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drawings/drawing5.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drawings/drawing6.xml" ContentType="application/vnd.openxmlformats-officedocument.drawing+xml"/>
  <Override PartName="/xl/drawings/drawing7.xml" ContentType="application/vnd.openxmlformats-officedocument.drawing+xml"/>
  <Override PartName="/xl/charts/chart8.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showInkAnnotation="0" autoCompressPictures="0"/>
  <mc:AlternateContent xmlns:mc="http://schemas.openxmlformats.org/markup-compatibility/2006">
    <mc:Choice Requires="x15">
      <x15ac:absPath xmlns:x15ac="http://schemas.microsoft.com/office/spreadsheetml/2010/11/ac" url="/Users/taylordavidson/Documents/dev/runway-tool/"/>
    </mc:Choice>
  </mc:AlternateContent>
  <xr:revisionPtr revIDLastSave="0" documentId="13_ncr:1_{5A11DDEF-6F31-BA4C-B423-47973C117481}" xr6:coauthVersionLast="45" xr6:coauthVersionMax="45" xr10:uidLastSave="{00000000-0000-0000-0000-000000000000}"/>
  <bookViews>
    <workbookView xWindow="0" yWindow="460" windowWidth="28800" windowHeight="17540" tabRatio="500" xr2:uid="{00000000-000D-0000-FFFF-FFFF00000000}"/>
  </bookViews>
  <sheets>
    <sheet name="README" sheetId="25" r:id="rId1"/>
    <sheet name="Features" sheetId="20" r:id="rId2"/>
    <sheet name="Disclaimer" sheetId="17" r:id="rId3"/>
    <sheet name="Outline" sheetId="12" r:id="rId4"/>
    <sheet name="Get Started" sheetId="5" r:id="rId5"/>
    <sheet name="Unit Economics" sheetId="26" r:id="rId6"/>
    <sheet name="Summary" sheetId="29" r:id="rId7"/>
    <sheet name="Forecast" sheetId="8" r:id="rId8"/>
    <sheet name="Key Reports" sheetId="6" r:id="rId9"/>
    <sheet name="Statements" sheetId="28" r:id="rId10"/>
    <sheet name="Scenarios" sheetId="30" r:id="rId11"/>
    <sheet name="Impact" sheetId="21" r:id="rId12"/>
    <sheet name="Changelog" sheetId="18" r:id="rId13"/>
  </sheets>
  <externalReferences>
    <externalReference r:id="rId14"/>
  </externalReferences>
  <definedNames>
    <definedName name="A_1" localSheetId="10">SUM([1]!CurrentAssets[[ ]])</definedName>
    <definedName name="A_1" localSheetId="5">SUM([1]!CurrentAssets[[ ]])</definedName>
    <definedName name="A_1">SUM([1]!CurrentAssets[[ ]])</definedName>
    <definedName name="A_2" localSheetId="10">SUM([1]!CurrentAssets[[  ]])</definedName>
    <definedName name="A_2" localSheetId="5">SUM([1]!CurrentAssets[[  ]])</definedName>
    <definedName name="A_2">SUM([1]!CurrentAssets[[  ]])</definedName>
    <definedName name="B" localSheetId="10">SUM([1]!CurrentLiabilities[[ ]])</definedName>
    <definedName name="B" localSheetId="5">SUM([1]!CurrentLiabilities[[ ]])</definedName>
    <definedName name="B">SUM([1]!CurrentLiabilities[[ ]])</definedName>
    <definedName name="C_">INDEX([1]!CurrentAssets[[ ]],MATCH("*[C]*",[1]!CurrentAssets[Current Assets],0))</definedName>
    <definedName name="D">INDEX([1]!CurrentAssets[[ ]],MATCH("*[D]*",[1]!CurrentAssets[Current Assets],0))</definedName>
    <definedName name="E">[1]balance!$C$47</definedName>
    <definedName name="F">[1]balance!$G$15</definedName>
    <definedName name="G">INDEX([1]!OtherLiabilities[[ ]],MATCH("*[G]*",[1]!OtherLiabilities[Other Liabilities],0))</definedName>
    <definedName name="H">INDEX([1]!CurrentLiabilities[[ ]],MATCH("*[H]*",[1]!CurrentLiabilities[Current Liabilities],0))</definedName>
    <definedName name="_xlnm.Print_Area" localSheetId="11">Impact!$B$2:$H$3</definedName>
    <definedName name="_xlnm.Print_Area" localSheetId="6">Summary!$B$2:$E$41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D108" i="26" l="1"/>
  <c r="E39" i="26" l="1"/>
  <c r="E51" i="26"/>
  <c r="E82" i="26"/>
  <c r="F82" i="26" s="1"/>
  <c r="G82" i="26" s="1"/>
  <c r="H82" i="26" s="1"/>
  <c r="I82" i="26" s="1"/>
  <c r="J82" i="26" s="1"/>
  <c r="E30" i="26"/>
  <c r="E23" i="26"/>
  <c r="E49" i="26"/>
  <c r="E40" i="26"/>
  <c r="E37" i="26"/>
  <c r="E36" i="26"/>
  <c r="E35" i="26"/>
  <c r="E34" i="26"/>
  <c r="E33" i="26"/>
  <c r="E27" i="26"/>
  <c r="E26" i="26"/>
  <c r="E25" i="26"/>
  <c r="E24" i="26"/>
  <c r="E20" i="26"/>
  <c r="E19" i="26"/>
  <c r="G2" i="26"/>
  <c r="E18" i="26"/>
  <c r="E41" i="26"/>
  <c r="E52" i="26"/>
  <c r="E53" i="26"/>
  <c r="E44" i="26"/>
  <c r="E45" i="26"/>
  <c r="E46" i="26"/>
  <c r="D37" i="26"/>
  <c r="D27" i="26"/>
  <c r="D41" i="26"/>
  <c r="D40" i="26"/>
  <c r="B35" i="26"/>
  <c r="B57" i="5"/>
  <c r="B34" i="26"/>
  <c r="B25" i="26"/>
  <c r="K82" i="26" l="1"/>
  <c r="L82" i="26" s="1"/>
  <c r="M82" i="26" s="1"/>
  <c r="N82" i="26" s="1"/>
  <c r="O82" i="26" s="1"/>
  <c r="P82" i="26" s="1"/>
  <c r="Q82" i="26" s="1"/>
  <c r="R82" i="26" s="1"/>
  <c r="S82" i="26" s="1"/>
  <c r="T82" i="26" s="1"/>
  <c r="U82" i="26" s="1"/>
  <c r="V82" i="26" s="1"/>
  <c r="W82" i="26" s="1"/>
  <c r="X82" i="26" s="1"/>
  <c r="Y82" i="26" s="1"/>
  <c r="Z82" i="26" s="1"/>
  <c r="AA82" i="26" s="1"/>
  <c r="AB82" i="26" s="1"/>
  <c r="AC82" i="26" s="1"/>
  <c r="AD82" i="26" s="1"/>
  <c r="AE82" i="26" s="1"/>
  <c r="AF82" i="26" s="1"/>
  <c r="AG82" i="26" s="1"/>
  <c r="AH82" i="26" s="1"/>
  <c r="AI82" i="26" s="1"/>
  <c r="AJ82" i="26" s="1"/>
  <c r="AK82" i="26" s="1"/>
  <c r="AL82" i="26" s="1"/>
  <c r="AM82" i="26" s="1"/>
  <c r="AN82" i="26" s="1"/>
  <c r="AO82" i="26" s="1"/>
  <c r="AP82" i="26" s="1"/>
  <c r="AQ82" i="26" s="1"/>
  <c r="AR82" i="26" s="1"/>
  <c r="AS82" i="26" s="1"/>
  <c r="AT82" i="26" s="1"/>
  <c r="AU82" i="26" s="1"/>
  <c r="AV82" i="26" s="1"/>
  <c r="AW82" i="26" s="1"/>
  <c r="AX82" i="26" s="1"/>
  <c r="AY82" i="26" s="1"/>
  <c r="AZ82" i="26" s="1"/>
  <c r="B26" i="5" l="1"/>
  <c r="B27" i="5" l="1"/>
  <c r="B16" i="8"/>
  <c r="B26" i="26" l="1"/>
  <c r="B124" i="26"/>
  <c r="B125" i="26"/>
  <c r="B126" i="26"/>
  <c r="B69" i="26" l="1"/>
  <c r="C255" i="8" l="1"/>
  <c r="C256" i="8"/>
  <c r="C257" i="8"/>
  <c r="C258" i="8"/>
  <c r="C259" i="8"/>
  <c r="C260" i="8"/>
  <c r="C261" i="8"/>
  <c r="C262" i="8"/>
  <c r="C263" i="8"/>
  <c r="C264" i="8"/>
  <c r="C265" i="8"/>
  <c r="C266" i="8"/>
  <c r="C267" i="8"/>
  <c r="C268" i="8"/>
  <c r="C339" i="8"/>
  <c r="C336" i="8"/>
  <c r="L330" i="8"/>
  <c r="C332" i="8"/>
  <c r="L332" i="8"/>
  <c r="L349" i="8" s="1"/>
  <c r="C349" i="8"/>
  <c r="D110" i="26"/>
  <c r="D109" i="26"/>
  <c r="D98" i="26"/>
  <c r="B82" i="26"/>
  <c r="B83" i="26"/>
  <c r="B81" i="26"/>
  <c r="D100" i="26"/>
  <c r="B100" i="26"/>
  <c r="B99" i="26"/>
  <c r="BA99" i="26"/>
  <c r="B98" i="26"/>
  <c r="B95" i="26"/>
  <c r="B94" i="26"/>
  <c r="B93" i="26"/>
  <c r="B90" i="26"/>
  <c r="B89" i="26"/>
  <c r="B88" i="26"/>
  <c r="B105" i="26"/>
  <c r="B104" i="26"/>
  <c r="B103" i="26"/>
  <c r="D115" i="26" l="1"/>
  <c r="L28" i="8" s="1"/>
  <c r="D178" i="8"/>
  <c r="D179" i="8" s="1"/>
  <c r="L179" i="8" s="1" a="1"/>
  <c r="L179" i="8" s="1"/>
  <c r="D130" i="8"/>
  <c r="D34" i="8"/>
  <c r="D82" i="8"/>
  <c r="D83" i="8" s="1"/>
  <c r="L83" i="8" s="1" a="1"/>
  <c r="L83" i="8" s="1"/>
  <c r="L19" i="8"/>
  <c r="M19" i="8" s="1"/>
  <c r="N19" i="8" s="1"/>
  <c r="O19" i="8" s="1"/>
  <c r="P19" i="8" s="1"/>
  <c r="Q19" i="8" s="1"/>
  <c r="R19" i="8" s="1"/>
  <c r="S19" i="8" s="1"/>
  <c r="T19" i="8" s="1"/>
  <c r="U19" i="8" s="1"/>
  <c r="V19" i="8" s="1"/>
  <c r="W19" i="8" s="1"/>
  <c r="X19" i="8" s="1"/>
  <c r="Y19" i="8" s="1"/>
  <c r="Z19" i="8" s="1"/>
  <c r="AA19" i="8" s="1"/>
  <c r="AB19" i="8" s="1"/>
  <c r="AC19" i="8" s="1"/>
  <c r="AD19" i="8" s="1"/>
  <c r="AE19" i="8" s="1"/>
  <c r="AF19" i="8" s="1"/>
  <c r="AG19" i="8" s="1"/>
  <c r="AH19" i="8" s="1"/>
  <c r="AI19" i="8" s="1"/>
  <c r="AJ19" i="8" s="1"/>
  <c r="AK19" i="8" s="1"/>
  <c r="AL19" i="8" s="1"/>
  <c r="AM19" i="8" s="1"/>
  <c r="AN19" i="8" s="1"/>
  <c r="AO19" i="8" s="1"/>
  <c r="AP19" i="8" s="1"/>
  <c r="AQ19" i="8" s="1"/>
  <c r="AR19" i="8" s="1"/>
  <c r="AS19" i="8" s="1"/>
  <c r="AT19" i="8" s="1"/>
  <c r="AU19" i="8" s="1"/>
  <c r="AV19" i="8" s="1"/>
  <c r="AW19" i="8" s="1"/>
  <c r="AX19" i="8" s="1"/>
  <c r="AY19" i="8" s="1"/>
  <c r="AZ19" i="8" s="1"/>
  <c r="BA19" i="8" s="1"/>
  <c r="BB19" i="8" s="1"/>
  <c r="BC19" i="8" s="1"/>
  <c r="BD19" i="8" s="1"/>
  <c r="BE19" i="8" s="1"/>
  <c r="BF19" i="8" s="1"/>
  <c r="B17" i="8"/>
  <c r="D45" i="5"/>
  <c r="D180" i="8" l="1"/>
  <c r="D84" i="8"/>
  <c r="B20" i="8"/>
  <c r="B121" i="26"/>
  <c r="B120" i="26"/>
  <c r="D77" i="26"/>
  <c r="L180" i="8" l="1" a="1"/>
  <c r="L180" i="8" s="1"/>
  <c r="L84" i="8" a="1"/>
  <c r="L84" i="8" s="1"/>
  <c r="D181" i="8"/>
  <c r="D85" i="8"/>
  <c r="L181" i="8" l="1" a="1"/>
  <c r="L181" i="8" s="1"/>
  <c r="L85" i="8" a="1"/>
  <c r="L85" i="8" s="1"/>
  <c r="D182" i="8"/>
  <c r="D86" i="8"/>
  <c r="L182" i="8" l="1" a="1"/>
  <c r="L182" i="8" s="1"/>
  <c r="L86" i="8" a="1"/>
  <c r="L86" i="8" s="1"/>
  <c r="D183" i="8"/>
  <c r="D87" i="8"/>
  <c r="L183" i="8" l="1" a="1"/>
  <c r="L183" i="8" s="1"/>
  <c r="L87" i="8" a="1"/>
  <c r="L87" i="8" s="1"/>
  <c r="D184" i="8"/>
  <c r="D88" i="8"/>
  <c r="L184" i="8" l="1" a="1"/>
  <c r="L184" i="8" s="1"/>
  <c r="L88" i="8" a="1"/>
  <c r="L88" i="8" s="1"/>
  <c r="D185" i="8"/>
  <c r="D89" i="8"/>
  <c r="L185" i="8" l="1" a="1"/>
  <c r="L185" i="8" s="1"/>
  <c r="L89" i="8" a="1"/>
  <c r="L89" i="8" s="1"/>
  <c r="D186" i="8"/>
  <c r="D90" i="8"/>
  <c r="L186" i="8" l="1" a="1"/>
  <c r="L186" i="8" s="1"/>
  <c r="L90" i="8" a="1"/>
  <c r="L90" i="8" s="1"/>
  <c r="D187" i="8"/>
  <c r="D91" i="8"/>
  <c r="L187" i="8" l="1" a="1"/>
  <c r="L187" i="8" s="1"/>
  <c r="L91" i="8" a="1"/>
  <c r="L91" i="8" s="1"/>
  <c r="D188" i="8"/>
  <c r="D92" i="8"/>
  <c r="L188" i="8" l="1" a="1"/>
  <c r="L188" i="8" s="1"/>
  <c r="L92" i="8" a="1"/>
  <c r="L92" i="8" s="1"/>
  <c r="D189" i="8"/>
  <c r="D93" i="8"/>
  <c r="L189" i="8" l="1" a="1"/>
  <c r="L189" i="8" s="1"/>
  <c r="L93" i="8" a="1"/>
  <c r="L93" i="8" s="1"/>
  <c r="D190" i="8"/>
  <c r="D35" i="8"/>
  <c r="L35" i="8" s="1" a="1"/>
  <c r="L35" i="8" s="1"/>
  <c r="D94" i="8"/>
  <c r="L190" i="8" l="1" a="1"/>
  <c r="L190" i="8" s="1"/>
  <c r="L94" i="8" a="1"/>
  <c r="L94" i="8" s="1"/>
  <c r="D191" i="8"/>
  <c r="D36" i="8"/>
  <c r="D95" i="8"/>
  <c r="L36" i="8" l="1" a="1"/>
  <c r="L36" i="8" s="1"/>
  <c r="L191" i="8" a="1"/>
  <c r="L191" i="8" s="1"/>
  <c r="L95" i="8" a="1"/>
  <c r="L95" i="8" s="1"/>
  <c r="D192" i="8"/>
  <c r="D37" i="8"/>
  <c r="D96" i="8"/>
  <c r="L37" i="8" l="1" a="1"/>
  <c r="L37" i="8" s="1"/>
  <c r="L192" i="8" a="1"/>
  <c r="L192" i="8" s="1"/>
  <c r="L96" i="8" a="1"/>
  <c r="L96" i="8" s="1"/>
  <c r="D193" i="8"/>
  <c r="D38" i="8"/>
  <c r="D97" i="8"/>
  <c r="L38" i="8" l="1" a="1"/>
  <c r="L38" i="8" s="1"/>
  <c r="L193" i="8" a="1"/>
  <c r="L193" i="8" s="1"/>
  <c r="L97" i="8" a="1"/>
  <c r="L97" i="8" s="1"/>
  <c r="D194" i="8"/>
  <c r="D39" i="8"/>
  <c r="D98" i="8"/>
  <c r="L39" i="8" l="1" a="1"/>
  <c r="L39" i="8" s="1"/>
  <c r="L194" i="8" a="1"/>
  <c r="L194" i="8" s="1"/>
  <c r="L98" i="8" a="1"/>
  <c r="L98" i="8" s="1"/>
  <c r="D195" i="8"/>
  <c r="D40" i="8"/>
  <c r="D99" i="8"/>
  <c r="L40" i="8" l="1" a="1"/>
  <c r="L40" i="8" s="1"/>
  <c r="L195" i="8" a="1"/>
  <c r="L195" i="8" s="1"/>
  <c r="L99" i="8" a="1"/>
  <c r="L99" i="8" s="1"/>
  <c r="D196" i="8"/>
  <c r="D41" i="8"/>
  <c r="D100" i="8"/>
  <c r="L41" i="8" l="1" a="1"/>
  <c r="L41" i="8" s="1"/>
  <c r="L196" i="8" a="1"/>
  <c r="L196" i="8" s="1"/>
  <c r="L100" i="8" a="1"/>
  <c r="L100" i="8" s="1"/>
  <c r="D197" i="8"/>
  <c r="D42" i="8"/>
  <c r="D101" i="8"/>
  <c r="L42" i="8" l="1" a="1"/>
  <c r="L42" i="8" s="1"/>
  <c r="L197" i="8" a="1"/>
  <c r="L197" i="8" s="1"/>
  <c r="L101" i="8" a="1"/>
  <c r="L101" i="8" s="1"/>
  <c r="D198" i="8"/>
  <c r="D43" i="8"/>
  <c r="D102" i="8"/>
  <c r="L43" i="8" l="1" a="1"/>
  <c r="L43" i="8" s="1"/>
  <c r="L198" i="8" a="1"/>
  <c r="L198" i="8" s="1"/>
  <c r="L102" i="8" a="1"/>
  <c r="L102" i="8" s="1"/>
  <c r="D199" i="8"/>
  <c r="D44" i="8"/>
  <c r="D103" i="8"/>
  <c r="L44" i="8" l="1" a="1"/>
  <c r="L44" i="8" s="1"/>
  <c r="L199" i="8" a="1"/>
  <c r="L199" i="8" s="1"/>
  <c r="L103" i="8" a="1"/>
  <c r="L103" i="8" s="1"/>
  <c r="D200" i="8"/>
  <c r="D45" i="8"/>
  <c r="D104" i="8"/>
  <c r="L45" i="8" l="1" a="1"/>
  <c r="L45" i="8" s="1"/>
  <c r="L200" i="8" a="1"/>
  <c r="L200" i="8" s="1"/>
  <c r="L104" i="8" a="1"/>
  <c r="L104" i="8" s="1"/>
  <c r="D201" i="8"/>
  <c r="D46" i="8"/>
  <c r="D105" i="8"/>
  <c r="L46" i="8" l="1" a="1"/>
  <c r="L46" i="8" s="1"/>
  <c r="L201" i="8" a="1"/>
  <c r="L201" i="8" s="1"/>
  <c r="L105" i="8" a="1"/>
  <c r="L105" i="8" s="1"/>
  <c r="D202" i="8"/>
  <c r="D47" i="8"/>
  <c r="D106" i="8"/>
  <c r="L47" i="8" l="1" a="1"/>
  <c r="L47" i="8" s="1"/>
  <c r="L202" i="8" a="1"/>
  <c r="L202" i="8" s="1"/>
  <c r="L106" i="8" a="1"/>
  <c r="L106" i="8" s="1"/>
  <c r="D203" i="8"/>
  <c r="D48" i="8"/>
  <c r="D107" i="8"/>
  <c r="L48" i="8" l="1" a="1"/>
  <c r="L48" i="8" s="1"/>
  <c r="L203" i="8" a="1"/>
  <c r="L203" i="8" s="1"/>
  <c r="L107" i="8" a="1"/>
  <c r="L107" i="8" s="1"/>
  <c r="D204" i="8"/>
  <c r="D49" i="8"/>
  <c r="D108" i="8"/>
  <c r="L49" i="8" l="1" a="1"/>
  <c r="L49" i="8" s="1"/>
  <c r="L204" i="8" a="1"/>
  <c r="L204" i="8" s="1"/>
  <c r="L108" i="8" a="1"/>
  <c r="L108" i="8" s="1"/>
  <c r="D205" i="8"/>
  <c r="D50" i="8"/>
  <c r="D109" i="8"/>
  <c r="L50" i="8" l="1" a="1"/>
  <c r="L50" i="8" s="1"/>
  <c r="L205" i="8" a="1"/>
  <c r="L205" i="8" s="1"/>
  <c r="L109" i="8" a="1"/>
  <c r="L109" i="8" s="1"/>
  <c r="D206" i="8"/>
  <c r="D51" i="8"/>
  <c r="D110" i="8"/>
  <c r="L51" i="8" l="1" a="1"/>
  <c r="L51" i="8" s="1"/>
  <c r="L206" i="8" a="1"/>
  <c r="L206" i="8" s="1"/>
  <c r="L110" i="8" a="1"/>
  <c r="L110" i="8" s="1"/>
  <c r="D207" i="8"/>
  <c r="D52" i="8"/>
  <c r="D111" i="8"/>
  <c r="L52" i="8" l="1" a="1"/>
  <c r="L52" i="8" s="1"/>
  <c r="L207" i="8" a="1"/>
  <c r="L207" i="8" s="1"/>
  <c r="L111" i="8" a="1"/>
  <c r="L111" i="8" s="1"/>
  <c r="D208" i="8"/>
  <c r="D53" i="8"/>
  <c r="D112" i="8"/>
  <c r="L53" i="8" l="1" a="1"/>
  <c r="L53" i="8" s="1"/>
  <c r="L208" i="8" a="1"/>
  <c r="L208" i="8" s="1"/>
  <c r="L112" i="8" a="1"/>
  <c r="L112" i="8" s="1"/>
  <c r="D209" i="8"/>
  <c r="D54" i="8"/>
  <c r="D113" i="8"/>
  <c r="L54" i="8" l="1" a="1"/>
  <c r="L54" i="8" s="1"/>
  <c r="L209" i="8" a="1"/>
  <c r="L209" i="8" s="1"/>
  <c r="L113" i="8" a="1"/>
  <c r="L113" i="8" s="1"/>
  <c r="D210" i="8"/>
  <c r="D55" i="8"/>
  <c r="D114" i="8"/>
  <c r="L55" i="8" l="1" a="1"/>
  <c r="L55" i="8" s="1"/>
  <c r="L210" i="8" a="1"/>
  <c r="L210" i="8" s="1"/>
  <c r="L114" i="8" a="1"/>
  <c r="L114" i="8" s="1"/>
  <c r="D211" i="8"/>
  <c r="D56" i="8"/>
  <c r="D115" i="8"/>
  <c r="L56" i="8" l="1" a="1"/>
  <c r="L56" i="8" s="1"/>
  <c r="L211" i="8" a="1"/>
  <c r="L211" i="8" s="1"/>
  <c r="L115" i="8" a="1"/>
  <c r="L115" i="8" s="1"/>
  <c r="D212" i="8"/>
  <c r="D57" i="8"/>
  <c r="D116" i="8"/>
  <c r="L57" i="8" l="1" a="1"/>
  <c r="L57" i="8" s="1"/>
  <c r="L212" i="8" a="1"/>
  <c r="L212" i="8" s="1"/>
  <c r="L116" i="8" a="1"/>
  <c r="L116" i="8" s="1"/>
  <c r="D213" i="8"/>
  <c r="D58" i="8"/>
  <c r="D117" i="8"/>
  <c r="L58" i="8" l="1" a="1"/>
  <c r="L58" i="8" s="1"/>
  <c r="L213" i="8" a="1"/>
  <c r="L213" i="8" s="1"/>
  <c r="L117" i="8" a="1"/>
  <c r="L117" i="8" s="1"/>
  <c r="D214" i="8"/>
  <c r="D59" i="8"/>
  <c r="D118" i="8"/>
  <c r="L59" i="8" l="1" a="1"/>
  <c r="L59" i="8" s="1"/>
  <c r="L214" i="8" a="1"/>
  <c r="L214" i="8" s="1"/>
  <c r="L118" i="8" a="1"/>
  <c r="L118" i="8" s="1"/>
  <c r="D215" i="8"/>
  <c r="D60" i="8"/>
  <c r="D119" i="8"/>
  <c r="L60" i="8" l="1" a="1"/>
  <c r="L60" i="8" s="1"/>
  <c r="L215" i="8" a="1"/>
  <c r="L215" i="8" s="1"/>
  <c r="L119" i="8" a="1"/>
  <c r="L119" i="8" s="1"/>
  <c r="D216" i="8"/>
  <c r="D61" i="8"/>
  <c r="D120" i="8"/>
  <c r="L61" i="8" l="1" a="1"/>
  <c r="L61" i="8" s="1"/>
  <c r="L216" i="8" a="1"/>
  <c r="L216" i="8" s="1"/>
  <c r="L120" i="8" a="1"/>
  <c r="L120" i="8" s="1"/>
  <c r="D217" i="8"/>
  <c r="D62" i="8"/>
  <c r="D121" i="8"/>
  <c r="L62" i="8" l="1" a="1"/>
  <c r="L62" i="8" s="1"/>
  <c r="L217" i="8" a="1"/>
  <c r="L217" i="8" s="1"/>
  <c r="L121" i="8" a="1"/>
  <c r="L121" i="8" s="1"/>
  <c r="D218" i="8"/>
  <c r="D63" i="8"/>
  <c r="D122" i="8"/>
  <c r="L63" i="8" l="1" a="1"/>
  <c r="L63" i="8" s="1"/>
  <c r="L218" i="8" a="1"/>
  <c r="L218" i="8" s="1"/>
  <c r="L122" i="8" a="1"/>
  <c r="L122" i="8" s="1"/>
  <c r="D219" i="8"/>
  <c r="D64" i="8"/>
  <c r="D123" i="8"/>
  <c r="L64" i="8" l="1" a="1"/>
  <c r="L64" i="8" s="1"/>
  <c r="L219" i="8" a="1"/>
  <c r="L219" i="8" s="1"/>
  <c r="L123" i="8" a="1"/>
  <c r="L123" i="8" s="1"/>
  <c r="D220" i="8"/>
  <c r="D65" i="8"/>
  <c r="D124" i="8"/>
  <c r="L65" i="8" l="1" a="1"/>
  <c r="L65" i="8" s="1"/>
  <c r="L220" i="8" a="1"/>
  <c r="L220" i="8" s="1"/>
  <c r="L124" i="8" a="1"/>
  <c r="L124" i="8" s="1"/>
  <c r="D221" i="8"/>
  <c r="D66" i="8"/>
  <c r="D125" i="8"/>
  <c r="L66" i="8" l="1" a="1"/>
  <c r="L66" i="8" s="1"/>
  <c r="L221" i="8" a="1"/>
  <c r="L221" i="8" s="1"/>
  <c r="L125" i="8" a="1"/>
  <c r="L125" i="8" s="1"/>
  <c r="D222" i="8"/>
  <c r="D67" i="8"/>
  <c r="D126" i="8"/>
  <c r="L67" i="8" l="1" a="1"/>
  <c r="L67" i="8" s="1"/>
  <c r="L222" i="8" a="1"/>
  <c r="L222" i="8" s="1"/>
  <c r="L126" i="8" a="1"/>
  <c r="L126" i="8" s="1"/>
  <c r="D223" i="8"/>
  <c r="D68" i="8"/>
  <c r="D127" i="8"/>
  <c r="L68" i="8" l="1" a="1"/>
  <c r="L68" i="8" s="1"/>
  <c r="L223" i="8" a="1"/>
  <c r="L223" i="8" s="1"/>
  <c r="L127" i="8" a="1"/>
  <c r="L127" i="8" s="1"/>
  <c r="D224" i="8"/>
  <c r="D69" i="8"/>
  <c r="D128" i="8"/>
  <c r="L69" i="8" l="1" a="1"/>
  <c r="L69" i="8" s="1"/>
  <c r="L224" i="8" a="1"/>
  <c r="L224" i="8" s="1"/>
  <c r="L128" i="8" a="1"/>
  <c r="L128" i="8" s="1"/>
  <c r="D70" i="8"/>
  <c r="L70" i="8" l="1" a="1"/>
  <c r="L70" i="8" s="1"/>
  <c r="D71" i="8"/>
  <c r="L71" i="8" l="1" a="1"/>
  <c r="L71" i="8" s="1"/>
  <c r="D72" i="8"/>
  <c r="L72" i="8" l="1" a="1"/>
  <c r="L72" i="8" s="1"/>
  <c r="D73" i="8"/>
  <c r="L73" i="8" l="1" a="1"/>
  <c r="L73" i="8" s="1"/>
  <c r="D74" i="8"/>
  <c r="L74" i="8" l="1" a="1"/>
  <c r="L74" i="8" s="1"/>
  <c r="D75" i="8"/>
  <c r="L75" i="8" l="1" a="1"/>
  <c r="L75" i="8" s="1"/>
  <c r="D76" i="8"/>
  <c r="L76" i="8" l="1" a="1"/>
  <c r="L76" i="8" s="1"/>
  <c r="D77" i="8"/>
  <c r="L77" i="8" l="1" a="1"/>
  <c r="L77" i="8" s="1"/>
  <c r="D78" i="8"/>
  <c r="L78" i="8" l="1" a="1"/>
  <c r="L78" i="8" s="1"/>
  <c r="D79" i="8"/>
  <c r="L79" i="8" l="1" a="1"/>
  <c r="L79" i="8" s="1"/>
  <c r="D80" i="8"/>
  <c r="L80" i="8" l="1" a="1"/>
  <c r="L80" i="8" s="1"/>
  <c r="L365" i="8" l="1"/>
  <c r="C341" i="8"/>
  <c r="L347" i="8"/>
  <c r="L335" i="8"/>
  <c r="L341" i="8" s="1"/>
  <c r="C365" i="8"/>
  <c r="M284" i="8"/>
  <c r="N284" i="8"/>
  <c r="O284" i="8"/>
  <c r="P284" i="8"/>
  <c r="Q284" i="8"/>
  <c r="R284" i="8"/>
  <c r="S284" i="8"/>
  <c r="T284" i="8"/>
  <c r="U284" i="8"/>
  <c r="V284" i="8"/>
  <c r="W284" i="8"/>
  <c r="X284" i="8"/>
  <c r="Y284" i="8"/>
  <c r="Z284" i="8"/>
  <c r="AA284" i="8"/>
  <c r="AB284" i="8"/>
  <c r="AC284" i="8"/>
  <c r="AD284" i="8"/>
  <c r="AE284" i="8"/>
  <c r="AF284" i="8"/>
  <c r="AG284" i="8"/>
  <c r="AH284" i="8"/>
  <c r="AI284" i="8"/>
  <c r="AJ284" i="8"/>
  <c r="AK284" i="8"/>
  <c r="AL284" i="8"/>
  <c r="AM284" i="8"/>
  <c r="AN284" i="8"/>
  <c r="AO284" i="8"/>
  <c r="AP284" i="8"/>
  <c r="AQ284" i="8"/>
  <c r="AR284" i="8"/>
  <c r="AS284" i="8"/>
  <c r="AT284" i="8"/>
  <c r="AU284" i="8"/>
  <c r="AV284" i="8"/>
  <c r="AW284" i="8"/>
  <c r="AX284" i="8"/>
  <c r="AY284" i="8"/>
  <c r="AZ284" i="8"/>
  <c r="BA284" i="8"/>
  <c r="BB284" i="8"/>
  <c r="BC284" i="8"/>
  <c r="BD284" i="8"/>
  <c r="BE284" i="8"/>
  <c r="BF284" i="8"/>
  <c r="M290" i="8"/>
  <c r="N290" i="8"/>
  <c r="O290" i="8"/>
  <c r="P290" i="8"/>
  <c r="Q290" i="8"/>
  <c r="R290" i="8"/>
  <c r="S290" i="8"/>
  <c r="T290" i="8"/>
  <c r="U290" i="8"/>
  <c r="V290" i="8"/>
  <c r="W290" i="8"/>
  <c r="X290" i="8"/>
  <c r="Y290" i="8"/>
  <c r="Z290" i="8"/>
  <c r="AA290" i="8"/>
  <c r="AB290" i="8"/>
  <c r="AC290" i="8"/>
  <c r="AD290" i="8"/>
  <c r="AE290" i="8"/>
  <c r="AF290" i="8"/>
  <c r="AG290" i="8"/>
  <c r="AH290" i="8"/>
  <c r="AI290" i="8"/>
  <c r="AJ290" i="8"/>
  <c r="AK290" i="8"/>
  <c r="AL290" i="8"/>
  <c r="AM290" i="8"/>
  <c r="AN290" i="8"/>
  <c r="AO290" i="8"/>
  <c r="AP290" i="8"/>
  <c r="AQ290" i="8"/>
  <c r="AR290" i="8"/>
  <c r="AS290" i="8"/>
  <c r="AT290" i="8"/>
  <c r="AU290" i="8"/>
  <c r="AV290" i="8"/>
  <c r="AW290" i="8"/>
  <c r="AX290" i="8"/>
  <c r="AY290" i="8"/>
  <c r="AZ290" i="8"/>
  <c r="BA290" i="8"/>
  <c r="BB290" i="8"/>
  <c r="BC290" i="8"/>
  <c r="BD290" i="8"/>
  <c r="BE290" i="8"/>
  <c r="BF290" i="8"/>
  <c r="M291" i="8"/>
  <c r="N291" i="8"/>
  <c r="O291" i="8"/>
  <c r="P291" i="8"/>
  <c r="Q291" i="8"/>
  <c r="R291" i="8"/>
  <c r="S291" i="8"/>
  <c r="T291" i="8"/>
  <c r="U291" i="8"/>
  <c r="V291" i="8"/>
  <c r="W291" i="8"/>
  <c r="X291" i="8"/>
  <c r="Y291" i="8"/>
  <c r="Z291" i="8"/>
  <c r="AA291" i="8"/>
  <c r="AB291" i="8"/>
  <c r="AC291" i="8"/>
  <c r="AD291" i="8"/>
  <c r="AE291" i="8"/>
  <c r="AF291" i="8"/>
  <c r="AG291" i="8"/>
  <c r="AH291" i="8"/>
  <c r="AI291" i="8"/>
  <c r="AJ291" i="8"/>
  <c r="AK291" i="8"/>
  <c r="AL291" i="8"/>
  <c r="AM291" i="8"/>
  <c r="AN291" i="8"/>
  <c r="AO291" i="8"/>
  <c r="AP291" i="8"/>
  <c r="AQ291" i="8"/>
  <c r="AR291" i="8"/>
  <c r="AS291" i="8"/>
  <c r="AT291" i="8"/>
  <c r="AU291" i="8"/>
  <c r="AV291" i="8"/>
  <c r="AW291" i="8"/>
  <c r="AX291" i="8"/>
  <c r="AY291" i="8"/>
  <c r="AZ291" i="8"/>
  <c r="BA291" i="8"/>
  <c r="BB291" i="8"/>
  <c r="BC291" i="8"/>
  <c r="BD291" i="8"/>
  <c r="BE291" i="8"/>
  <c r="BF291" i="8"/>
  <c r="M292" i="8"/>
  <c r="N292" i="8"/>
  <c r="O292" i="8"/>
  <c r="P292" i="8"/>
  <c r="Q292" i="8"/>
  <c r="R292" i="8"/>
  <c r="S292" i="8"/>
  <c r="T292" i="8"/>
  <c r="U292" i="8"/>
  <c r="V292" i="8"/>
  <c r="W292" i="8"/>
  <c r="X292" i="8"/>
  <c r="Y292" i="8"/>
  <c r="Z292" i="8"/>
  <c r="AA292" i="8"/>
  <c r="AB292" i="8"/>
  <c r="AC292" i="8"/>
  <c r="AD292" i="8"/>
  <c r="AE292" i="8"/>
  <c r="AF292" i="8"/>
  <c r="AG292" i="8"/>
  <c r="AH292" i="8"/>
  <c r="AI292" i="8"/>
  <c r="AJ292" i="8"/>
  <c r="AK292" i="8"/>
  <c r="AL292" i="8"/>
  <c r="AM292" i="8"/>
  <c r="AN292" i="8"/>
  <c r="AO292" i="8"/>
  <c r="AP292" i="8"/>
  <c r="AQ292" i="8"/>
  <c r="AR292" i="8"/>
  <c r="AS292" i="8"/>
  <c r="AT292" i="8"/>
  <c r="AU292" i="8"/>
  <c r="AV292" i="8"/>
  <c r="AW292" i="8"/>
  <c r="AX292" i="8"/>
  <c r="AY292" i="8"/>
  <c r="AZ292" i="8"/>
  <c r="BA292" i="8"/>
  <c r="BB292" i="8"/>
  <c r="BC292" i="8"/>
  <c r="BD292" i="8"/>
  <c r="BE292" i="8"/>
  <c r="BF292" i="8"/>
  <c r="M293" i="8"/>
  <c r="N293" i="8"/>
  <c r="O293" i="8"/>
  <c r="P293" i="8"/>
  <c r="Q293" i="8"/>
  <c r="R293" i="8"/>
  <c r="S293" i="8"/>
  <c r="T293" i="8"/>
  <c r="U293" i="8"/>
  <c r="V293" i="8"/>
  <c r="W293" i="8"/>
  <c r="X293" i="8"/>
  <c r="Y293" i="8"/>
  <c r="Z293" i="8"/>
  <c r="AA293" i="8"/>
  <c r="AB293" i="8"/>
  <c r="AC293" i="8"/>
  <c r="AD293" i="8"/>
  <c r="AE293" i="8"/>
  <c r="AF293" i="8"/>
  <c r="AG293" i="8"/>
  <c r="AH293" i="8"/>
  <c r="AI293" i="8"/>
  <c r="AJ293" i="8"/>
  <c r="AK293" i="8"/>
  <c r="AL293" i="8"/>
  <c r="AM293" i="8"/>
  <c r="AN293" i="8"/>
  <c r="AO293" i="8"/>
  <c r="AP293" i="8"/>
  <c r="AQ293" i="8"/>
  <c r="AR293" i="8"/>
  <c r="AS293" i="8"/>
  <c r="AT293" i="8"/>
  <c r="AU293" i="8"/>
  <c r="AV293" i="8"/>
  <c r="AW293" i="8"/>
  <c r="AX293" i="8"/>
  <c r="AY293" i="8"/>
  <c r="AZ293" i="8"/>
  <c r="BA293" i="8"/>
  <c r="BB293" i="8"/>
  <c r="BC293" i="8"/>
  <c r="BD293" i="8"/>
  <c r="BE293" i="8"/>
  <c r="BF293" i="8"/>
  <c r="L293" i="8"/>
  <c r="L292" i="8"/>
  <c r="L291" i="8"/>
  <c r="L290" i="8"/>
  <c r="L284" i="8"/>
  <c r="L285" i="8"/>
  <c r="L286" i="8"/>
  <c r="L288" i="8"/>
  <c r="L282" i="8"/>
  <c r="C366" i="8"/>
  <c r="D297" i="8"/>
  <c r="C380" i="8"/>
  <c r="C379" i="8"/>
  <c r="C378" i="8"/>
  <c r="C377" i="8"/>
  <c r="C376" i="8"/>
  <c r="C373" i="8"/>
  <c r="C372" i="8"/>
  <c r="C371" i="8"/>
  <c r="C370" i="8"/>
  <c r="C369" i="8"/>
  <c r="C364" i="8"/>
  <c r="C363" i="8"/>
  <c r="C361" i="8"/>
  <c r="C360" i="8"/>
  <c r="C359" i="8"/>
  <c r="C358" i="8"/>
  <c r="C357" i="8"/>
  <c r="D295" i="8" l="1"/>
  <c r="D299" i="8"/>
  <c r="D296" i="8"/>
  <c r="D294" i="8"/>
  <c r="M247" i="8"/>
  <c r="N247" i="8" s="1"/>
  <c r="O247" i="8" s="1"/>
  <c r="P247" i="8" s="1"/>
  <c r="Q247" i="8" s="1"/>
  <c r="R247" i="8" s="1"/>
  <c r="S247" i="8" s="1"/>
  <c r="T247" i="8" s="1"/>
  <c r="U247" i="8" s="1"/>
  <c r="V247" i="8" s="1"/>
  <c r="W247" i="8" s="1"/>
  <c r="X247" i="8" s="1"/>
  <c r="Y247" i="8" s="1"/>
  <c r="Z247" i="8" s="1"/>
  <c r="AA247" i="8" s="1"/>
  <c r="AB247" i="8" s="1"/>
  <c r="AC247" i="8" s="1"/>
  <c r="AD247" i="8" s="1"/>
  <c r="AE247" i="8" s="1"/>
  <c r="AF247" i="8" s="1"/>
  <c r="AG247" i="8" s="1"/>
  <c r="AH247" i="8" s="1"/>
  <c r="AI247" i="8" s="1"/>
  <c r="AJ247" i="8" s="1"/>
  <c r="AK247" i="8" s="1"/>
  <c r="AL247" i="8" s="1"/>
  <c r="AM247" i="8" s="1"/>
  <c r="AN247" i="8" s="1"/>
  <c r="AO247" i="8" s="1"/>
  <c r="AP247" i="8" s="1"/>
  <c r="AQ247" i="8" s="1"/>
  <c r="AR247" i="8" s="1"/>
  <c r="AS247" i="8" s="1"/>
  <c r="AT247" i="8" s="1"/>
  <c r="AU247" i="8" s="1"/>
  <c r="AV247" i="8" s="1"/>
  <c r="AW247" i="8" s="1"/>
  <c r="AX247" i="8" s="1"/>
  <c r="AY247" i="8" s="1"/>
  <c r="AZ247" i="8" s="1"/>
  <c r="BA247" i="8" s="1"/>
  <c r="BB247" i="8" s="1"/>
  <c r="BC247" i="8" s="1"/>
  <c r="BD247" i="8" s="1"/>
  <c r="BE247" i="8" s="1"/>
  <c r="BF247" i="8" s="1"/>
  <c r="C247" i="8"/>
  <c r="M246" i="8"/>
  <c r="N246" i="8" s="1"/>
  <c r="O246" i="8" s="1"/>
  <c r="P246" i="8" s="1"/>
  <c r="Q246" i="8" s="1"/>
  <c r="R246" i="8" s="1"/>
  <c r="S246" i="8" s="1"/>
  <c r="T246" i="8" s="1"/>
  <c r="U246" i="8" s="1"/>
  <c r="V246" i="8" s="1"/>
  <c r="W246" i="8" s="1"/>
  <c r="X246" i="8" s="1"/>
  <c r="Y246" i="8" s="1"/>
  <c r="Z246" i="8" s="1"/>
  <c r="AA246" i="8" s="1"/>
  <c r="AB246" i="8" s="1"/>
  <c r="AC246" i="8" s="1"/>
  <c r="AD246" i="8" s="1"/>
  <c r="AE246" i="8" s="1"/>
  <c r="AF246" i="8" s="1"/>
  <c r="AG246" i="8" s="1"/>
  <c r="AH246" i="8" s="1"/>
  <c r="AI246" i="8" s="1"/>
  <c r="AJ246" i="8" s="1"/>
  <c r="AK246" i="8" s="1"/>
  <c r="AL246" i="8" s="1"/>
  <c r="AM246" i="8" s="1"/>
  <c r="AN246" i="8" s="1"/>
  <c r="AO246" i="8" s="1"/>
  <c r="AP246" i="8" s="1"/>
  <c r="AQ246" i="8" s="1"/>
  <c r="AR246" i="8" s="1"/>
  <c r="AS246" i="8" s="1"/>
  <c r="AT246" i="8" s="1"/>
  <c r="AU246" i="8" s="1"/>
  <c r="AV246" i="8" s="1"/>
  <c r="AW246" i="8" s="1"/>
  <c r="AX246" i="8" s="1"/>
  <c r="AY246" i="8" s="1"/>
  <c r="AZ246" i="8" s="1"/>
  <c r="BA246" i="8" s="1"/>
  <c r="BB246" i="8" s="1"/>
  <c r="BC246" i="8" s="1"/>
  <c r="BD246" i="8" s="1"/>
  <c r="BE246" i="8" s="1"/>
  <c r="BF246" i="8" s="1"/>
  <c r="C246" i="8"/>
  <c r="M245" i="8"/>
  <c r="N245" i="8" s="1"/>
  <c r="O245" i="8" s="1"/>
  <c r="P245" i="8" s="1"/>
  <c r="Q245" i="8" s="1"/>
  <c r="R245" i="8" s="1"/>
  <c r="S245" i="8" s="1"/>
  <c r="T245" i="8" s="1"/>
  <c r="U245" i="8" s="1"/>
  <c r="V245" i="8" s="1"/>
  <c r="W245" i="8" s="1"/>
  <c r="X245" i="8" s="1"/>
  <c r="Y245" i="8" s="1"/>
  <c r="Z245" i="8" s="1"/>
  <c r="AA245" i="8" s="1"/>
  <c r="AB245" i="8" s="1"/>
  <c r="AC245" i="8" s="1"/>
  <c r="AD245" i="8" s="1"/>
  <c r="AE245" i="8" s="1"/>
  <c r="AF245" i="8" s="1"/>
  <c r="AG245" i="8" s="1"/>
  <c r="AH245" i="8" s="1"/>
  <c r="AI245" i="8" s="1"/>
  <c r="AJ245" i="8" s="1"/>
  <c r="AK245" i="8" s="1"/>
  <c r="AL245" i="8" s="1"/>
  <c r="AM245" i="8" s="1"/>
  <c r="AN245" i="8" s="1"/>
  <c r="AO245" i="8" s="1"/>
  <c r="AP245" i="8" s="1"/>
  <c r="AQ245" i="8" s="1"/>
  <c r="AR245" i="8" s="1"/>
  <c r="AS245" i="8" s="1"/>
  <c r="AT245" i="8" s="1"/>
  <c r="AU245" i="8" s="1"/>
  <c r="AV245" i="8" s="1"/>
  <c r="AW245" i="8" s="1"/>
  <c r="AX245" i="8" s="1"/>
  <c r="AY245" i="8" s="1"/>
  <c r="AZ245" i="8" s="1"/>
  <c r="BA245" i="8" s="1"/>
  <c r="BB245" i="8" s="1"/>
  <c r="BC245" i="8" s="1"/>
  <c r="BD245" i="8" s="1"/>
  <c r="BE245" i="8" s="1"/>
  <c r="BF245" i="8" s="1"/>
  <c r="C245" i="8"/>
  <c r="M244" i="8"/>
  <c r="N244" i="8" s="1"/>
  <c r="O244" i="8" s="1"/>
  <c r="P244" i="8" s="1"/>
  <c r="Q244" i="8" s="1"/>
  <c r="R244" i="8" s="1"/>
  <c r="S244" i="8" s="1"/>
  <c r="T244" i="8" s="1"/>
  <c r="U244" i="8" s="1"/>
  <c r="V244" i="8" s="1"/>
  <c r="W244" i="8" s="1"/>
  <c r="X244" i="8" s="1"/>
  <c r="Y244" i="8" s="1"/>
  <c r="Z244" i="8" s="1"/>
  <c r="AA244" i="8" s="1"/>
  <c r="AB244" i="8" s="1"/>
  <c r="AC244" i="8" s="1"/>
  <c r="AD244" i="8" s="1"/>
  <c r="AE244" i="8" s="1"/>
  <c r="AF244" i="8" s="1"/>
  <c r="AG244" i="8" s="1"/>
  <c r="AH244" i="8" s="1"/>
  <c r="AI244" i="8" s="1"/>
  <c r="AJ244" i="8" s="1"/>
  <c r="AK244" i="8" s="1"/>
  <c r="AL244" i="8" s="1"/>
  <c r="AM244" i="8" s="1"/>
  <c r="AN244" i="8" s="1"/>
  <c r="AO244" i="8" s="1"/>
  <c r="AP244" i="8" s="1"/>
  <c r="AQ244" i="8" s="1"/>
  <c r="AR244" i="8" s="1"/>
  <c r="AS244" i="8" s="1"/>
  <c r="AT244" i="8" s="1"/>
  <c r="AU244" i="8" s="1"/>
  <c r="AV244" i="8" s="1"/>
  <c r="AW244" i="8" s="1"/>
  <c r="AX244" i="8" s="1"/>
  <c r="AY244" i="8" s="1"/>
  <c r="AZ244" i="8" s="1"/>
  <c r="BA244" i="8" s="1"/>
  <c r="BB244" i="8" s="1"/>
  <c r="BC244" i="8" s="1"/>
  <c r="BD244" i="8" s="1"/>
  <c r="BE244" i="8" s="1"/>
  <c r="BF244" i="8" s="1"/>
  <c r="C244" i="8"/>
  <c r="M243" i="8"/>
  <c r="N243" i="8" s="1"/>
  <c r="O243" i="8" s="1"/>
  <c r="P243" i="8" s="1"/>
  <c r="Q243" i="8" s="1"/>
  <c r="R243" i="8" s="1"/>
  <c r="S243" i="8" s="1"/>
  <c r="T243" i="8" s="1"/>
  <c r="U243" i="8" s="1"/>
  <c r="V243" i="8" s="1"/>
  <c r="W243" i="8" s="1"/>
  <c r="X243" i="8" s="1"/>
  <c r="Y243" i="8" s="1"/>
  <c r="Z243" i="8" s="1"/>
  <c r="AA243" i="8" s="1"/>
  <c r="AB243" i="8" s="1"/>
  <c r="AC243" i="8" s="1"/>
  <c r="AD243" i="8" s="1"/>
  <c r="AE243" i="8" s="1"/>
  <c r="AF243" i="8" s="1"/>
  <c r="AG243" i="8" s="1"/>
  <c r="AH243" i="8" s="1"/>
  <c r="AI243" i="8" s="1"/>
  <c r="AJ243" i="8" s="1"/>
  <c r="AK243" i="8" s="1"/>
  <c r="AL243" i="8" s="1"/>
  <c r="AM243" i="8" s="1"/>
  <c r="AN243" i="8" s="1"/>
  <c r="AO243" i="8" s="1"/>
  <c r="AP243" i="8" s="1"/>
  <c r="AQ243" i="8" s="1"/>
  <c r="AR243" i="8" s="1"/>
  <c r="AS243" i="8" s="1"/>
  <c r="AT243" i="8" s="1"/>
  <c r="AU243" i="8" s="1"/>
  <c r="AV243" i="8" s="1"/>
  <c r="AW243" i="8" s="1"/>
  <c r="AX243" i="8" s="1"/>
  <c r="AY243" i="8" s="1"/>
  <c r="AZ243" i="8" s="1"/>
  <c r="BA243" i="8" s="1"/>
  <c r="BB243" i="8" s="1"/>
  <c r="BC243" i="8" s="1"/>
  <c r="BD243" i="8" s="1"/>
  <c r="BE243" i="8" s="1"/>
  <c r="BF243" i="8" s="1"/>
  <c r="C243" i="8"/>
  <c r="M242" i="8"/>
  <c r="N242" i="8" s="1"/>
  <c r="O242" i="8" s="1"/>
  <c r="P242" i="8" s="1"/>
  <c r="Q242" i="8" s="1"/>
  <c r="R242" i="8" s="1"/>
  <c r="S242" i="8" s="1"/>
  <c r="T242" i="8" s="1"/>
  <c r="U242" i="8" s="1"/>
  <c r="V242" i="8" s="1"/>
  <c r="W242" i="8" s="1"/>
  <c r="X242" i="8" s="1"/>
  <c r="Y242" i="8" s="1"/>
  <c r="Z242" i="8" s="1"/>
  <c r="AA242" i="8" s="1"/>
  <c r="AB242" i="8" s="1"/>
  <c r="AC242" i="8" s="1"/>
  <c r="AD242" i="8" s="1"/>
  <c r="AE242" i="8" s="1"/>
  <c r="AF242" i="8" s="1"/>
  <c r="AG242" i="8" s="1"/>
  <c r="AH242" i="8" s="1"/>
  <c r="AI242" i="8" s="1"/>
  <c r="AJ242" i="8" s="1"/>
  <c r="AK242" i="8" s="1"/>
  <c r="AL242" i="8" s="1"/>
  <c r="AM242" i="8" s="1"/>
  <c r="AN242" i="8" s="1"/>
  <c r="AO242" i="8" s="1"/>
  <c r="AP242" i="8" s="1"/>
  <c r="AQ242" i="8" s="1"/>
  <c r="AR242" i="8" s="1"/>
  <c r="AS242" i="8" s="1"/>
  <c r="AT242" i="8" s="1"/>
  <c r="AU242" i="8" s="1"/>
  <c r="AV242" i="8" s="1"/>
  <c r="AW242" i="8" s="1"/>
  <c r="AX242" i="8" s="1"/>
  <c r="AY242" i="8" s="1"/>
  <c r="AZ242" i="8" s="1"/>
  <c r="BA242" i="8" s="1"/>
  <c r="BB242" i="8" s="1"/>
  <c r="BC242" i="8" s="1"/>
  <c r="BD242" i="8" s="1"/>
  <c r="BE242" i="8" s="1"/>
  <c r="BF242" i="8" s="1"/>
  <c r="C242" i="8"/>
  <c r="M241" i="8"/>
  <c r="N241" i="8" s="1"/>
  <c r="O241" i="8" s="1"/>
  <c r="P241" i="8" s="1"/>
  <c r="Q241" i="8" s="1"/>
  <c r="R241" i="8" s="1"/>
  <c r="S241" i="8" s="1"/>
  <c r="T241" i="8" s="1"/>
  <c r="U241" i="8" s="1"/>
  <c r="V241" i="8" s="1"/>
  <c r="W241" i="8" s="1"/>
  <c r="X241" i="8" s="1"/>
  <c r="Y241" i="8" s="1"/>
  <c r="Z241" i="8" s="1"/>
  <c r="AA241" i="8" s="1"/>
  <c r="AB241" i="8" s="1"/>
  <c r="AC241" i="8" s="1"/>
  <c r="AD241" i="8" s="1"/>
  <c r="AE241" i="8" s="1"/>
  <c r="AF241" i="8" s="1"/>
  <c r="AG241" i="8" s="1"/>
  <c r="AH241" i="8" s="1"/>
  <c r="AI241" i="8" s="1"/>
  <c r="AJ241" i="8" s="1"/>
  <c r="AK241" i="8" s="1"/>
  <c r="AL241" i="8" s="1"/>
  <c r="AM241" i="8" s="1"/>
  <c r="AN241" i="8" s="1"/>
  <c r="AO241" i="8" s="1"/>
  <c r="AP241" i="8" s="1"/>
  <c r="AQ241" i="8" s="1"/>
  <c r="AR241" i="8" s="1"/>
  <c r="AS241" i="8" s="1"/>
  <c r="AT241" i="8" s="1"/>
  <c r="AU241" i="8" s="1"/>
  <c r="AV241" i="8" s="1"/>
  <c r="AW241" i="8" s="1"/>
  <c r="AX241" i="8" s="1"/>
  <c r="AY241" i="8" s="1"/>
  <c r="AZ241" i="8" s="1"/>
  <c r="BA241" i="8" s="1"/>
  <c r="BB241" i="8" s="1"/>
  <c r="BC241" i="8" s="1"/>
  <c r="BD241" i="8" s="1"/>
  <c r="BE241" i="8" s="1"/>
  <c r="BF241" i="8" s="1"/>
  <c r="C241" i="8"/>
  <c r="M240" i="8"/>
  <c r="N240" i="8" s="1"/>
  <c r="O240" i="8" s="1"/>
  <c r="P240" i="8" s="1"/>
  <c r="Q240" i="8" s="1"/>
  <c r="R240" i="8" s="1"/>
  <c r="S240" i="8" s="1"/>
  <c r="T240" i="8" s="1"/>
  <c r="U240" i="8" s="1"/>
  <c r="V240" i="8" s="1"/>
  <c r="W240" i="8" s="1"/>
  <c r="X240" i="8" s="1"/>
  <c r="Y240" i="8" s="1"/>
  <c r="Z240" i="8" s="1"/>
  <c r="AA240" i="8" s="1"/>
  <c r="AB240" i="8" s="1"/>
  <c r="AC240" i="8" s="1"/>
  <c r="AD240" i="8" s="1"/>
  <c r="AE240" i="8" s="1"/>
  <c r="AF240" i="8" s="1"/>
  <c r="AG240" i="8" s="1"/>
  <c r="AH240" i="8" s="1"/>
  <c r="AI240" i="8" s="1"/>
  <c r="AJ240" i="8" s="1"/>
  <c r="AK240" i="8" s="1"/>
  <c r="AL240" i="8" s="1"/>
  <c r="AM240" i="8" s="1"/>
  <c r="AN240" i="8" s="1"/>
  <c r="AO240" i="8" s="1"/>
  <c r="AP240" i="8" s="1"/>
  <c r="AQ240" i="8" s="1"/>
  <c r="AR240" i="8" s="1"/>
  <c r="AS240" i="8" s="1"/>
  <c r="AT240" i="8" s="1"/>
  <c r="AU240" i="8" s="1"/>
  <c r="AV240" i="8" s="1"/>
  <c r="AW240" i="8" s="1"/>
  <c r="AX240" i="8" s="1"/>
  <c r="AY240" i="8" s="1"/>
  <c r="AZ240" i="8" s="1"/>
  <c r="BA240" i="8" s="1"/>
  <c r="BB240" i="8" s="1"/>
  <c r="BC240" i="8" s="1"/>
  <c r="BD240" i="8" s="1"/>
  <c r="BE240" i="8" s="1"/>
  <c r="BF240" i="8" s="1"/>
  <c r="C240" i="8"/>
  <c r="M239" i="8"/>
  <c r="C239" i="8"/>
  <c r="BY376" i="8"/>
  <c r="BH376" i="8"/>
  <c r="N360" i="8"/>
  <c r="O360" i="8"/>
  <c r="P360" i="8"/>
  <c r="Q360" i="8"/>
  <c r="R360" i="8"/>
  <c r="S360" i="8"/>
  <c r="T360" i="8"/>
  <c r="U360" i="8"/>
  <c r="V360" i="8"/>
  <c r="W360" i="8"/>
  <c r="X360" i="8"/>
  <c r="Y360" i="8"/>
  <c r="Z360" i="8"/>
  <c r="AA360" i="8"/>
  <c r="AB360" i="8"/>
  <c r="AC360" i="8"/>
  <c r="AD360" i="8"/>
  <c r="AE360" i="8"/>
  <c r="AF360" i="8"/>
  <c r="AG360" i="8"/>
  <c r="AH360" i="8"/>
  <c r="AI360" i="8"/>
  <c r="AJ360" i="8"/>
  <c r="AK360" i="8"/>
  <c r="AL360" i="8"/>
  <c r="AM360" i="8"/>
  <c r="AN360" i="8"/>
  <c r="AO360" i="8"/>
  <c r="AP360" i="8"/>
  <c r="AQ360" i="8"/>
  <c r="AR360" i="8"/>
  <c r="AS360" i="8"/>
  <c r="AT360" i="8"/>
  <c r="AU360" i="8"/>
  <c r="AV360" i="8"/>
  <c r="AW360" i="8"/>
  <c r="AX360" i="8"/>
  <c r="AY360" i="8"/>
  <c r="AZ360" i="8"/>
  <c r="BA360" i="8"/>
  <c r="BB360" i="8"/>
  <c r="BC360" i="8"/>
  <c r="BD360" i="8"/>
  <c r="BE360" i="8"/>
  <c r="BF360" i="8"/>
  <c r="K363" i="8"/>
  <c r="B70" i="5"/>
  <c r="L378" i="8"/>
  <c r="M378" i="8" s="1"/>
  <c r="N378" i="8" s="1"/>
  <c r="O378" i="8" s="1"/>
  <c r="P378" i="8" s="1"/>
  <c r="Q378" i="8" s="1"/>
  <c r="R378" i="8" s="1"/>
  <c r="S378" i="8" s="1"/>
  <c r="T378" i="8" s="1"/>
  <c r="U378" i="8" s="1"/>
  <c r="V378" i="8" s="1"/>
  <c r="W378" i="8" s="1"/>
  <c r="X378" i="8" s="1"/>
  <c r="Y378" i="8" s="1"/>
  <c r="Z378" i="8" s="1"/>
  <c r="AA378" i="8" s="1"/>
  <c r="AB378" i="8" s="1"/>
  <c r="AC378" i="8" s="1"/>
  <c r="AD378" i="8" s="1"/>
  <c r="AE378" i="8" s="1"/>
  <c r="AF378" i="8" s="1"/>
  <c r="AG378" i="8" s="1"/>
  <c r="AH378" i="8" s="1"/>
  <c r="AI378" i="8" s="1"/>
  <c r="AJ378" i="8" s="1"/>
  <c r="AK378" i="8" s="1"/>
  <c r="AL378" i="8" s="1"/>
  <c r="AM378" i="8" s="1"/>
  <c r="AN378" i="8" s="1"/>
  <c r="AO378" i="8" s="1"/>
  <c r="AP378" i="8" s="1"/>
  <c r="AQ378" i="8" s="1"/>
  <c r="AR378" i="8" s="1"/>
  <c r="AS378" i="8" s="1"/>
  <c r="AT378" i="8" s="1"/>
  <c r="AU378" i="8" s="1"/>
  <c r="AV378" i="8" s="1"/>
  <c r="AW378" i="8" s="1"/>
  <c r="AX378" i="8" s="1"/>
  <c r="AY378" i="8" s="1"/>
  <c r="AZ378" i="8" s="1"/>
  <c r="BA378" i="8" s="1"/>
  <c r="BB378" i="8" s="1"/>
  <c r="BC378" i="8" s="1"/>
  <c r="BD378" i="8" s="1"/>
  <c r="BE378" i="8" s="1"/>
  <c r="BF378" i="8" s="1"/>
  <c r="L371" i="8"/>
  <c r="M371" i="8" s="1"/>
  <c r="N371" i="8" s="1"/>
  <c r="O371" i="8" s="1"/>
  <c r="P371" i="8" s="1"/>
  <c r="Q371" i="8" s="1"/>
  <c r="R371" i="8" s="1"/>
  <c r="S371" i="8" s="1"/>
  <c r="T371" i="8" s="1"/>
  <c r="U371" i="8" s="1"/>
  <c r="V371" i="8" s="1"/>
  <c r="W371" i="8" s="1"/>
  <c r="X371" i="8" s="1"/>
  <c r="Y371" i="8" s="1"/>
  <c r="Z371" i="8" s="1"/>
  <c r="AA371" i="8" s="1"/>
  <c r="AB371" i="8" s="1"/>
  <c r="AC371" i="8" s="1"/>
  <c r="AD371" i="8" s="1"/>
  <c r="AE371" i="8" s="1"/>
  <c r="AF371" i="8" s="1"/>
  <c r="AG371" i="8" s="1"/>
  <c r="AH371" i="8" s="1"/>
  <c r="AI371" i="8" s="1"/>
  <c r="AJ371" i="8" s="1"/>
  <c r="AK371" i="8" s="1"/>
  <c r="AL371" i="8" s="1"/>
  <c r="AM371" i="8" s="1"/>
  <c r="AN371" i="8" s="1"/>
  <c r="AO371" i="8" s="1"/>
  <c r="AP371" i="8" s="1"/>
  <c r="AQ371" i="8" s="1"/>
  <c r="AR371" i="8" s="1"/>
  <c r="AS371" i="8" s="1"/>
  <c r="AT371" i="8" s="1"/>
  <c r="AU371" i="8" s="1"/>
  <c r="AV371" i="8" s="1"/>
  <c r="AW371" i="8" s="1"/>
  <c r="AX371" i="8" s="1"/>
  <c r="AY371" i="8" s="1"/>
  <c r="AZ371" i="8" s="1"/>
  <c r="BA371" i="8" s="1"/>
  <c r="BB371" i="8" s="1"/>
  <c r="BC371" i="8" s="1"/>
  <c r="BD371" i="8" s="1"/>
  <c r="BE371" i="8" s="1"/>
  <c r="BF371" i="8" s="1"/>
  <c r="B68" i="5"/>
  <c r="N239" i="8" l="1"/>
  <c r="K364" i="8"/>
  <c r="K366" i="8" s="1"/>
  <c r="M360" i="8"/>
  <c r="L360" i="8"/>
  <c r="L357" i="8"/>
  <c r="BH357" i="8" s="1"/>
  <c r="O239" i="8" l="1"/>
  <c r="BY357" i="8"/>
  <c r="P239" i="8" l="1"/>
  <c r="C310" i="8"/>
  <c r="Q239" i="8" l="1"/>
  <c r="C342" i="8"/>
  <c r="L11" i="28"/>
  <c r="R239" i="8" l="1"/>
  <c r="C312" i="8"/>
  <c r="CB347" i="8"/>
  <c r="CA347" i="8"/>
  <c r="BZ347" i="8"/>
  <c r="BY347" i="8"/>
  <c r="BW347" i="8"/>
  <c r="BV347" i="8"/>
  <c r="BU347" i="8"/>
  <c r="BT347" i="8"/>
  <c r="BS347" i="8"/>
  <c r="BR347" i="8"/>
  <c r="BQ347" i="8"/>
  <c r="BP347" i="8"/>
  <c r="BO347" i="8"/>
  <c r="BN347" i="8"/>
  <c r="BM347" i="8"/>
  <c r="BL347" i="8"/>
  <c r="BK347" i="8"/>
  <c r="BJ347" i="8"/>
  <c r="BI347" i="8"/>
  <c r="BH347" i="8"/>
  <c r="BY335" i="8"/>
  <c r="BH335" i="8"/>
  <c r="R330" i="8"/>
  <c r="R337" i="8" s="1"/>
  <c r="S330" i="8"/>
  <c r="T330" i="8"/>
  <c r="U330" i="8"/>
  <c r="V330" i="8"/>
  <c r="V337" i="8" s="1"/>
  <c r="W330" i="8"/>
  <c r="W337" i="8" s="1"/>
  <c r="X330" i="8"/>
  <c r="X337" i="8" s="1"/>
  <c r="Y330" i="8"/>
  <c r="Y337" i="8" s="1"/>
  <c r="Z330" i="8"/>
  <c r="Z337" i="8" s="1"/>
  <c r="AA330" i="8"/>
  <c r="AA337" i="8" s="1"/>
  <c r="AB330" i="8"/>
  <c r="AB337" i="8" s="1"/>
  <c r="AC330" i="8"/>
  <c r="AC337" i="8" s="1"/>
  <c r="AD330" i="8"/>
  <c r="AD337" i="8" s="1"/>
  <c r="AE330" i="8"/>
  <c r="AE337" i="8" s="1"/>
  <c r="AF330" i="8"/>
  <c r="AF337" i="8" s="1"/>
  <c r="AG330" i="8"/>
  <c r="AG337" i="8" s="1"/>
  <c r="AH330" i="8"/>
  <c r="AH337" i="8" s="1"/>
  <c r="AI330" i="8"/>
  <c r="AI337" i="8" s="1"/>
  <c r="AJ330" i="8"/>
  <c r="AJ337" i="8" s="1"/>
  <c r="AK330" i="8"/>
  <c r="AK337" i="8" s="1"/>
  <c r="AL330" i="8"/>
  <c r="AL337" i="8" s="1"/>
  <c r="AM330" i="8"/>
  <c r="AM337" i="8" s="1"/>
  <c r="AN330" i="8"/>
  <c r="AN337" i="8" s="1"/>
  <c r="AO330" i="8"/>
  <c r="AO337" i="8" s="1"/>
  <c r="AP330" i="8"/>
  <c r="AP337" i="8" s="1"/>
  <c r="AQ330" i="8"/>
  <c r="AQ337" i="8" s="1"/>
  <c r="AR330" i="8"/>
  <c r="AR337" i="8" s="1"/>
  <c r="AS330" i="8"/>
  <c r="AS337" i="8" s="1"/>
  <c r="AT330" i="8"/>
  <c r="AT337" i="8" s="1"/>
  <c r="AU330" i="8"/>
  <c r="AU337" i="8" s="1"/>
  <c r="AV330" i="8"/>
  <c r="AV337" i="8" s="1"/>
  <c r="AW330" i="8"/>
  <c r="AW337" i="8" s="1"/>
  <c r="AX330" i="8"/>
  <c r="AX337" i="8" s="1"/>
  <c r="AY330" i="8"/>
  <c r="AY337" i="8" s="1"/>
  <c r="AZ330" i="8"/>
  <c r="AZ337" i="8" s="1"/>
  <c r="BA330" i="8"/>
  <c r="BA337" i="8" s="1"/>
  <c r="BB330" i="8"/>
  <c r="BB337" i="8" s="1"/>
  <c r="BC330" i="8"/>
  <c r="BC337" i="8" s="1"/>
  <c r="BD330" i="8"/>
  <c r="BD337" i="8" s="1"/>
  <c r="BE330" i="8"/>
  <c r="BE337" i="8" s="1"/>
  <c r="BF330" i="8"/>
  <c r="BF337" i="8" s="1"/>
  <c r="S337" i="8"/>
  <c r="T337" i="8"/>
  <c r="U337" i="8"/>
  <c r="L93" i="28"/>
  <c r="L63" i="28"/>
  <c r="M63" i="28" s="1"/>
  <c r="N63" i="28" s="1"/>
  <c r="O63" i="28" s="1"/>
  <c r="P63" i="28" s="1"/>
  <c r="Q63" i="28" s="1"/>
  <c r="R63" i="28" s="1"/>
  <c r="S63" i="28" s="1"/>
  <c r="T63" i="28" s="1"/>
  <c r="U63" i="28" s="1"/>
  <c r="V63" i="28" s="1"/>
  <c r="W63" i="28" s="1"/>
  <c r="X63" i="28" s="1"/>
  <c r="Y63" i="28" s="1"/>
  <c r="Z63" i="28" s="1"/>
  <c r="AA63" i="28" s="1"/>
  <c r="AB63" i="28" s="1"/>
  <c r="AC63" i="28" s="1"/>
  <c r="AD63" i="28" s="1"/>
  <c r="AE63" i="28" s="1"/>
  <c r="AF63" i="28" s="1"/>
  <c r="AG63" i="28" s="1"/>
  <c r="AH63" i="28" s="1"/>
  <c r="AI63" i="28" s="1"/>
  <c r="AJ63" i="28" s="1"/>
  <c r="AK63" i="28" s="1"/>
  <c r="AL63" i="28" s="1"/>
  <c r="AM63" i="28" s="1"/>
  <c r="AN63" i="28" s="1"/>
  <c r="AO63" i="28" s="1"/>
  <c r="AP63" i="28" s="1"/>
  <c r="AQ63" i="28" s="1"/>
  <c r="AR63" i="28" s="1"/>
  <c r="AS63" i="28" s="1"/>
  <c r="AT63" i="28" s="1"/>
  <c r="AU63" i="28" s="1"/>
  <c r="AV63" i="28" s="1"/>
  <c r="AW63" i="28" s="1"/>
  <c r="AX63" i="28" s="1"/>
  <c r="AY63" i="28" s="1"/>
  <c r="AZ63" i="28" s="1"/>
  <c r="BA63" i="28" s="1"/>
  <c r="BB63" i="28" s="1"/>
  <c r="BC63" i="28" s="1"/>
  <c r="BD63" i="28" s="1"/>
  <c r="BE63" i="28" s="1"/>
  <c r="BF63" i="28" s="1"/>
  <c r="L51" i="28"/>
  <c r="M51" i="28" s="1"/>
  <c r="N51" i="28" s="1"/>
  <c r="O51" i="28" s="1"/>
  <c r="P51" i="28" s="1"/>
  <c r="Q51" i="28" s="1"/>
  <c r="R51" i="28" s="1"/>
  <c r="S51" i="28" s="1"/>
  <c r="T51" i="28" s="1"/>
  <c r="U51" i="28" s="1"/>
  <c r="V51" i="28" s="1"/>
  <c r="W51" i="28" s="1"/>
  <c r="X51" i="28" s="1"/>
  <c r="Y51" i="28" s="1"/>
  <c r="Z51" i="28" s="1"/>
  <c r="AA51" i="28" s="1"/>
  <c r="AB51" i="28" s="1"/>
  <c r="AC51" i="28" s="1"/>
  <c r="AD51" i="28" s="1"/>
  <c r="AE51" i="28" s="1"/>
  <c r="AF51" i="28" s="1"/>
  <c r="AG51" i="28" s="1"/>
  <c r="AH51" i="28" s="1"/>
  <c r="AI51" i="28" s="1"/>
  <c r="AJ51" i="28" s="1"/>
  <c r="AK51" i="28" s="1"/>
  <c r="AL51" i="28" s="1"/>
  <c r="AM51" i="28" s="1"/>
  <c r="AN51" i="28" s="1"/>
  <c r="AO51" i="28" s="1"/>
  <c r="AP51" i="28" s="1"/>
  <c r="AQ51" i="28" s="1"/>
  <c r="AR51" i="28" s="1"/>
  <c r="AS51" i="28" s="1"/>
  <c r="AT51" i="28" s="1"/>
  <c r="AU51" i="28" s="1"/>
  <c r="AV51" i="28" s="1"/>
  <c r="AW51" i="28" s="1"/>
  <c r="AX51" i="28" s="1"/>
  <c r="AY51" i="28" s="1"/>
  <c r="AZ51" i="28" s="1"/>
  <c r="BA51" i="28" s="1"/>
  <c r="BB51" i="28" s="1"/>
  <c r="BC51" i="28" s="1"/>
  <c r="BD51" i="28" s="1"/>
  <c r="BE51" i="28" s="1"/>
  <c r="BF51" i="28" s="1"/>
  <c r="L66" i="28"/>
  <c r="M66" i="28" s="1"/>
  <c r="N66" i="28" s="1"/>
  <c r="O66" i="28" s="1"/>
  <c r="P66" i="28" s="1"/>
  <c r="Q66" i="28" s="1"/>
  <c r="R66" i="28" s="1"/>
  <c r="S66" i="28" s="1"/>
  <c r="T66" i="28" s="1"/>
  <c r="U66" i="28" s="1"/>
  <c r="V66" i="28" s="1"/>
  <c r="W66" i="28" s="1"/>
  <c r="X66" i="28" s="1"/>
  <c r="Y66" i="28" s="1"/>
  <c r="Z66" i="28" s="1"/>
  <c r="AA66" i="28" s="1"/>
  <c r="AB66" i="28" s="1"/>
  <c r="AC66" i="28" s="1"/>
  <c r="AD66" i="28" s="1"/>
  <c r="AE66" i="28" s="1"/>
  <c r="AF66" i="28" s="1"/>
  <c r="AG66" i="28" s="1"/>
  <c r="AH66" i="28" s="1"/>
  <c r="AI66" i="28" s="1"/>
  <c r="AJ66" i="28" s="1"/>
  <c r="AK66" i="28" s="1"/>
  <c r="AL66" i="28" s="1"/>
  <c r="AM66" i="28" s="1"/>
  <c r="AN66" i="28" s="1"/>
  <c r="AO66" i="28" s="1"/>
  <c r="AP66" i="28" s="1"/>
  <c r="AQ66" i="28" s="1"/>
  <c r="AR66" i="28" s="1"/>
  <c r="AS66" i="28" s="1"/>
  <c r="AT66" i="28" s="1"/>
  <c r="AU66" i="28" s="1"/>
  <c r="AV66" i="28" s="1"/>
  <c r="AW66" i="28" s="1"/>
  <c r="AX66" i="28" s="1"/>
  <c r="AY66" i="28" s="1"/>
  <c r="AZ66" i="28" s="1"/>
  <c r="BA66" i="28" s="1"/>
  <c r="BB66" i="28" s="1"/>
  <c r="BC66" i="28" s="1"/>
  <c r="BD66" i="28" s="1"/>
  <c r="BE66" i="28" s="1"/>
  <c r="BF66" i="28" s="1"/>
  <c r="L67" i="28"/>
  <c r="M67" i="28" s="1"/>
  <c r="N67" i="28" s="1"/>
  <c r="O67" i="28" s="1"/>
  <c r="P67" i="28" s="1"/>
  <c r="Q67" i="28" s="1"/>
  <c r="R67" i="28" s="1"/>
  <c r="S67" i="28" s="1"/>
  <c r="T67" i="28" s="1"/>
  <c r="U67" i="28" s="1"/>
  <c r="V67" i="28" s="1"/>
  <c r="W67" i="28" s="1"/>
  <c r="X67" i="28" s="1"/>
  <c r="Y67" i="28" s="1"/>
  <c r="Z67" i="28" s="1"/>
  <c r="AA67" i="28" s="1"/>
  <c r="AB67" i="28" s="1"/>
  <c r="AC67" i="28" s="1"/>
  <c r="AD67" i="28" s="1"/>
  <c r="AE67" i="28" s="1"/>
  <c r="AF67" i="28" s="1"/>
  <c r="AG67" i="28" s="1"/>
  <c r="AH67" i="28" s="1"/>
  <c r="AI67" i="28" s="1"/>
  <c r="AJ67" i="28" s="1"/>
  <c r="AK67" i="28" s="1"/>
  <c r="AL67" i="28" s="1"/>
  <c r="AM67" i="28" s="1"/>
  <c r="AN67" i="28" s="1"/>
  <c r="AO67" i="28" s="1"/>
  <c r="AP67" i="28" s="1"/>
  <c r="AQ67" i="28" s="1"/>
  <c r="AR67" i="28" s="1"/>
  <c r="AS67" i="28" s="1"/>
  <c r="AT67" i="28" s="1"/>
  <c r="AU67" i="28" s="1"/>
  <c r="AV67" i="28" s="1"/>
  <c r="AW67" i="28" s="1"/>
  <c r="AX67" i="28" s="1"/>
  <c r="AY67" i="28" s="1"/>
  <c r="AZ67" i="28" s="1"/>
  <c r="BA67" i="28" s="1"/>
  <c r="BB67" i="28" s="1"/>
  <c r="BC67" i="28" s="1"/>
  <c r="BD67" i="28" s="1"/>
  <c r="BE67" i="28" s="1"/>
  <c r="BF67" i="28" s="1"/>
  <c r="L82" i="28"/>
  <c r="M82" i="28" s="1"/>
  <c r="N82" i="28" s="1"/>
  <c r="O82" i="28" s="1"/>
  <c r="P82" i="28" s="1"/>
  <c r="Q82" i="28" s="1"/>
  <c r="R82" i="28" s="1"/>
  <c r="S82" i="28" s="1"/>
  <c r="T82" i="28" s="1"/>
  <c r="U82" i="28" s="1"/>
  <c r="V82" i="28" s="1"/>
  <c r="W82" i="28" s="1"/>
  <c r="X82" i="28" s="1"/>
  <c r="Y82" i="28" s="1"/>
  <c r="Z82" i="28" s="1"/>
  <c r="AA82" i="28" s="1"/>
  <c r="AB82" i="28" s="1"/>
  <c r="AC82" i="28" s="1"/>
  <c r="AD82" i="28" s="1"/>
  <c r="AE82" i="28" s="1"/>
  <c r="AF82" i="28" s="1"/>
  <c r="AG82" i="28" s="1"/>
  <c r="AH82" i="28" s="1"/>
  <c r="AI82" i="28" s="1"/>
  <c r="AJ82" i="28" s="1"/>
  <c r="AK82" i="28" s="1"/>
  <c r="AL82" i="28" s="1"/>
  <c r="AM82" i="28" s="1"/>
  <c r="AN82" i="28" s="1"/>
  <c r="AO82" i="28" s="1"/>
  <c r="AP82" i="28" s="1"/>
  <c r="AQ82" i="28" s="1"/>
  <c r="AR82" i="28" s="1"/>
  <c r="AS82" i="28" s="1"/>
  <c r="AT82" i="28" s="1"/>
  <c r="AU82" i="28" s="1"/>
  <c r="AV82" i="28" s="1"/>
  <c r="AW82" i="28" s="1"/>
  <c r="AX82" i="28" s="1"/>
  <c r="AY82" i="28" s="1"/>
  <c r="AZ82" i="28" s="1"/>
  <c r="BA82" i="28" s="1"/>
  <c r="BB82" i="28" s="1"/>
  <c r="BC82" i="28" s="1"/>
  <c r="BD82" i="28" s="1"/>
  <c r="BE82" i="28" s="1"/>
  <c r="BF82" i="28" s="1"/>
  <c r="K393" i="8"/>
  <c r="X11" i="8"/>
  <c r="M11" i="8"/>
  <c r="S239" i="8" l="1"/>
  <c r="N11" i="8"/>
  <c r="Z11" i="8" s="1"/>
  <c r="M11" i="28"/>
  <c r="AJ11" i="8"/>
  <c r="X11" i="28"/>
  <c r="Y11" i="8"/>
  <c r="C350" i="8"/>
  <c r="T239" i="8" l="1"/>
  <c r="O11" i="8"/>
  <c r="O11" i="28" s="1"/>
  <c r="AK11" i="8"/>
  <c r="Y11" i="28"/>
  <c r="AV11" i="8"/>
  <c r="AJ11" i="28"/>
  <c r="AL11" i="8"/>
  <c r="Z11" i="28"/>
  <c r="N11" i="28"/>
  <c r="P11" i="8"/>
  <c r="Q330" i="8"/>
  <c r="Q337" i="8" s="1"/>
  <c r="P330" i="8"/>
  <c r="P337" i="8" s="1"/>
  <c r="O330" i="8"/>
  <c r="O337" i="8" s="1"/>
  <c r="N330" i="8"/>
  <c r="N337" i="8" s="1"/>
  <c r="M330" i="8"/>
  <c r="M337" i="8" s="1"/>
  <c r="L331" i="8"/>
  <c r="L340" i="8" s="1"/>
  <c r="AA11" i="8" l="1"/>
  <c r="AA11" i="28" s="1"/>
  <c r="L342" i="8"/>
  <c r="U239" i="8"/>
  <c r="AV11" i="28"/>
  <c r="AM11" i="8"/>
  <c r="P11" i="28"/>
  <c r="AX11" i="8"/>
  <c r="AL11" i="28"/>
  <c r="AW11" i="8"/>
  <c r="AK11" i="28"/>
  <c r="Q11" i="8"/>
  <c r="AB11" i="8"/>
  <c r="C309" i="8"/>
  <c r="C311" i="8"/>
  <c r="D293" i="8"/>
  <c r="D292" i="8"/>
  <c r="D291" i="8"/>
  <c r="D290" i="8"/>
  <c r="D289" i="8"/>
  <c r="C338" i="8"/>
  <c r="C343" i="8"/>
  <c r="C351" i="8"/>
  <c r="C348" i="8"/>
  <c r="C347" i="8"/>
  <c r="C344" i="8"/>
  <c r="C340" i="8"/>
  <c r="C337" i="8"/>
  <c r="C335" i="8"/>
  <c r="C331" i="8"/>
  <c r="C330" i="8"/>
  <c r="V239" i="8" l="1"/>
  <c r="AN11" i="8"/>
  <c r="AB11" i="28"/>
  <c r="Q11" i="28"/>
  <c r="AW11" i="28"/>
  <c r="AY11" i="8"/>
  <c r="AM11" i="28"/>
  <c r="AX11" i="28"/>
  <c r="R11" i="8"/>
  <c r="AC11" i="8"/>
  <c r="C293" i="8"/>
  <c r="C292" i="8"/>
  <c r="C291" i="8"/>
  <c r="C290" i="8"/>
  <c r="C289" i="8"/>
  <c r="L32" i="28"/>
  <c r="M32" i="28"/>
  <c r="N32" i="28"/>
  <c r="O32" i="28"/>
  <c r="P32" i="28"/>
  <c r="Q32" i="28"/>
  <c r="R32" i="28"/>
  <c r="S32" i="28"/>
  <c r="T32" i="28"/>
  <c r="U32" i="28"/>
  <c r="V32" i="28"/>
  <c r="W32" i="28"/>
  <c r="X32" i="28"/>
  <c r="Y32" i="28"/>
  <c r="Z32" i="28"/>
  <c r="AA32" i="28"/>
  <c r="AB32" i="28"/>
  <c r="AC32" i="28"/>
  <c r="AD32" i="28"/>
  <c r="AE32" i="28"/>
  <c r="AF32" i="28"/>
  <c r="AG32" i="28"/>
  <c r="AH32" i="28"/>
  <c r="AI32" i="28"/>
  <c r="AJ32" i="28"/>
  <c r="AK32" i="28"/>
  <c r="AL32" i="28"/>
  <c r="AM32" i="28"/>
  <c r="AN32" i="28"/>
  <c r="AO32" i="28"/>
  <c r="AP32" i="28"/>
  <c r="AQ32" i="28"/>
  <c r="AR32" i="28"/>
  <c r="AS32" i="28"/>
  <c r="AT32" i="28"/>
  <c r="AU32" i="28"/>
  <c r="AV32" i="28"/>
  <c r="AW32" i="28"/>
  <c r="AX32" i="28"/>
  <c r="AY32" i="28"/>
  <c r="AZ32" i="28"/>
  <c r="BA32" i="28"/>
  <c r="BB32" i="28"/>
  <c r="BC32" i="28"/>
  <c r="BD32" i="28"/>
  <c r="BE32" i="28"/>
  <c r="BF32" i="28"/>
  <c r="L33" i="28"/>
  <c r="M33" i="28"/>
  <c r="N33" i="28"/>
  <c r="O33" i="28"/>
  <c r="P33" i="28"/>
  <c r="Q33" i="28"/>
  <c r="R33" i="28"/>
  <c r="S33" i="28"/>
  <c r="T33" i="28"/>
  <c r="U33" i="28"/>
  <c r="V33" i="28"/>
  <c r="W33" i="28"/>
  <c r="X33" i="28"/>
  <c r="Y33" i="28"/>
  <c r="Z33" i="28"/>
  <c r="AA33" i="28"/>
  <c r="AB33" i="28"/>
  <c r="AC33" i="28"/>
  <c r="AD33" i="28"/>
  <c r="AE33" i="28"/>
  <c r="AF33" i="28"/>
  <c r="AG33" i="28"/>
  <c r="AH33" i="28"/>
  <c r="AI33" i="28"/>
  <c r="AJ33" i="28"/>
  <c r="AK33" i="28"/>
  <c r="AL33" i="28"/>
  <c r="AM33" i="28"/>
  <c r="AN33" i="28"/>
  <c r="AO33" i="28"/>
  <c r="AP33" i="28"/>
  <c r="AQ33" i="28"/>
  <c r="AR33" i="28"/>
  <c r="AS33" i="28"/>
  <c r="AT33" i="28"/>
  <c r="AU33" i="28"/>
  <c r="AV33" i="28"/>
  <c r="AW33" i="28"/>
  <c r="AX33" i="28"/>
  <c r="AY33" i="28"/>
  <c r="AZ33" i="28"/>
  <c r="BA33" i="28"/>
  <c r="BB33" i="28"/>
  <c r="BC33" i="28"/>
  <c r="BD33" i="28"/>
  <c r="BE33" i="28"/>
  <c r="BF33" i="28"/>
  <c r="M30" i="28"/>
  <c r="N30" i="28"/>
  <c r="O30" i="28"/>
  <c r="P30" i="28"/>
  <c r="Q30" i="28"/>
  <c r="R30" i="28"/>
  <c r="S30" i="28"/>
  <c r="T30" i="28"/>
  <c r="U30" i="28"/>
  <c r="V30" i="28"/>
  <c r="W30" i="28"/>
  <c r="X30" i="28"/>
  <c r="Y30" i="28"/>
  <c r="Z30" i="28"/>
  <c r="AA30" i="28"/>
  <c r="AB30" i="28"/>
  <c r="AC30" i="28"/>
  <c r="AD30" i="28"/>
  <c r="AE30" i="28"/>
  <c r="AF30" i="28"/>
  <c r="AG30" i="28"/>
  <c r="AH30" i="28"/>
  <c r="AI30" i="28"/>
  <c r="AJ30" i="28"/>
  <c r="AK30" i="28"/>
  <c r="AL30" i="28"/>
  <c r="AM30" i="28"/>
  <c r="AN30" i="28"/>
  <c r="AO30" i="28"/>
  <c r="AP30" i="28"/>
  <c r="AQ30" i="28"/>
  <c r="AR30" i="28"/>
  <c r="AS30" i="28"/>
  <c r="AT30" i="28"/>
  <c r="AU30" i="28"/>
  <c r="AV30" i="28"/>
  <c r="AW30" i="28"/>
  <c r="AX30" i="28"/>
  <c r="AY30" i="28"/>
  <c r="AZ30" i="28"/>
  <c r="BA30" i="28"/>
  <c r="BB30" i="28"/>
  <c r="BC30" i="28"/>
  <c r="BD30" i="28"/>
  <c r="BE30" i="28"/>
  <c r="BF30" i="28"/>
  <c r="W239" i="8" l="1"/>
  <c r="R11" i="28"/>
  <c r="AO11" i="8"/>
  <c r="AC11" i="28"/>
  <c r="AY11" i="28"/>
  <c r="AZ11" i="8"/>
  <c r="AN11" i="28"/>
  <c r="S11" i="8"/>
  <c r="AD11" i="8"/>
  <c r="L30" i="28"/>
  <c r="BD31" i="28"/>
  <c r="BD309" i="8"/>
  <c r="AZ31" i="28"/>
  <c r="AZ309" i="8"/>
  <c r="AV31" i="28"/>
  <c r="AV309" i="8"/>
  <c r="AR31" i="28"/>
  <c r="AR309" i="8"/>
  <c r="AN31" i="28"/>
  <c r="AN309" i="8"/>
  <c r="AJ31" i="28"/>
  <c r="AJ309" i="8"/>
  <c r="AF31" i="28"/>
  <c r="AF309" i="8"/>
  <c r="AB31" i="28"/>
  <c r="AB309" i="8"/>
  <c r="X31" i="28"/>
  <c r="X309" i="8"/>
  <c r="T31" i="28"/>
  <c r="T309" i="8"/>
  <c r="P31" i="28"/>
  <c r="P309" i="8"/>
  <c r="L31" i="28"/>
  <c r="L309" i="8"/>
  <c r="BF311" i="8"/>
  <c r="BB311" i="8"/>
  <c r="AX311" i="8"/>
  <c r="AT311" i="8"/>
  <c r="AP311" i="8"/>
  <c r="AL311" i="8"/>
  <c r="AH311" i="8"/>
  <c r="AD311" i="8"/>
  <c r="Z311" i="8"/>
  <c r="V311" i="8"/>
  <c r="R311" i="8"/>
  <c r="N311" i="8"/>
  <c r="BC31" i="28"/>
  <c r="BC309" i="8"/>
  <c r="AY31" i="28"/>
  <c r="AY309" i="8"/>
  <c r="AU31" i="28"/>
  <c r="AU309" i="8"/>
  <c r="AQ31" i="28"/>
  <c r="AQ309" i="8"/>
  <c r="AM31" i="28"/>
  <c r="AM309" i="8"/>
  <c r="AI31" i="28"/>
  <c r="AI309" i="8"/>
  <c r="AE31" i="28"/>
  <c r="AE309" i="8"/>
  <c r="AA31" i="28"/>
  <c r="AA309" i="8"/>
  <c r="W31" i="28"/>
  <c r="W309" i="8"/>
  <c r="S31" i="28"/>
  <c r="S309" i="8"/>
  <c r="O31" i="28"/>
  <c r="O309" i="8"/>
  <c r="BE311" i="8"/>
  <c r="BA311" i="8"/>
  <c r="AW311" i="8"/>
  <c r="AS311" i="8"/>
  <c r="AO311" i="8"/>
  <c r="AK311" i="8"/>
  <c r="AG311" i="8"/>
  <c r="AC311" i="8"/>
  <c r="Y311" i="8"/>
  <c r="U311" i="8"/>
  <c r="Q311" i="8"/>
  <c r="M311" i="8"/>
  <c r="BF31" i="28"/>
  <c r="BF309" i="8"/>
  <c r="BB31" i="28"/>
  <c r="BB309" i="8"/>
  <c r="AX31" i="28"/>
  <c r="AX309" i="8"/>
  <c r="AT31" i="28"/>
  <c r="AT309" i="8"/>
  <c r="AP31" i="28"/>
  <c r="AP309" i="8"/>
  <c r="AL31" i="28"/>
  <c r="AL309" i="8"/>
  <c r="AH31" i="28"/>
  <c r="AH309" i="8"/>
  <c r="AD31" i="28"/>
  <c r="AD309" i="8"/>
  <c r="Z31" i="28"/>
  <c r="Z309" i="8"/>
  <c r="V31" i="28"/>
  <c r="V309" i="8"/>
  <c r="R31" i="28"/>
  <c r="R309" i="8"/>
  <c r="N31" i="28"/>
  <c r="N309" i="8"/>
  <c r="BD311" i="8"/>
  <c r="AZ311" i="8"/>
  <c r="AV311" i="8"/>
  <c r="AR311" i="8"/>
  <c r="AN311" i="8"/>
  <c r="AJ311" i="8"/>
  <c r="AF311" i="8"/>
  <c r="AB311" i="8"/>
  <c r="X311" i="8"/>
  <c r="T311" i="8"/>
  <c r="P311" i="8"/>
  <c r="L311" i="8"/>
  <c r="BE31" i="28"/>
  <c r="BE309" i="8"/>
  <c r="BA31" i="28"/>
  <c r="BA309" i="8"/>
  <c r="AW31" i="28"/>
  <c r="AW309" i="8"/>
  <c r="AS31" i="28"/>
  <c r="AS309" i="8"/>
  <c r="AO31" i="28"/>
  <c r="AO309" i="8"/>
  <c r="AK31" i="28"/>
  <c r="AK309" i="8"/>
  <c r="AG31" i="28"/>
  <c r="AG309" i="8"/>
  <c r="AC31" i="28"/>
  <c r="AC309" i="8"/>
  <c r="Y31" i="28"/>
  <c r="Y309" i="8"/>
  <c r="U31" i="28"/>
  <c r="U309" i="8"/>
  <c r="Q31" i="28"/>
  <c r="Q309" i="8"/>
  <c r="M31" i="28"/>
  <c r="M309" i="8"/>
  <c r="BC311" i="8"/>
  <c r="AY311" i="8"/>
  <c r="AU311" i="8"/>
  <c r="AQ311" i="8"/>
  <c r="AM311" i="8"/>
  <c r="AI311" i="8"/>
  <c r="AE311" i="8"/>
  <c r="AA311" i="8"/>
  <c r="W311" i="8"/>
  <c r="S311" i="8"/>
  <c r="O311" i="8"/>
  <c r="M232" i="8"/>
  <c r="M332" i="8" s="1"/>
  <c r="M349" i="8" s="1"/>
  <c r="C232" i="8"/>
  <c r="X239" i="8" l="1"/>
  <c r="BA11" i="8"/>
  <c r="AO11" i="28"/>
  <c r="AP11" i="8"/>
  <c r="AD11" i="28"/>
  <c r="S11" i="28"/>
  <c r="AZ11" i="28"/>
  <c r="T11" i="8"/>
  <c r="AE11" i="8"/>
  <c r="N232" i="8"/>
  <c r="N332" i="8" s="1"/>
  <c r="N349" i="8" s="1"/>
  <c r="Y239" i="8" l="1"/>
  <c r="AQ11" i="8"/>
  <c r="AE11" i="28"/>
  <c r="T11" i="28"/>
  <c r="BB11" i="8"/>
  <c r="AP11" i="28"/>
  <c r="BA11" i="28"/>
  <c r="U11" i="8"/>
  <c r="AF11" i="8"/>
  <c r="O232" i="8"/>
  <c r="O332" i="8" s="1"/>
  <c r="O349" i="8" s="1"/>
  <c r="K47" i="28"/>
  <c r="C120" i="28"/>
  <c r="C119" i="28"/>
  <c r="C117" i="28"/>
  <c r="C115" i="28"/>
  <c r="C114" i="28"/>
  <c r="C113" i="28"/>
  <c r="C112" i="28"/>
  <c r="C111" i="28"/>
  <c r="C110" i="28"/>
  <c r="C109" i="28"/>
  <c r="C108" i="28"/>
  <c r="C105" i="28"/>
  <c r="C104" i="28"/>
  <c r="C103" i="28"/>
  <c r="C100" i="28"/>
  <c r="C99" i="28"/>
  <c r="C98" i="28"/>
  <c r="C97" i="28"/>
  <c r="C96" i="28"/>
  <c r="C93" i="28"/>
  <c r="C88" i="28"/>
  <c r="C87" i="28"/>
  <c r="C85" i="28"/>
  <c r="C84" i="28"/>
  <c r="C83" i="28"/>
  <c r="C82" i="28"/>
  <c r="C81" i="28"/>
  <c r="C78" i="28"/>
  <c r="C77" i="28"/>
  <c r="C76" i="28"/>
  <c r="C75" i="28"/>
  <c r="C74" i="28"/>
  <c r="C71" i="28"/>
  <c r="C70" i="28"/>
  <c r="C69" i="28"/>
  <c r="C68" i="28"/>
  <c r="C67" i="28"/>
  <c r="C66" i="28"/>
  <c r="C65" i="28"/>
  <c r="C64" i="28"/>
  <c r="C63" i="28"/>
  <c r="C60" i="28"/>
  <c r="C59" i="28"/>
  <c r="C58" i="28"/>
  <c r="C56" i="28"/>
  <c r="C55" i="28"/>
  <c r="C54" i="28"/>
  <c r="C52" i="28"/>
  <c r="C51" i="28"/>
  <c r="C50" i="28"/>
  <c r="C49" i="28"/>
  <c r="C48" i="28"/>
  <c r="C47" i="28"/>
  <c r="C40" i="28"/>
  <c r="C39" i="28"/>
  <c r="C37" i="28"/>
  <c r="C35" i="28"/>
  <c r="C31" i="28"/>
  <c r="C29" i="28"/>
  <c r="C30" i="28"/>
  <c r="C33" i="28"/>
  <c r="C32" i="28"/>
  <c r="C26" i="28"/>
  <c r="C23" i="28"/>
  <c r="C20" i="28"/>
  <c r="C18" i="28"/>
  <c r="C15" i="28"/>
  <c r="L77" i="28"/>
  <c r="M77" i="28" s="1"/>
  <c r="N77" i="28" s="1"/>
  <c r="O77" i="28" s="1"/>
  <c r="P77" i="28" s="1"/>
  <c r="Q77" i="28" s="1"/>
  <c r="R77" i="28" s="1"/>
  <c r="S77" i="28" s="1"/>
  <c r="T77" i="28" s="1"/>
  <c r="U77" i="28" s="1"/>
  <c r="V77" i="28" s="1"/>
  <c r="W77" i="28" s="1"/>
  <c r="X77" i="28" s="1"/>
  <c r="Y77" i="28" s="1"/>
  <c r="Z77" i="28" s="1"/>
  <c r="AA77" i="28" s="1"/>
  <c r="AB77" i="28" s="1"/>
  <c r="AC77" i="28" s="1"/>
  <c r="AD77" i="28" s="1"/>
  <c r="AE77" i="28" s="1"/>
  <c r="AF77" i="28" s="1"/>
  <c r="AG77" i="28" s="1"/>
  <c r="AH77" i="28" s="1"/>
  <c r="AI77" i="28" s="1"/>
  <c r="AJ77" i="28" s="1"/>
  <c r="AK77" i="28" s="1"/>
  <c r="AL77" i="28" s="1"/>
  <c r="AM77" i="28" s="1"/>
  <c r="AN77" i="28" s="1"/>
  <c r="AO77" i="28" s="1"/>
  <c r="AP77" i="28" s="1"/>
  <c r="AQ77" i="28" s="1"/>
  <c r="AR77" i="28" s="1"/>
  <c r="AS77" i="28" s="1"/>
  <c r="AT77" i="28" s="1"/>
  <c r="AU77" i="28" s="1"/>
  <c r="AV77" i="28" s="1"/>
  <c r="AW77" i="28" s="1"/>
  <c r="AX77" i="28" s="1"/>
  <c r="AY77" i="28" s="1"/>
  <c r="AZ77" i="28" s="1"/>
  <c r="BA77" i="28" s="1"/>
  <c r="BB77" i="28" s="1"/>
  <c r="BC77" i="28" s="1"/>
  <c r="BD77" i="28" s="1"/>
  <c r="BE77" i="28" s="1"/>
  <c r="BF77" i="28" s="1"/>
  <c r="L76" i="28"/>
  <c r="M76" i="28" s="1"/>
  <c r="N76" i="28" s="1"/>
  <c r="O76" i="28" s="1"/>
  <c r="P76" i="28" s="1"/>
  <c r="Q76" i="28" s="1"/>
  <c r="R76" i="28" s="1"/>
  <c r="S76" i="28" s="1"/>
  <c r="T76" i="28" s="1"/>
  <c r="U76" i="28" s="1"/>
  <c r="V76" i="28" s="1"/>
  <c r="W76" i="28" s="1"/>
  <c r="X76" i="28" s="1"/>
  <c r="Y76" i="28" s="1"/>
  <c r="Z76" i="28" s="1"/>
  <c r="AA76" i="28" s="1"/>
  <c r="AB76" i="28" s="1"/>
  <c r="AC76" i="28" s="1"/>
  <c r="AD76" i="28" s="1"/>
  <c r="AE76" i="28" s="1"/>
  <c r="AF76" i="28" s="1"/>
  <c r="AG76" i="28" s="1"/>
  <c r="AH76" i="28" s="1"/>
  <c r="AI76" i="28" s="1"/>
  <c r="AJ76" i="28" s="1"/>
  <c r="AK76" i="28" s="1"/>
  <c r="AL76" i="28" s="1"/>
  <c r="AM76" i="28" s="1"/>
  <c r="AN76" i="28" s="1"/>
  <c r="AO76" i="28" s="1"/>
  <c r="AP76" i="28" s="1"/>
  <c r="AQ76" i="28" s="1"/>
  <c r="AR76" i="28" s="1"/>
  <c r="AS76" i="28" s="1"/>
  <c r="AT76" i="28" s="1"/>
  <c r="AU76" i="28" s="1"/>
  <c r="AV76" i="28" s="1"/>
  <c r="AW76" i="28" s="1"/>
  <c r="AX76" i="28" s="1"/>
  <c r="AY76" i="28" s="1"/>
  <c r="AZ76" i="28" s="1"/>
  <c r="BA76" i="28" s="1"/>
  <c r="BB76" i="28" s="1"/>
  <c r="BC76" i="28" s="1"/>
  <c r="BD76" i="28" s="1"/>
  <c r="BE76" i="28" s="1"/>
  <c r="BF76" i="28" s="1"/>
  <c r="L75" i="28"/>
  <c r="M75" i="28" s="1"/>
  <c r="N75" i="28" s="1"/>
  <c r="O75" i="28" s="1"/>
  <c r="P75" i="28" s="1"/>
  <c r="Q75" i="28" s="1"/>
  <c r="R75" i="28" s="1"/>
  <c r="S75" i="28" s="1"/>
  <c r="T75" i="28" s="1"/>
  <c r="U75" i="28" s="1"/>
  <c r="V75" i="28" s="1"/>
  <c r="W75" i="28" s="1"/>
  <c r="X75" i="28" s="1"/>
  <c r="Y75" i="28" s="1"/>
  <c r="Z75" i="28" s="1"/>
  <c r="AA75" i="28" s="1"/>
  <c r="AB75" i="28" s="1"/>
  <c r="AC75" i="28" s="1"/>
  <c r="AD75" i="28" s="1"/>
  <c r="AE75" i="28" s="1"/>
  <c r="AF75" i="28" s="1"/>
  <c r="AG75" i="28" s="1"/>
  <c r="AH75" i="28" s="1"/>
  <c r="AI75" i="28" s="1"/>
  <c r="AJ75" i="28" s="1"/>
  <c r="AK75" i="28" s="1"/>
  <c r="AL75" i="28" s="1"/>
  <c r="AM75" i="28" s="1"/>
  <c r="AN75" i="28" s="1"/>
  <c r="AO75" i="28" s="1"/>
  <c r="AP75" i="28" s="1"/>
  <c r="AQ75" i="28" s="1"/>
  <c r="AR75" i="28" s="1"/>
  <c r="AS75" i="28" s="1"/>
  <c r="AT75" i="28" s="1"/>
  <c r="AU75" i="28" s="1"/>
  <c r="AV75" i="28" s="1"/>
  <c r="AW75" i="28" s="1"/>
  <c r="AX75" i="28" s="1"/>
  <c r="AY75" i="28" s="1"/>
  <c r="AZ75" i="28" s="1"/>
  <c r="BA75" i="28" s="1"/>
  <c r="BB75" i="28" s="1"/>
  <c r="BC75" i="28" s="1"/>
  <c r="BD75" i="28" s="1"/>
  <c r="BE75" i="28" s="1"/>
  <c r="BF75" i="28" s="1"/>
  <c r="C308" i="8"/>
  <c r="C307" i="8"/>
  <c r="C288" i="8"/>
  <c r="C287" i="8"/>
  <c r="M113" i="28"/>
  <c r="N113" i="28"/>
  <c r="O113" i="28"/>
  <c r="P113" i="28"/>
  <c r="Q113" i="28"/>
  <c r="R113" i="28"/>
  <c r="S113" i="28"/>
  <c r="T113" i="28"/>
  <c r="U113" i="28"/>
  <c r="V113" i="28"/>
  <c r="W113" i="28"/>
  <c r="X113" i="28"/>
  <c r="Y113" i="28"/>
  <c r="Z113" i="28"/>
  <c r="AA113" i="28"/>
  <c r="AB113" i="28"/>
  <c r="AC113" i="28"/>
  <c r="AD113" i="28"/>
  <c r="AE113" i="28"/>
  <c r="AF113" i="28"/>
  <c r="AG113" i="28"/>
  <c r="AH113" i="28"/>
  <c r="AI113" i="28"/>
  <c r="AJ113" i="28"/>
  <c r="AK113" i="28"/>
  <c r="AL113" i="28"/>
  <c r="AM113" i="28"/>
  <c r="AN113" i="28"/>
  <c r="AO113" i="28"/>
  <c r="AP113" i="28"/>
  <c r="AQ113" i="28"/>
  <c r="AR113" i="28"/>
  <c r="AS113" i="28"/>
  <c r="AT113" i="28"/>
  <c r="AU113" i="28"/>
  <c r="AV113" i="28"/>
  <c r="AW113" i="28"/>
  <c r="AX113" i="28"/>
  <c r="AY113" i="28"/>
  <c r="AZ113" i="28"/>
  <c r="BA113" i="28"/>
  <c r="BB113" i="28"/>
  <c r="BC113" i="28"/>
  <c r="BD113" i="28"/>
  <c r="BE113" i="28"/>
  <c r="BF113" i="28"/>
  <c r="L113" i="28"/>
  <c r="C317" i="8"/>
  <c r="L81" i="28"/>
  <c r="M81" i="28" s="1"/>
  <c r="N81" i="28" s="1"/>
  <c r="O81" i="28" s="1"/>
  <c r="P81" i="28" s="1"/>
  <c r="Q81" i="28" s="1"/>
  <c r="R81" i="28" s="1"/>
  <c r="S81" i="28" s="1"/>
  <c r="T81" i="28" s="1"/>
  <c r="U81" i="28" s="1"/>
  <c r="V81" i="28" s="1"/>
  <c r="W81" i="28" s="1"/>
  <c r="X81" i="28" s="1"/>
  <c r="Y81" i="28" s="1"/>
  <c r="Z81" i="28" s="1"/>
  <c r="AA81" i="28" s="1"/>
  <c r="AB81" i="28" s="1"/>
  <c r="AC81" i="28" s="1"/>
  <c r="AD81" i="28" s="1"/>
  <c r="AE81" i="28" s="1"/>
  <c r="AF81" i="28" s="1"/>
  <c r="AG81" i="28" s="1"/>
  <c r="AH81" i="28" s="1"/>
  <c r="AI81" i="28" s="1"/>
  <c r="AJ81" i="28" s="1"/>
  <c r="AK81" i="28" s="1"/>
  <c r="AL81" i="28" s="1"/>
  <c r="AM81" i="28" s="1"/>
  <c r="AN81" i="28" s="1"/>
  <c r="AO81" i="28" s="1"/>
  <c r="AP81" i="28" s="1"/>
  <c r="AQ81" i="28" s="1"/>
  <c r="AR81" i="28" s="1"/>
  <c r="AS81" i="28" s="1"/>
  <c r="AT81" i="28" s="1"/>
  <c r="AU81" i="28" s="1"/>
  <c r="AV81" i="28" s="1"/>
  <c r="AW81" i="28" s="1"/>
  <c r="AX81" i="28" s="1"/>
  <c r="AY81" i="28" s="1"/>
  <c r="AZ81" i="28" s="1"/>
  <c r="BA81" i="28" s="1"/>
  <c r="BB81" i="28" s="1"/>
  <c r="BC81" i="28" s="1"/>
  <c r="BD81" i="28" s="1"/>
  <c r="BE81" i="28" s="1"/>
  <c r="BF81" i="28" s="1"/>
  <c r="BF112" i="28" s="1"/>
  <c r="M108" i="28"/>
  <c r="N108" i="28"/>
  <c r="O108" i="28"/>
  <c r="P108" i="28"/>
  <c r="Q108" i="28"/>
  <c r="R108" i="28"/>
  <c r="S108" i="28"/>
  <c r="T108" i="28"/>
  <c r="U108" i="28"/>
  <c r="V108" i="28"/>
  <c r="W108" i="28"/>
  <c r="X108" i="28"/>
  <c r="Y108" i="28"/>
  <c r="Z108" i="28"/>
  <c r="AA108" i="28"/>
  <c r="AB108" i="28"/>
  <c r="AC108" i="28"/>
  <c r="AD108" i="28"/>
  <c r="AE108" i="28"/>
  <c r="AF108" i="28"/>
  <c r="AG108" i="28"/>
  <c r="AH108" i="28"/>
  <c r="AI108" i="28"/>
  <c r="AJ108" i="28"/>
  <c r="AK108" i="28"/>
  <c r="AL108" i="28"/>
  <c r="AM108" i="28"/>
  <c r="AN108" i="28"/>
  <c r="AO108" i="28"/>
  <c r="AP108" i="28"/>
  <c r="AQ108" i="28"/>
  <c r="AR108" i="28"/>
  <c r="AS108" i="28"/>
  <c r="AT108" i="28"/>
  <c r="AU108" i="28"/>
  <c r="AV108" i="28"/>
  <c r="AW108" i="28"/>
  <c r="AX108" i="28"/>
  <c r="AY108" i="28"/>
  <c r="AZ108" i="28"/>
  <c r="BA108" i="28"/>
  <c r="BB108" i="28"/>
  <c r="BC108" i="28"/>
  <c r="BD108" i="28"/>
  <c r="BE108" i="28"/>
  <c r="BF108" i="28"/>
  <c r="M109" i="28"/>
  <c r="N109" i="28"/>
  <c r="O109" i="28"/>
  <c r="P109" i="28"/>
  <c r="Q109" i="28"/>
  <c r="R109" i="28"/>
  <c r="S109" i="28"/>
  <c r="T109" i="28"/>
  <c r="U109" i="28"/>
  <c r="V109" i="28"/>
  <c r="W109" i="28"/>
  <c r="X109" i="28"/>
  <c r="Y109" i="28"/>
  <c r="Z109" i="28"/>
  <c r="AA109" i="28"/>
  <c r="AB109" i="28"/>
  <c r="AC109" i="28"/>
  <c r="AD109" i="28"/>
  <c r="AE109" i="28"/>
  <c r="AF109" i="28"/>
  <c r="AG109" i="28"/>
  <c r="AH109" i="28"/>
  <c r="AI109" i="28"/>
  <c r="AJ109" i="28"/>
  <c r="AK109" i="28"/>
  <c r="AL109" i="28"/>
  <c r="AM109" i="28"/>
  <c r="AN109" i="28"/>
  <c r="AO109" i="28"/>
  <c r="AP109" i="28"/>
  <c r="AQ109" i="28"/>
  <c r="AR109" i="28"/>
  <c r="AS109" i="28"/>
  <c r="AT109" i="28"/>
  <c r="AU109" i="28"/>
  <c r="AV109" i="28"/>
  <c r="AW109" i="28"/>
  <c r="AX109" i="28"/>
  <c r="AY109" i="28"/>
  <c r="AZ109" i="28"/>
  <c r="BA109" i="28"/>
  <c r="BB109" i="28"/>
  <c r="BC109" i="28"/>
  <c r="BD109" i="28"/>
  <c r="BE109" i="28"/>
  <c r="BF109" i="28"/>
  <c r="M110" i="28"/>
  <c r="N110" i="28"/>
  <c r="O110" i="28"/>
  <c r="P110" i="28"/>
  <c r="Q110" i="28"/>
  <c r="R110" i="28"/>
  <c r="S110" i="28"/>
  <c r="T110" i="28"/>
  <c r="U110" i="28"/>
  <c r="V110" i="28"/>
  <c r="W110" i="28"/>
  <c r="X110" i="28"/>
  <c r="Y110" i="28"/>
  <c r="Z110" i="28"/>
  <c r="AA110" i="28"/>
  <c r="AB110" i="28"/>
  <c r="AC110" i="28"/>
  <c r="AD110" i="28"/>
  <c r="AE110" i="28"/>
  <c r="AF110" i="28"/>
  <c r="AG110" i="28"/>
  <c r="AH110" i="28"/>
  <c r="AI110" i="28"/>
  <c r="AJ110" i="28"/>
  <c r="AK110" i="28"/>
  <c r="AL110" i="28"/>
  <c r="AM110" i="28"/>
  <c r="AN110" i="28"/>
  <c r="AO110" i="28"/>
  <c r="AP110" i="28"/>
  <c r="AQ110" i="28"/>
  <c r="AR110" i="28"/>
  <c r="AS110" i="28"/>
  <c r="AT110" i="28"/>
  <c r="AU110" i="28"/>
  <c r="AV110" i="28"/>
  <c r="AW110" i="28"/>
  <c r="AX110" i="28"/>
  <c r="AY110" i="28"/>
  <c r="AZ110" i="28"/>
  <c r="BA110" i="28"/>
  <c r="BB110" i="28"/>
  <c r="BC110" i="28"/>
  <c r="BD110" i="28"/>
  <c r="BE110" i="28"/>
  <c r="BF110" i="28"/>
  <c r="M111" i="28"/>
  <c r="N111" i="28"/>
  <c r="O111" i="28"/>
  <c r="P111" i="28"/>
  <c r="Q111" i="28"/>
  <c r="R111" i="28"/>
  <c r="S111" i="28"/>
  <c r="T111" i="28"/>
  <c r="U111" i="28"/>
  <c r="V111" i="28"/>
  <c r="W111" i="28"/>
  <c r="X111" i="28"/>
  <c r="Y111" i="28"/>
  <c r="Z111" i="28"/>
  <c r="AA111" i="28"/>
  <c r="AB111" i="28"/>
  <c r="AC111" i="28"/>
  <c r="AD111" i="28"/>
  <c r="AE111" i="28"/>
  <c r="AF111" i="28"/>
  <c r="AG111" i="28"/>
  <c r="AH111" i="28"/>
  <c r="AI111" i="28"/>
  <c r="AJ111" i="28"/>
  <c r="AK111" i="28"/>
  <c r="AL111" i="28"/>
  <c r="AM111" i="28"/>
  <c r="AN111" i="28"/>
  <c r="AO111" i="28"/>
  <c r="AP111" i="28"/>
  <c r="AQ111" i="28"/>
  <c r="AR111" i="28"/>
  <c r="AS111" i="28"/>
  <c r="AT111" i="28"/>
  <c r="AU111" i="28"/>
  <c r="AV111" i="28"/>
  <c r="AW111" i="28"/>
  <c r="AX111" i="28"/>
  <c r="AY111" i="28"/>
  <c r="AZ111" i="28"/>
  <c r="BA111" i="28"/>
  <c r="BB111" i="28"/>
  <c r="BC111" i="28"/>
  <c r="BD111" i="28"/>
  <c r="BE111" i="28"/>
  <c r="BF111" i="28"/>
  <c r="L111" i="28"/>
  <c r="L110" i="28"/>
  <c r="L109" i="28"/>
  <c r="L108" i="28"/>
  <c r="C314" i="8"/>
  <c r="Z239" i="8" l="1"/>
  <c r="AY112" i="28"/>
  <c r="AI112" i="28"/>
  <c r="S112" i="28"/>
  <c r="L308" i="8"/>
  <c r="L103" i="28" s="1"/>
  <c r="L358" i="8"/>
  <c r="L366" i="8" s="1"/>
  <c r="L359" i="8" s="1"/>
  <c r="AR11" i="8"/>
  <c r="AF11" i="28"/>
  <c r="BB11" i="28"/>
  <c r="U11" i="28"/>
  <c r="BC11" i="8"/>
  <c r="AQ11" i="28"/>
  <c r="V11" i="8"/>
  <c r="AG11" i="8"/>
  <c r="P232" i="8"/>
  <c r="P332" i="8" s="1"/>
  <c r="P349" i="8" s="1"/>
  <c r="L112" i="28"/>
  <c r="AQ112" i="28"/>
  <c r="AA112" i="28"/>
  <c r="BC112" i="28"/>
  <c r="AM112" i="28"/>
  <c r="W112" i="28"/>
  <c r="AU112" i="28"/>
  <c r="AE112" i="28"/>
  <c r="O112" i="28"/>
  <c r="BB112" i="28"/>
  <c r="AX112" i="28"/>
  <c r="AT112" i="28"/>
  <c r="AP112" i="28"/>
  <c r="AL112" i="28"/>
  <c r="AH112" i="28"/>
  <c r="AD112" i="28"/>
  <c r="Z112" i="28"/>
  <c r="V112" i="28"/>
  <c r="R112" i="28"/>
  <c r="N112" i="28"/>
  <c r="BE112" i="28"/>
  <c r="BA112" i="28"/>
  <c r="AW112" i="28"/>
  <c r="AS112" i="28"/>
  <c r="AO112" i="28"/>
  <c r="AK112" i="28"/>
  <c r="AG112" i="28"/>
  <c r="AC112" i="28"/>
  <c r="Y112" i="28"/>
  <c r="U112" i="28"/>
  <c r="Q112" i="28"/>
  <c r="M112" i="28"/>
  <c r="BD112" i="28"/>
  <c r="AZ112" i="28"/>
  <c r="AV112" i="28"/>
  <c r="AR112" i="28"/>
  <c r="AN112" i="28"/>
  <c r="AJ112" i="28"/>
  <c r="AF112" i="28"/>
  <c r="AB112" i="28"/>
  <c r="X112" i="28"/>
  <c r="T112" i="28"/>
  <c r="P112" i="28"/>
  <c r="K64" i="28"/>
  <c r="L64" i="28" s="1"/>
  <c r="M64" i="28" s="1"/>
  <c r="N64" i="28" s="1"/>
  <c r="O64" i="28" s="1"/>
  <c r="P64" i="28" s="1"/>
  <c r="Q64" i="28" s="1"/>
  <c r="R64" i="28" s="1"/>
  <c r="S64" i="28" s="1"/>
  <c r="T64" i="28" s="1"/>
  <c r="U64" i="28" s="1"/>
  <c r="V64" i="28" s="1"/>
  <c r="W64" i="28" s="1"/>
  <c r="X64" i="28" s="1"/>
  <c r="Y64" i="28" s="1"/>
  <c r="Z64" i="28" s="1"/>
  <c r="AA64" i="28" s="1"/>
  <c r="AB64" i="28" s="1"/>
  <c r="AC64" i="28" s="1"/>
  <c r="AD64" i="28" s="1"/>
  <c r="AE64" i="28" s="1"/>
  <c r="AF64" i="28" s="1"/>
  <c r="AG64" i="28" s="1"/>
  <c r="AH64" i="28" s="1"/>
  <c r="AI64" i="28" s="1"/>
  <c r="AJ64" i="28" s="1"/>
  <c r="AK64" i="28" s="1"/>
  <c r="AL64" i="28" s="1"/>
  <c r="AM64" i="28" s="1"/>
  <c r="AN64" i="28" s="1"/>
  <c r="AO64" i="28" s="1"/>
  <c r="AP64" i="28" s="1"/>
  <c r="AQ64" i="28" s="1"/>
  <c r="AR64" i="28" s="1"/>
  <c r="AS64" i="28" s="1"/>
  <c r="AT64" i="28" s="1"/>
  <c r="AU64" i="28" s="1"/>
  <c r="AV64" i="28" s="1"/>
  <c r="AW64" i="28" s="1"/>
  <c r="AX64" i="28" s="1"/>
  <c r="AY64" i="28" s="1"/>
  <c r="AZ64" i="28" s="1"/>
  <c r="BA64" i="28" s="1"/>
  <c r="BB64" i="28" s="1"/>
  <c r="BC64" i="28" s="1"/>
  <c r="BD64" i="28" s="1"/>
  <c r="BE64" i="28" s="1"/>
  <c r="BF64" i="28" s="1"/>
  <c r="K70" i="28"/>
  <c r="L70" i="28" s="1"/>
  <c r="K69" i="28"/>
  <c r="L376" i="8" s="1"/>
  <c r="K68" i="28"/>
  <c r="L369" i="8" s="1"/>
  <c r="K59" i="28"/>
  <c r="L59" i="28" s="1"/>
  <c r="M59" i="28" s="1"/>
  <c r="N59" i="28" s="1"/>
  <c r="O59" i="28" s="1"/>
  <c r="P59" i="28" s="1"/>
  <c r="Q59" i="28" s="1"/>
  <c r="R59" i="28" s="1"/>
  <c r="S59" i="28" s="1"/>
  <c r="T59" i="28" s="1"/>
  <c r="U59" i="28" s="1"/>
  <c r="V59" i="28" s="1"/>
  <c r="W59" i="28" s="1"/>
  <c r="X59" i="28" s="1"/>
  <c r="Y59" i="28" s="1"/>
  <c r="Z59" i="28" s="1"/>
  <c r="AA59" i="28" s="1"/>
  <c r="AB59" i="28" s="1"/>
  <c r="AC59" i="28" s="1"/>
  <c r="AD59" i="28" s="1"/>
  <c r="AE59" i="28" s="1"/>
  <c r="AF59" i="28" s="1"/>
  <c r="AG59" i="28" s="1"/>
  <c r="AH59" i="28" s="1"/>
  <c r="AI59" i="28" s="1"/>
  <c r="AJ59" i="28" s="1"/>
  <c r="AK59" i="28" s="1"/>
  <c r="AL59" i="28" s="1"/>
  <c r="AM59" i="28" s="1"/>
  <c r="AN59" i="28" s="1"/>
  <c r="AO59" i="28" s="1"/>
  <c r="AP59" i="28" s="1"/>
  <c r="AQ59" i="28" s="1"/>
  <c r="AR59" i="28" s="1"/>
  <c r="AS59" i="28" s="1"/>
  <c r="AT59" i="28" s="1"/>
  <c r="AU59" i="28" s="1"/>
  <c r="AV59" i="28" s="1"/>
  <c r="AW59" i="28" s="1"/>
  <c r="AX59" i="28" s="1"/>
  <c r="AY59" i="28" s="1"/>
  <c r="AZ59" i="28" s="1"/>
  <c r="BA59" i="28" s="1"/>
  <c r="BB59" i="28" s="1"/>
  <c r="BC59" i="28" s="1"/>
  <c r="BD59" i="28" s="1"/>
  <c r="BE59" i="28" s="1"/>
  <c r="BF59" i="28" s="1"/>
  <c r="K58" i="28"/>
  <c r="L58" i="28" s="1"/>
  <c r="M58" i="28" s="1"/>
  <c r="N58" i="28" s="1"/>
  <c r="O58" i="28" s="1"/>
  <c r="P58" i="28" s="1"/>
  <c r="Q58" i="28" s="1"/>
  <c r="R58" i="28" s="1"/>
  <c r="S58" i="28" s="1"/>
  <c r="T58" i="28" s="1"/>
  <c r="U58" i="28" s="1"/>
  <c r="V58" i="28" s="1"/>
  <c r="W58" i="28" s="1"/>
  <c r="X58" i="28" s="1"/>
  <c r="Y58" i="28" s="1"/>
  <c r="Z58" i="28" s="1"/>
  <c r="AA58" i="28" s="1"/>
  <c r="AB58" i="28" s="1"/>
  <c r="AC58" i="28" s="1"/>
  <c r="AD58" i="28" s="1"/>
  <c r="AE58" i="28" s="1"/>
  <c r="AF58" i="28" s="1"/>
  <c r="AG58" i="28" s="1"/>
  <c r="AH58" i="28" s="1"/>
  <c r="AI58" i="28" s="1"/>
  <c r="AJ58" i="28" s="1"/>
  <c r="AK58" i="28" s="1"/>
  <c r="AL58" i="28" s="1"/>
  <c r="AM58" i="28" s="1"/>
  <c r="AN58" i="28" s="1"/>
  <c r="AO58" i="28" s="1"/>
  <c r="AP58" i="28" s="1"/>
  <c r="AQ58" i="28" s="1"/>
  <c r="AR58" i="28" s="1"/>
  <c r="AS58" i="28" s="1"/>
  <c r="AT58" i="28" s="1"/>
  <c r="AU58" i="28" s="1"/>
  <c r="AV58" i="28" s="1"/>
  <c r="AW58" i="28" s="1"/>
  <c r="AX58" i="28" s="1"/>
  <c r="AY58" i="28" s="1"/>
  <c r="AZ58" i="28" s="1"/>
  <c r="BA58" i="28" s="1"/>
  <c r="BB58" i="28" s="1"/>
  <c r="BC58" i="28" s="1"/>
  <c r="BD58" i="28" s="1"/>
  <c r="BE58" i="28" s="1"/>
  <c r="BF58"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AF50" i="28" s="1"/>
  <c r="AG50" i="28" s="1"/>
  <c r="AH50" i="28" s="1"/>
  <c r="AI50" i="28" s="1"/>
  <c r="AJ50" i="28" s="1"/>
  <c r="AK50" i="28" s="1"/>
  <c r="AL50" i="28" s="1"/>
  <c r="AM50" i="28" s="1"/>
  <c r="AN50" i="28" s="1"/>
  <c r="AO50" i="28" s="1"/>
  <c r="AP50" i="28" s="1"/>
  <c r="AQ50" i="28" s="1"/>
  <c r="AR50" i="28" s="1"/>
  <c r="AS50" i="28" s="1"/>
  <c r="AT50" i="28" s="1"/>
  <c r="AU50" i="28" s="1"/>
  <c r="AV50" i="28" s="1"/>
  <c r="AW50" i="28" s="1"/>
  <c r="AX50" i="28" s="1"/>
  <c r="AY50" i="28" s="1"/>
  <c r="AZ50" i="28" s="1"/>
  <c r="BA50" i="28" s="1"/>
  <c r="BB50" i="28" s="1"/>
  <c r="BC50" i="28" s="1"/>
  <c r="BD50" i="28" s="1"/>
  <c r="BE50" i="28" s="1"/>
  <c r="BF50" i="28" s="1"/>
  <c r="K49" i="28"/>
  <c r="L49" i="28" s="1"/>
  <c r="M49" i="28" s="1"/>
  <c r="N49" i="28" s="1"/>
  <c r="O49" i="28" s="1"/>
  <c r="P49" i="28" s="1"/>
  <c r="Q49" i="28" s="1"/>
  <c r="R49" i="28" s="1"/>
  <c r="S49" i="28" s="1"/>
  <c r="T49" i="28" s="1"/>
  <c r="U49" i="28" s="1"/>
  <c r="V49" i="28" s="1"/>
  <c r="W49" i="28" s="1"/>
  <c r="X49" i="28" s="1"/>
  <c r="Y49" i="28" s="1"/>
  <c r="Z49" i="28" s="1"/>
  <c r="AA49" i="28" s="1"/>
  <c r="AB49" i="28" s="1"/>
  <c r="AC49" i="28" s="1"/>
  <c r="AD49" i="28" s="1"/>
  <c r="AE49" i="28" s="1"/>
  <c r="AF49" i="28" s="1"/>
  <c r="AG49" i="28" s="1"/>
  <c r="AH49" i="28" s="1"/>
  <c r="AI49" i="28" s="1"/>
  <c r="AJ49" i="28" s="1"/>
  <c r="AK49" i="28" s="1"/>
  <c r="AL49" i="28" s="1"/>
  <c r="AM49" i="28" s="1"/>
  <c r="AN49" i="28" s="1"/>
  <c r="AO49" i="28" s="1"/>
  <c r="AP49" i="28" s="1"/>
  <c r="AQ49" i="28" s="1"/>
  <c r="AR49" i="28" s="1"/>
  <c r="AS49" i="28" s="1"/>
  <c r="AT49" i="28" s="1"/>
  <c r="AU49" i="28" s="1"/>
  <c r="AV49" i="28" s="1"/>
  <c r="AW49" i="28" s="1"/>
  <c r="AX49" i="28" s="1"/>
  <c r="AY49" i="28" s="1"/>
  <c r="AZ49" i="28" s="1"/>
  <c r="BA49" i="28" s="1"/>
  <c r="BB49" i="28" s="1"/>
  <c r="BC49" i="28" s="1"/>
  <c r="BD49" i="28" s="1"/>
  <c r="BE49" i="28" s="1"/>
  <c r="BF49" i="28" s="1"/>
  <c r="L5" i="28"/>
  <c r="B64" i="5"/>
  <c r="K78" i="28"/>
  <c r="K56" i="28"/>
  <c r="AA239" i="8" l="1"/>
  <c r="L363" i="8"/>
  <c r="L289" i="8"/>
  <c r="V11" i="28"/>
  <c r="AS11" i="8"/>
  <c r="AG11" i="28"/>
  <c r="BC11" i="28"/>
  <c r="BD11" i="8"/>
  <c r="AR11" i="28"/>
  <c r="W11" i="8"/>
  <c r="AH11" i="8"/>
  <c r="Q232" i="8"/>
  <c r="Q332" i="8" s="1"/>
  <c r="Q349" i="8" s="1"/>
  <c r="M70" i="28"/>
  <c r="L114" i="28"/>
  <c r="K71" i="28"/>
  <c r="K83" i="28" s="1"/>
  <c r="L83" i="28" s="1"/>
  <c r="K52" i="28"/>
  <c r="K60" i="28" s="1"/>
  <c r="AB239" i="8" l="1"/>
  <c r="L54" i="28"/>
  <c r="AI11" i="8"/>
  <c r="W11" i="28"/>
  <c r="BD11" i="28"/>
  <c r="BE11" i="8"/>
  <c r="AS11" i="28"/>
  <c r="AT11" i="8"/>
  <c r="AH11" i="28"/>
  <c r="R232" i="8"/>
  <c r="R332" i="8" s="1"/>
  <c r="R349" i="8" s="1"/>
  <c r="N70" i="28"/>
  <c r="M114" i="28"/>
  <c r="K85" i="28"/>
  <c r="K87" i="28" s="1"/>
  <c r="K88" i="28" s="1"/>
  <c r="AC239" i="8" l="1"/>
  <c r="BF11" i="8"/>
  <c r="AT11" i="28"/>
  <c r="BE11" i="28"/>
  <c r="AU11" i="8"/>
  <c r="AI11" i="28"/>
  <c r="S232" i="8"/>
  <c r="S332" i="8" s="1"/>
  <c r="S349" i="8" s="1"/>
  <c r="O70" i="28"/>
  <c r="N114" i="28"/>
  <c r="BF98" i="28"/>
  <c r="AV98" i="28"/>
  <c r="AR98" i="28"/>
  <c r="AW98" i="28"/>
  <c r="AT98" i="28"/>
  <c r="S98" i="28"/>
  <c r="U98" i="28"/>
  <c r="AI98" i="28"/>
  <c r="AG98" i="28"/>
  <c r="AM98" i="28"/>
  <c r="AU98" i="28"/>
  <c r="AF98" i="28"/>
  <c r="AA98" i="28"/>
  <c r="Q98" i="28"/>
  <c r="R98" i="28"/>
  <c r="Z98" i="28"/>
  <c r="AO98" i="28"/>
  <c r="BD98" i="28"/>
  <c r="AD98" i="28"/>
  <c r="AQ98" i="28"/>
  <c r="M98" i="28"/>
  <c r="AJ98" i="28"/>
  <c r="AN98" i="28"/>
  <c r="BE98" i="28"/>
  <c r="W98" i="28"/>
  <c r="P98" i="28"/>
  <c r="AY98" i="28"/>
  <c r="X98" i="28"/>
  <c r="AE98" i="28"/>
  <c r="Y98" i="28"/>
  <c r="AK98" i="28"/>
  <c r="BC98" i="28"/>
  <c r="AC98" i="28"/>
  <c r="AX98" i="28"/>
  <c r="AB98" i="28"/>
  <c r="AH98" i="28"/>
  <c r="L98" i="28"/>
  <c r="AS98" i="28"/>
  <c r="BA98" i="28"/>
  <c r="BB98" i="28"/>
  <c r="AL98" i="28"/>
  <c r="T98" i="28"/>
  <c r="AZ98" i="28"/>
  <c r="N98" i="28"/>
  <c r="V98" i="28"/>
  <c r="AP98" i="28"/>
  <c r="O98" i="28"/>
  <c r="AD239" i="8" l="1"/>
  <c r="AU11" i="28"/>
  <c r="BF11" i="28"/>
  <c r="T232" i="8"/>
  <c r="T332" i="8" s="1"/>
  <c r="T349" i="8" s="1"/>
  <c r="P70" i="28"/>
  <c r="O114" i="28"/>
  <c r="L104" i="28"/>
  <c r="AE239" i="8" l="1"/>
  <c r="U232" i="8"/>
  <c r="U332" i="8" s="1"/>
  <c r="U349" i="8" s="1"/>
  <c r="Q70" i="28"/>
  <c r="P114" i="28"/>
  <c r="M104" i="28"/>
  <c r="AF239" i="8" l="1"/>
  <c r="V232" i="8"/>
  <c r="V332" i="8" s="1"/>
  <c r="V349" i="8" s="1"/>
  <c r="R70" i="28"/>
  <c r="Q114" i="28"/>
  <c r="AG239" i="8" l="1"/>
  <c r="W232" i="8"/>
  <c r="W332" i="8" s="1"/>
  <c r="W349" i="8" s="1"/>
  <c r="S70" i="28"/>
  <c r="R114" i="28"/>
  <c r="N104" i="28"/>
  <c r="O104" i="28"/>
  <c r="AH239" i="8" l="1"/>
  <c r="X232" i="8"/>
  <c r="X332" i="8" s="1"/>
  <c r="X349" i="8" s="1"/>
  <c r="T70" i="28"/>
  <c r="S114" i="28"/>
  <c r="Q104" i="28"/>
  <c r="P104" i="28"/>
  <c r="AI239" i="8" l="1"/>
  <c r="Y232" i="8"/>
  <c r="Y332" i="8" s="1"/>
  <c r="Y349" i="8" s="1"/>
  <c r="U70" i="28"/>
  <c r="T114" i="28"/>
  <c r="R104" i="28"/>
  <c r="AJ239" i="8" l="1"/>
  <c r="Z232" i="8"/>
  <c r="Z332" i="8" s="1"/>
  <c r="Z349" i="8" s="1"/>
  <c r="V70" i="28"/>
  <c r="U114" i="28"/>
  <c r="S104" i="28"/>
  <c r="AK239" i="8" l="1"/>
  <c r="AA232" i="8"/>
  <c r="AA332" i="8" s="1"/>
  <c r="AA349" i="8" s="1"/>
  <c r="W70" i="28"/>
  <c r="V114" i="28"/>
  <c r="T104" i="28"/>
  <c r="AL239" i="8" l="1"/>
  <c r="AB232" i="8"/>
  <c r="AB332" i="8" s="1"/>
  <c r="AB349" i="8" s="1"/>
  <c r="X70" i="28"/>
  <c r="W114" i="28"/>
  <c r="U104" i="28"/>
  <c r="AM239" i="8" l="1"/>
  <c r="AC232" i="8"/>
  <c r="AC332" i="8" s="1"/>
  <c r="AC349" i="8" s="1"/>
  <c r="Y70" i="28"/>
  <c r="X114" i="28"/>
  <c r="V104" i="28"/>
  <c r="AN239" i="8" l="1"/>
  <c r="AD232" i="8"/>
  <c r="AD332" i="8" s="1"/>
  <c r="AD349" i="8" s="1"/>
  <c r="Z70" i="28"/>
  <c r="Y114" i="28"/>
  <c r="W104" i="28"/>
  <c r="AO239" i="8" l="1"/>
  <c r="AE232" i="8"/>
  <c r="AE332" i="8" s="1"/>
  <c r="AE349" i="8" s="1"/>
  <c r="AA70" i="28"/>
  <c r="Z114" i="28"/>
  <c r="X104" i="28"/>
  <c r="AP239" i="8" l="1"/>
  <c r="AF232" i="8"/>
  <c r="AF332" i="8" s="1"/>
  <c r="AF349" i="8" s="1"/>
  <c r="AB70" i="28"/>
  <c r="AA114" i="28"/>
  <c r="Y104" i="28"/>
  <c r="AQ239" i="8" l="1"/>
  <c r="AG232" i="8"/>
  <c r="AG332" i="8" s="1"/>
  <c r="AG349" i="8" s="1"/>
  <c r="AC70" i="28"/>
  <c r="AB114" i="28"/>
  <c r="Z104" i="28"/>
  <c r="AR239" i="8" l="1"/>
  <c r="AH232" i="8"/>
  <c r="AH332" i="8" s="1"/>
  <c r="AH349" i="8" s="1"/>
  <c r="AD70" i="28"/>
  <c r="AC114" i="28"/>
  <c r="AA104" i="28"/>
  <c r="AS239" i="8" l="1"/>
  <c r="AI232" i="8"/>
  <c r="AI332" i="8" s="1"/>
  <c r="AI349" i="8" s="1"/>
  <c r="AE70" i="28"/>
  <c r="AD114" i="28"/>
  <c r="AB104" i="28"/>
  <c r="AT239" i="8" l="1"/>
  <c r="AJ232" i="8"/>
  <c r="AJ332" i="8" s="1"/>
  <c r="AJ349" i="8" s="1"/>
  <c r="AF70" i="28"/>
  <c r="AE114" i="28"/>
  <c r="AC104" i="28"/>
  <c r="AU239" i="8" l="1"/>
  <c r="AK232" i="8"/>
  <c r="AK332" i="8" s="1"/>
  <c r="AK349" i="8" s="1"/>
  <c r="AG70" i="28"/>
  <c r="AF114" i="28"/>
  <c r="AD104" i="28"/>
  <c r="AV239" i="8" l="1"/>
  <c r="AL232" i="8"/>
  <c r="AL332" i="8" s="1"/>
  <c r="AL349" i="8" s="1"/>
  <c r="AH70" i="28"/>
  <c r="AG114" i="28"/>
  <c r="AE104" i="28"/>
  <c r="AW239" i="8" l="1"/>
  <c r="AM232" i="8"/>
  <c r="AM332" i="8" s="1"/>
  <c r="AM349" i="8" s="1"/>
  <c r="AI70" i="28"/>
  <c r="AH114" i="28"/>
  <c r="AF104" i="28"/>
  <c r="AX239" i="8" l="1"/>
  <c r="AN232" i="8"/>
  <c r="AN332" i="8" s="1"/>
  <c r="AN349" i="8" s="1"/>
  <c r="AJ70" i="28"/>
  <c r="AI114" i="28"/>
  <c r="AG104" i="28"/>
  <c r="AY239" i="8" l="1"/>
  <c r="AO232" i="8"/>
  <c r="AO332" i="8" s="1"/>
  <c r="AO349" i="8" s="1"/>
  <c r="AK70" i="28"/>
  <c r="AJ114" i="28"/>
  <c r="AH104" i="28"/>
  <c r="AZ239" i="8" l="1"/>
  <c r="AP232" i="8"/>
  <c r="AP332" i="8" s="1"/>
  <c r="AP349" i="8" s="1"/>
  <c r="AL70" i="28"/>
  <c r="AK114" i="28"/>
  <c r="AI104" i="28"/>
  <c r="BA239" i="8" l="1"/>
  <c r="AQ232" i="8"/>
  <c r="AQ332" i="8" s="1"/>
  <c r="AQ349" i="8" s="1"/>
  <c r="AM70" i="28"/>
  <c r="AL114" i="28"/>
  <c r="AJ104" i="28"/>
  <c r="BB239" i="8" l="1"/>
  <c r="AR232" i="8"/>
  <c r="AR332" i="8" s="1"/>
  <c r="AR349" i="8" s="1"/>
  <c r="AN70" i="28"/>
  <c r="AM114" i="28"/>
  <c r="AK104" i="28"/>
  <c r="BC239" i="8" l="1"/>
  <c r="AS232" i="8"/>
  <c r="AS332" i="8" s="1"/>
  <c r="AS349" i="8" s="1"/>
  <c r="AO70" i="28"/>
  <c r="AN114" i="28"/>
  <c r="AL104" i="28"/>
  <c r="BD239" i="8" l="1"/>
  <c r="AT232" i="8"/>
  <c r="AT332" i="8" s="1"/>
  <c r="AT349" i="8" s="1"/>
  <c r="AP70" i="28"/>
  <c r="AO114" i="28"/>
  <c r="AM104" i="28"/>
  <c r="BE239" i="8" l="1"/>
  <c r="AU232" i="8"/>
  <c r="AU332" i="8" s="1"/>
  <c r="AU349" i="8" s="1"/>
  <c r="AQ70" i="28"/>
  <c r="AP114" i="28"/>
  <c r="AN104" i="28"/>
  <c r="BF239" i="8" l="1"/>
  <c r="AV232" i="8"/>
  <c r="AV332" i="8" s="1"/>
  <c r="AV349" i="8" s="1"/>
  <c r="AR70" i="28"/>
  <c r="AQ114" i="28"/>
  <c r="AO104" i="28"/>
  <c r="AW232" i="8" l="1"/>
  <c r="AW332" i="8" s="1"/>
  <c r="AW349" i="8" s="1"/>
  <c r="AS70" i="28"/>
  <c r="AR114" i="28"/>
  <c r="AP104" i="28"/>
  <c r="AX232" i="8" l="1"/>
  <c r="AX332" i="8" s="1"/>
  <c r="AX349" i="8" s="1"/>
  <c r="AT70" i="28"/>
  <c r="AS114" i="28"/>
  <c r="AQ104" i="28"/>
  <c r="AY232" i="8" l="1"/>
  <c r="AY332" i="8" s="1"/>
  <c r="AY349" i="8" s="1"/>
  <c r="AU70" i="28"/>
  <c r="AT114" i="28"/>
  <c r="AR104" i="28"/>
  <c r="AZ232" i="8" l="1"/>
  <c r="AZ332" i="8" s="1"/>
  <c r="AZ349" i="8" s="1"/>
  <c r="AV70" i="28"/>
  <c r="AU114" i="28"/>
  <c r="AS104" i="28"/>
  <c r="BA232" i="8" l="1"/>
  <c r="BA332" i="8" s="1"/>
  <c r="BA349" i="8" s="1"/>
  <c r="AW70" i="28"/>
  <c r="AV114" i="28"/>
  <c r="AT104" i="28"/>
  <c r="BB232" i="8" l="1"/>
  <c r="BB332" i="8" s="1"/>
  <c r="BB349" i="8" s="1"/>
  <c r="AX70" i="28"/>
  <c r="AW114" i="28"/>
  <c r="AU104" i="28"/>
  <c r="BC232" i="8" l="1"/>
  <c r="BC332" i="8" s="1"/>
  <c r="BC349" i="8" s="1"/>
  <c r="AY70" i="28"/>
  <c r="AX114" i="28"/>
  <c r="AV104" i="28"/>
  <c r="BD232" i="8" l="1"/>
  <c r="BD332" i="8" s="1"/>
  <c r="BD349" i="8" s="1"/>
  <c r="AZ70" i="28"/>
  <c r="AY114" i="28"/>
  <c r="AW104" i="28"/>
  <c r="L105" i="28"/>
  <c r="BE232" i="8" l="1"/>
  <c r="BE332" i="8" s="1"/>
  <c r="BE349" i="8" s="1"/>
  <c r="BA70" i="28"/>
  <c r="AZ114" i="28"/>
  <c r="AX104" i="28"/>
  <c r="BF232" i="8" l="1"/>
  <c r="BF332" i="8" s="1"/>
  <c r="BF349" i="8" s="1"/>
  <c r="BB70" i="28"/>
  <c r="BA114" i="28"/>
  <c r="AY104" i="28"/>
  <c r="BC70" i="28" l="1"/>
  <c r="BB114" i="28"/>
  <c r="AZ104" i="28"/>
  <c r="BD70" i="28" l="1"/>
  <c r="BC114" i="28"/>
  <c r="BA104" i="28"/>
  <c r="BE70" i="28" l="1"/>
  <c r="BD114" i="28"/>
  <c r="BB104" i="28"/>
  <c r="BF70" i="28" l="1"/>
  <c r="BF114" i="28" s="1"/>
  <c r="BE114" i="28"/>
  <c r="BC104" i="28"/>
  <c r="BD104" i="28" l="1"/>
  <c r="BE104" i="28" l="1"/>
  <c r="BF104" i="28" l="1"/>
  <c r="AW115" i="28" l="1"/>
  <c r="AU115" i="28"/>
  <c r="AE115" i="28"/>
  <c r="AC115" i="28"/>
  <c r="AN115" i="28"/>
  <c r="AT115" i="28"/>
  <c r="AH115" i="28"/>
  <c r="AF115" i="28"/>
  <c r="BA115" i="28"/>
  <c r="BC115" i="28"/>
  <c r="T115" i="28"/>
  <c r="Z115" i="28" l="1"/>
  <c r="AK115" i="28"/>
  <c r="AR115" i="28"/>
  <c r="Y115" i="28"/>
  <c r="AX115" i="28"/>
  <c r="V115" i="28"/>
  <c r="AO115" i="28"/>
  <c r="W115" i="28"/>
  <c r="AI115" i="28"/>
  <c r="BF115" i="28"/>
  <c r="BD115" i="28"/>
  <c r="AZ115" i="28"/>
  <c r="Q115" i="28"/>
  <c r="S115" i="28"/>
  <c r="P115" i="28" l="1"/>
  <c r="AB115" i="28"/>
  <c r="AL115" i="28"/>
  <c r="AQ115" i="28"/>
  <c r="BE115" i="28" l="1"/>
  <c r="O115" i="28"/>
  <c r="AM115" i="28"/>
  <c r="X115" i="28"/>
  <c r="R115" i="28"/>
  <c r="AS115" i="28"/>
  <c r="AA115" i="28"/>
  <c r="AJ115" i="28" l="1"/>
  <c r="U115" i="28"/>
  <c r="AG115" i="28"/>
  <c r="AV115" i="28"/>
  <c r="AY115" i="28"/>
  <c r="BB115" i="28"/>
  <c r="AP115" i="28"/>
  <c r="AD115" i="28"/>
  <c r="M115" i="28" l="1"/>
  <c r="L115" i="28" l="1"/>
  <c r="N115" i="28" l="1"/>
  <c r="C9" i="26" l="1"/>
  <c r="C127" i="26" l="1"/>
  <c r="C124" i="26"/>
  <c r="C125" i="26"/>
  <c r="C126" i="26"/>
  <c r="C114" i="26"/>
  <c r="C70" i="26"/>
  <c r="C69" i="26"/>
  <c r="C68" i="26"/>
  <c r="C112" i="26"/>
  <c r="C113" i="26"/>
  <c r="C118" i="26"/>
  <c r="C130" i="26"/>
  <c r="C108" i="26"/>
  <c r="C98" i="26"/>
  <c r="C94" i="26"/>
  <c r="C90" i="26"/>
  <c r="C103" i="26"/>
  <c r="C50" i="26"/>
  <c r="C19" i="26"/>
  <c r="C67" i="26"/>
  <c r="C60" i="26"/>
  <c r="C121" i="26"/>
  <c r="C133" i="26"/>
  <c r="C115" i="26"/>
  <c r="C93" i="26"/>
  <c r="C89" i="26"/>
  <c r="C49" i="26"/>
  <c r="C46" i="26"/>
  <c r="C66" i="26"/>
  <c r="C11" i="26"/>
  <c r="C61" i="26"/>
  <c r="C120" i="26"/>
  <c r="C132" i="26"/>
  <c r="C110" i="26"/>
  <c r="C100" i="26"/>
  <c r="C88" i="26"/>
  <c r="C105" i="26"/>
  <c r="C52" i="26"/>
  <c r="C48" i="26"/>
  <c r="C45" i="26"/>
  <c r="C65" i="26"/>
  <c r="C10" i="26"/>
  <c r="C119" i="26"/>
  <c r="C131" i="26"/>
  <c r="C109" i="26"/>
  <c r="C99" i="26"/>
  <c r="C95" i="26"/>
  <c r="C104" i="26"/>
  <c r="C51" i="26"/>
  <c r="C20" i="26"/>
  <c r="C44" i="26"/>
  <c r="C59" i="26"/>
  <c r="B133" i="26"/>
  <c r="B132" i="26"/>
  <c r="D83" i="26"/>
  <c r="D79" i="26"/>
  <c r="D78" i="26"/>
  <c r="E76" i="26"/>
  <c r="B50" i="26"/>
  <c r="B49" i="26"/>
  <c r="B48" i="26"/>
  <c r="B41" i="26"/>
  <c r="B40" i="26"/>
  <c r="D36" i="26"/>
  <c r="B46" i="26"/>
  <c r="B45" i="26"/>
  <c r="B67" i="26"/>
  <c r="B65" i="26"/>
  <c r="E64" i="26"/>
  <c r="B64" i="26" s="1"/>
  <c r="E63" i="26"/>
  <c r="D63" i="26" s="1"/>
  <c r="E62" i="26"/>
  <c r="D62" i="26" s="1"/>
  <c r="D61" i="26"/>
  <c r="D90" i="26" s="1"/>
  <c r="B61" i="26"/>
  <c r="D60" i="26"/>
  <c r="B60" i="26"/>
  <c r="D59" i="26"/>
  <c r="B59" i="26"/>
  <c r="E108" i="26" l="1"/>
  <c r="E89" i="26"/>
  <c r="E94" i="26"/>
  <c r="D94" i="26"/>
  <c r="D89" i="26"/>
  <c r="D104" i="26" s="1"/>
  <c r="D65" i="26"/>
  <c r="D68" i="26" s="1"/>
  <c r="D93" i="26"/>
  <c r="D66" i="26"/>
  <c r="B68" i="26"/>
  <c r="B70" i="26" s="1"/>
  <c r="D88" i="26"/>
  <c r="D103" i="26" s="1"/>
  <c r="D64" i="26"/>
  <c r="D95" i="26" s="1"/>
  <c r="E77" i="26"/>
  <c r="E78" i="26"/>
  <c r="D105" i="26"/>
  <c r="E79" i="26"/>
  <c r="E83" i="26" s="1"/>
  <c r="E98" i="26"/>
  <c r="E100" i="26"/>
  <c r="B63" i="26"/>
  <c r="F76" i="26"/>
  <c r="B62" i="26"/>
  <c r="E80" i="26"/>
  <c r="E90" i="26" s="1"/>
  <c r="F108" i="26" l="1"/>
  <c r="D48" i="26"/>
  <c r="F94" i="26"/>
  <c r="F89" i="26"/>
  <c r="D69" i="26"/>
  <c r="D49" i="26"/>
  <c r="E95" i="26"/>
  <c r="D67" i="26"/>
  <c r="D70" i="26" s="1"/>
  <c r="E105" i="26"/>
  <c r="D125" i="26"/>
  <c r="D124" i="26"/>
  <c r="D126" i="26"/>
  <c r="D114" i="26"/>
  <c r="L27" i="8" s="1"/>
  <c r="F77" i="26"/>
  <c r="F78" i="26"/>
  <c r="D118" i="26" a="1"/>
  <c r="D118" i="26" s="1"/>
  <c r="D113" i="26"/>
  <c r="L26" i="8" s="1"/>
  <c r="D112" i="26"/>
  <c r="L25" i="8" s="1"/>
  <c r="F80" i="26"/>
  <c r="E104" i="26"/>
  <c r="E125" i="26" s="1"/>
  <c r="E110" i="26"/>
  <c r="F98" i="26"/>
  <c r="F79" i="26"/>
  <c r="F100" i="26"/>
  <c r="G76" i="26"/>
  <c r="E81" i="26"/>
  <c r="E93" i="26" s="1"/>
  <c r="G108" i="26" l="1"/>
  <c r="D53" i="26"/>
  <c r="G94" i="26"/>
  <c r="G89" i="26"/>
  <c r="E88" i="26"/>
  <c r="E103" i="26" s="1"/>
  <c r="D50" i="26"/>
  <c r="D127" i="26"/>
  <c r="E126" i="26"/>
  <c r="G78" i="26"/>
  <c r="G77" i="26"/>
  <c r="E109" i="26"/>
  <c r="E115" i="26" s="1"/>
  <c r="M28" i="8" s="1"/>
  <c r="D130" i="26"/>
  <c r="F104" i="26"/>
  <c r="F125" i="26" s="1"/>
  <c r="G98" i="26"/>
  <c r="G80" i="26"/>
  <c r="G79" i="26"/>
  <c r="F83" i="26"/>
  <c r="F95" i="26" s="1"/>
  <c r="F81" i="26"/>
  <c r="F93" i="26" s="1"/>
  <c r="G100" i="26"/>
  <c r="H76" i="26"/>
  <c r="H108" i="26" l="1"/>
  <c r="F90" i="26"/>
  <c r="F105" i="26" s="1"/>
  <c r="H89" i="26"/>
  <c r="H94" i="26"/>
  <c r="E124" i="26"/>
  <c r="E127" i="26" s="1"/>
  <c r="E113" i="26"/>
  <c r="M26" i="8" s="1"/>
  <c r="E114" i="26"/>
  <c r="M27" i="8" s="1"/>
  <c r="F109" i="26"/>
  <c r="F88" i="26"/>
  <c r="F103" i="26" s="1"/>
  <c r="H77" i="26"/>
  <c r="H78" i="26"/>
  <c r="F110" i="26"/>
  <c r="F126" i="26"/>
  <c r="E112" i="26"/>
  <c r="M25" i="8" s="1"/>
  <c r="E118" i="26" a="1"/>
  <c r="E118" i="26" s="1"/>
  <c r="E120" i="26" s="1"/>
  <c r="G104" i="26"/>
  <c r="G125" i="26" s="1"/>
  <c r="H98" i="26"/>
  <c r="H80" i="26"/>
  <c r="H79" i="26"/>
  <c r="G83" i="26"/>
  <c r="G95" i="26" s="1"/>
  <c r="H100" i="26"/>
  <c r="G81" i="26"/>
  <c r="G93" i="26" s="1"/>
  <c r="I76" i="26"/>
  <c r="D131" i="26"/>
  <c r="D132" i="26"/>
  <c r="D120" i="26"/>
  <c r="D121" i="26" s="1"/>
  <c r="D119" i="26"/>
  <c r="I108" i="26" l="1"/>
  <c r="G90" i="26"/>
  <c r="G105" i="26" s="1"/>
  <c r="G126" i="26" s="1"/>
  <c r="I89" i="26"/>
  <c r="I94" i="26"/>
  <c r="G109" i="26"/>
  <c r="F115" i="26"/>
  <c r="N28" i="8" s="1"/>
  <c r="F124" i="26"/>
  <c r="F127" i="26" s="1"/>
  <c r="G88" i="26"/>
  <c r="G103" i="26" s="1"/>
  <c r="I78" i="26"/>
  <c r="I77" i="26"/>
  <c r="F112" i="26"/>
  <c r="N25" i="8" s="1"/>
  <c r="G110" i="26"/>
  <c r="F114" i="26"/>
  <c r="F118" i="26" a="1"/>
  <c r="F118" i="26" s="1"/>
  <c r="F120" i="26" s="1"/>
  <c r="F113" i="26"/>
  <c r="N26" i="8" s="1"/>
  <c r="E130" i="26"/>
  <c r="H104" i="26"/>
  <c r="H125" i="26" s="1"/>
  <c r="I98" i="26"/>
  <c r="I80" i="26"/>
  <c r="I79" i="26"/>
  <c r="H83" i="26"/>
  <c r="D133" i="26"/>
  <c r="H81" i="26"/>
  <c r="H93" i="26" s="1"/>
  <c r="I100" i="26"/>
  <c r="E119" i="26"/>
  <c r="J76" i="26"/>
  <c r="E121" i="26"/>
  <c r="J108" i="26" l="1"/>
  <c r="H95" i="26"/>
  <c r="H90" i="26"/>
  <c r="H105" i="26" s="1"/>
  <c r="J94" i="26"/>
  <c r="J89" i="26"/>
  <c r="G115" i="26"/>
  <c r="O28" i="8" s="1"/>
  <c r="G124" i="26"/>
  <c r="G127" i="26" s="1"/>
  <c r="G113" i="26"/>
  <c r="O26" i="8" s="1"/>
  <c r="J77" i="26"/>
  <c r="J78" i="26"/>
  <c r="H109" i="26"/>
  <c r="H88" i="26"/>
  <c r="H103" i="26" s="1"/>
  <c r="H110" i="26"/>
  <c r="H126" i="26"/>
  <c r="F130" i="26"/>
  <c r="F132" i="26" s="1"/>
  <c r="N27" i="8"/>
  <c r="G118" i="26" a="1"/>
  <c r="G118" i="26" s="1"/>
  <c r="G120" i="26" s="1"/>
  <c r="F119" i="26"/>
  <c r="G112" i="26"/>
  <c r="O25" i="8" s="1"/>
  <c r="G114" i="26"/>
  <c r="O27" i="8" s="1"/>
  <c r="I104" i="26"/>
  <c r="I125" i="26" s="1"/>
  <c r="F121" i="26"/>
  <c r="J79" i="26"/>
  <c r="I83" i="26"/>
  <c r="I95" i="26" s="1"/>
  <c r="J98" i="26"/>
  <c r="J80" i="26"/>
  <c r="I81" i="26"/>
  <c r="I93" i="26" s="1"/>
  <c r="J100" i="26"/>
  <c r="K76" i="26"/>
  <c r="E132" i="26"/>
  <c r="E131" i="26"/>
  <c r="K108" i="26" l="1"/>
  <c r="I90" i="26"/>
  <c r="I105" i="26" s="1"/>
  <c r="I126" i="26" s="1"/>
  <c r="K94" i="26"/>
  <c r="K89" i="26"/>
  <c r="H124" i="26"/>
  <c r="H127" i="26" s="1"/>
  <c r="H115" i="26"/>
  <c r="P28" i="8" s="1"/>
  <c r="K78" i="26"/>
  <c r="I109" i="26"/>
  <c r="I88" i="26"/>
  <c r="I103" i="26" s="1"/>
  <c r="K77" i="26"/>
  <c r="H113" i="26"/>
  <c r="P26" i="8" s="1"/>
  <c r="I110" i="26"/>
  <c r="G119" i="26"/>
  <c r="G130" i="26"/>
  <c r="G132" i="26" s="1"/>
  <c r="H118" i="26" a="1"/>
  <c r="H118" i="26" s="1"/>
  <c r="H120" i="26" s="1"/>
  <c r="H112" i="26"/>
  <c r="H114" i="26"/>
  <c r="P27" i="8" s="1"/>
  <c r="J104" i="26"/>
  <c r="J125" i="26" s="1"/>
  <c r="G121" i="26"/>
  <c r="K79" i="26"/>
  <c r="J83" i="26"/>
  <c r="K98" i="26"/>
  <c r="K80" i="26"/>
  <c r="J81" i="26"/>
  <c r="J93" i="26" s="1"/>
  <c r="E133" i="26"/>
  <c r="K100" i="26"/>
  <c r="L76" i="26"/>
  <c r="F131" i="26"/>
  <c r="J95" i="26" l="1"/>
  <c r="J90" i="26"/>
  <c r="J105" i="26" s="1"/>
  <c r="J126" i="26" s="1"/>
  <c r="L108" i="26"/>
  <c r="L94" i="26"/>
  <c r="L89" i="26"/>
  <c r="I114" i="26"/>
  <c r="Q27" i="8" s="1"/>
  <c r="I115" i="26"/>
  <c r="Q28" i="8" s="1"/>
  <c r="I124" i="26"/>
  <c r="I127" i="26" s="1"/>
  <c r="L77" i="26"/>
  <c r="L78" i="26"/>
  <c r="J109" i="26"/>
  <c r="J88" i="26"/>
  <c r="J103" i="26" s="1"/>
  <c r="I113" i="26"/>
  <c r="Q26" i="8" s="1"/>
  <c r="J110" i="26"/>
  <c r="P25" i="8"/>
  <c r="H130" i="26"/>
  <c r="H132" i="26" s="1"/>
  <c r="I112" i="26"/>
  <c r="I118" i="26" a="1"/>
  <c r="I118" i="26" s="1"/>
  <c r="I120" i="26" s="1"/>
  <c r="K104" i="26"/>
  <c r="K125" i="26" s="1"/>
  <c r="H121" i="26"/>
  <c r="L79" i="26"/>
  <c r="K83" i="26"/>
  <c r="K95" i="26" s="1"/>
  <c r="H119" i="26"/>
  <c r="L98" i="26"/>
  <c r="L80" i="26"/>
  <c r="F133" i="26"/>
  <c r="G133" i="26" s="1"/>
  <c r="K81" i="26"/>
  <c r="K93" i="26" s="1"/>
  <c r="L100" i="26"/>
  <c r="M76" i="26"/>
  <c r="G131" i="26"/>
  <c r="M108" i="26" l="1"/>
  <c r="K90" i="26"/>
  <c r="K105" i="26" s="1"/>
  <c r="M89" i="26"/>
  <c r="M94" i="26"/>
  <c r="J115" i="26"/>
  <c r="R28" i="8" s="1"/>
  <c r="J124" i="26"/>
  <c r="J127" i="26" s="1"/>
  <c r="K109" i="26"/>
  <c r="K88" i="26"/>
  <c r="K103" i="26" s="1"/>
  <c r="M78" i="26"/>
  <c r="M77" i="26"/>
  <c r="J113" i="26"/>
  <c r="R26" i="8" s="1"/>
  <c r="J114" i="26"/>
  <c r="R27" i="8" s="1"/>
  <c r="K110" i="26"/>
  <c r="K126" i="26"/>
  <c r="J112" i="26"/>
  <c r="Q25" i="8"/>
  <c r="I130" i="26"/>
  <c r="I132" i="26" s="1"/>
  <c r="I119" i="26"/>
  <c r="J118" i="26" a="1"/>
  <c r="J118" i="26" s="1"/>
  <c r="J120" i="26" s="1"/>
  <c r="L104" i="26"/>
  <c r="L125" i="26" s="1"/>
  <c r="M79" i="26"/>
  <c r="L83" i="26"/>
  <c r="L95" i="26" s="1"/>
  <c r="M98" i="26"/>
  <c r="M80" i="26"/>
  <c r="I121" i="26"/>
  <c r="L81" i="26"/>
  <c r="L93" i="26" s="1"/>
  <c r="M100" i="26"/>
  <c r="H133" i="26"/>
  <c r="N76" i="26"/>
  <c r="H131" i="26"/>
  <c r="N108" i="26" l="1"/>
  <c r="L90" i="26"/>
  <c r="L105" i="26" s="1"/>
  <c r="N89" i="26"/>
  <c r="N94" i="26"/>
  <c r="K115" i="26"/>
  <c r="S28" i="8" s="1"/>
  <c r="K124" i="26"/>
  <c r="K127" i="26" s="1"/>
  <c r="K113" i="26"/>
  <c r="S26" i="8" s="1"/>
  <c r="N77" i="26"/>
  <c r="L109" i="26"/>
  <c r="L88" i="26"/>
  <c r="L103" i="26" s="1"/>
  <c r="N78" i="26"/>
  <c r="K114" i="26"/>
  <c r="S27" i="8" s="1"/>
  <c r="L110" i="26"/>
  <c r="L126" i="26"/>
  <c r="R25" i="8"/>
  <c r="J130" i="26"/>
  <c r="J132" i="26" s="1"/>
  <c r="K118" i="26" a="1"/>
  <c r="K118" i="26" s="1"/>
  <c r="K120" i="26" s="1"/>
  <c r="K112" i="26"/>
  <c r="M104" i="26"/>
  <c r="M125" i="26" s="1"/>
  <c r="N98" i="26"/>
  <c r="N80" i="26"/>
  <c r="N79" i="26"/>
  <c r="M83" i="26"/>
  <c r="M95" i="26" s="1"/>
  <c r="I133" i="26"/>
  <c r="N100" i="26"/>
  <c r="M81" i="26"/>
  <c r="M93" i="26" s="1"/>
  <c r="J121" i="26"/>
  <c r="J119" i="26"/>
  <c r="O76" i="26"/>
  <c r="I131" i="26"/>
  <c r="O108" i="26" l="1"/>
  <c r="M90" i="26"/>
  <c r="M105" i="26" s="1"/>
  <c r="O94" i="26"/>
  <c r="O89" i="26"/>
  <c r="L124" i="26"/>
  <c r="L127" i="26" s="1"/>
  <c r="L115" i="26"/>
  <c r="T28" i="8" s="1"/>
  <c r="M109" i="26"/>
  <c r="M88" i="26"/>
  <c r="M103" i="26" s="1"/>
  <c r="L113" i="26"/>
  <c r="T26" i="8" s="1"/>
  <c r="O78" i="26"/>
  <c r="O77" i="26"/>
  <c r="M110" i="26"/>
  <c r="M126" i="26"/>
  <c r="L112" i="26"/>
  <c r="T25" i="8" s="1"/>
  <c r="S25" i="8"/>
  <c r="K130" i="26"/>
  <c r="K132" i="26" s="1"/>
  <c r="K119" i="26"/>
  <c r="L114" i="26"/>
  <c r="T27" i="8" s="1"/>
  <c r="L118" i="26" a="1"/>
  <c r="L118" i="26" s="1"/>
  <c r="N104" i="26"/>
  <c r="N125" i="26" s="1"/>
  <c r="K121" i="26"/>
  <c r="O98" i="26"/>
  <c r="O80" i="26"/>
  <c r="O79" i="26"/>
  <c r="N83" i="26"/>
  <c r="N95" i="26" s="1"/>
  <c r="J133" i="26"/>
  <c r="O100" i="26"/>
  <c r="N81" i="26"/>
  <c r="N93" i="26" s="1"/>
  <c r="P76" i="26"/>
  <c r="J131" i="26"/>
  <c r="P108" i="26" l="1"/>
  <c r="N90" i="26"/>
  <c r="N105" i="26" s="1"/>
  <c r="P89" i="26"/>
  <c r="P94" i="26"/>
  <c r="M115" i="26"/>
  <c r="U28" i="8" s="1"/>
  <c r="M124" i="26"/>
  <c r="M127" i="26" s="1"/>
  <c r="M113" i="26"/>
  <c r="U26" i="8" s="1"/>
  <c r="P77" i="26"/>
  <c r="N109" i="26"/>
  <c r="N88" i="26"/>
  <c r="N103" i="26" s="1"/>
  <c r="P78" i="26"/>
  <c r="N110" i="26"/>
  <c r="N126" i="26"/>
  <c r="M112" i="26"/>
  <c r="U25" i="8" s="1"/>
  <c r="L119" i="26"/>
  <c r="M118" i="26" a="1"/>
  <c r="M118" i="26" s="1"/>
  <c r="M120" i="26" s="1"/>
  <c r="M114" i="26"/>
  <c r="U27" i="8" s="1"/>
  <c r="L130" i="26"/>
  <c r="L132" i="26" s="1"/>
  <c r="O104" i="26"/>
  <c r="O125" i="26" s="1"/>
  <c r="P79" i="26"/>
  <c r="O83" i="26"/>
  <c r="O95" i="26" s="1"/>
  <c r="P98" i="26"/>
  <c r="P80" i="26"/>
  <c r="K133" i="26"/>
  <c r="P100" i="26"/>
  <c r="O81" i="26"/>
  <c r="O93" i="26" s="1"/>
  <c r="L120" i="26"/>
  <c r="L121" i="26" s="1"/>
  <c r="Q76" i="26"/>
  <c r="K131" i="26"/>
  <c r="Q108" i="26" l="1"/>
  <c r="O90" i="26"/>
  <c r="O105" i="26" s="1"/>
  <c r="Q94" i="26"/>
  <c r="Q89" i="26"/>
  <c r="O109" i="26"/>
  <c r="N113" i="26"/>
  <c r="V26" i="8" s="1"/>
  <c r="N124" i="26"/>
  <c r="N127" i="26" s="1"/>
  <c r="N114" i="26"/>
  <c r="V27" i="8" s="1"/>
  <c r="O88" i="26"/>
  <c r="O103" i="26" s="1"/>
  <c r="Q78" i="26"/>
  <c r="N115" i="26"/>
  <c r="V28" i="8" s="1"/>
  <c r="Q77" i="26"/>
  <c r="O110" i="26"/>
  <c r="O126" i="26"/>
  <c r="N112" i="26"/>
  <c r="V25" i="8" s="1"/>
  <c r="L131" i="26"/>
  <c r="M130" i="26"/>
  <c r="M132" i="26" s="1"/>
  <c r="N118" i="26" a="1"/>
  <c r="N118" i="26" s="1"/>
  <c r="N120" i="26" s="1"/>
  <c r="P104" i="26"/>
  <c r="P125" i="26" s="1"/>
  <c r="M119" i="26"/>
  <c r="M121" i="26"/>
  <c r="Q98" i="26"/>
  <c r="Q80" i="26"/>
  <c r="Q79" i="26"/>
  <c r="P83" i="26"/>
  <c r="P95" i="26" s="1"/>
  <c r="P81" i="26"/>
  <c r="P93" i="26" s="1"/>
  <c r="L133" i="26"/>
  <c r="Q100" i="26"/>
  <c r="R76" i="26"/>
  <c r="R108" i="26" l="1"/>
  <c r="P90" i="26"/>
  <c r="P105" i="26" s="1"/>
  <c r="P126" i="26" s="1"/>
  <c r="R89" i="26"/>
  <c r="R94" i="26"/>
  <c r="P109" i="26"/>
  <c r="O115" i="26"/>
  <c r="W28" i="8" s="1"/>
  <c r="O124" i="26"/>
  <c r="O127" i="26" s="1"/>
  <c r="R77" i="26"/>
  <c r="R78" i="26"/>
  <c r="P88" i="26"/>
  <c r="P103" i="26" s="1"/>
  <c r="O114" i="26"/>
  <c r="W27" i="8" s="1"/>
  <c r="O113" i="26"/>
  <c r="W26" i="8" s="1"/>
  <c r="P110" i="26"/>
  <c r="N130" i="26"/>
  <c r="N132" i="26" s="1"/>
  <c r="M131" i="26"/>
  <c r="N119" i="26"/>
  <c r="O118" i="26" a="1"/>
  <c r="O118" i="26" s="1"/>
  <c r="O120" i="26" s="1"/>
  <c r="O112" i="26"/>
  <c r="W25" i="8" s="1"/>
  <c r="Q104" i="26"/>
  <c r="Q125" i="26" s="1"/>
  <c r="N121" i="26"/>
  <c r="R98" i="26"/>
  <c r="R80" i="26"/>
  <c r="R79" i="26"/>
  <c r="Q83" i="26"/>
  <c r="Q95" i="26" s="1"/>
  <c r="M133" i="26"/>
  <c r="R100" i="26"/>
  <c r="Q81" i="26"/>
  <c r="Q93" i="26" s="1"/>
  <c r="S76" i="26"/>
  <c r="S108" i="26" l="1"/>
  <c r="Q90" i="26"/>
  <c r="Q105" i="26" s="1"/>
  <c r="S89" i="26"/>
  <c r="S94" i="26"/>
  <c r="P115" i="26"/>
  <c r="X28" i="8" s="1"/>
  <c r="Q109" i="26"/>
  <c r="P124" i="26"/>
  <c r="P127" i="26" s="1"/>
  <c r="S78" i="26"/>
  <c r="Q88" i="26"/>
  <c r="Q103" i="26" s="1"/>
  <c r="S77" i="26"/>
  <c r="P113" i="26"/>
  <c r="X26" i="8" s="1"/>
  <c r="Q110" i="26"/>
  <c r="Q126" i="26"/>
  <c r="N131" i="26"/>
  <c r="O119" i="26"/>
  <c r="P112" i="26"/>
  <c r="P114" i="26"/>
  <c r="X27" i="8" s="1"/>
  <c r="P118" i="26" a="1"/>
  <c r="P118" i="26" s="1"/>
  <c r="O130" i="26"/>
  <c r="R104" i="26"/>
  <c r="R125" i="26" s="1"/>
  <c r="O121" i="26"/>
  <c r="S98" i="26"/>
  <c r="S80" i="26"/>
  <c r="S79" i="26"/>
  <c r="R83" i="26"/>
  <c r="R95" i="26" s="1"/>
  <c r="N133" i="26"/>
  <c r="S100" i="26"/>
  <c r="R81" i="26"/>
  <c r="R93" i="26" s="1"/>
  <c r="T76" i="26"/>
  <c r="T108" i="26" l="1"/>
  <c r="R90" i="26"/>
  <c r="R105" i="26" s="1"/>
  <c r="T94" i="26"/>
  <c r="T89" i="26"/>
  <c r="Q115" i="26"/>
  <c r="Y28" i="8" s="1"/>
  <c r="R109" i="26"/>
  <c r="Q124" i="26"/>
  <c r="Q127" i="26" s="1"/>
  <c r="T77" i="26"/>
  <c r="R88" i="26"/>
  <c r="R103" i="26" s="1"/>
  <c r="T78" i="26"/>
  <c r="Q113" i="26"/>
  <c r="Y26" i="8" s="1"/>
  <c r="R110" i="26"/>
  <c r="R126" i="26"/>
  <c r="O131" i="26"/>
  <c r="P119" i="26"/>
  <c r="Q112" i="26"/>
  <c r="Y25" i="8" s="1"/>
  <c r="P120" i="26"/>
  <c r="P121" i="26" s="1"/>
  <c r="X25" i="8"/>
  <c r="P130" i="26"/>
  <c r="Q118" i="26" a="1"/>
  <c r="Q118" i="26" s="1"/>
  <c r="Q120" i="26" s="1"/>
  <c r="Q114" i="26"/>
  <c r="Y27" i="8" s="1"/>
  <c r="O132" i="26"/>
  <c r="O133" i="26" s="1"/>
  <c r="S104" i="26"/>
  <c r="S125" i="26" s="1"/>
  <c r="T98" i="26"/>
  <c r="T80" i="26"/>
  <c r="T79" i="26"/>
  <c r="S83" i="26"/>
  <c r="S95" i="26" s="1"/>
  <c r="T100" i="26"/>
  <c r="S81" i="26"/>
  <c r="S93" i="26" s="1"/>
  <c r="U76" i="26"/>
  <c r="U108" i="26" l="1"/>
  <c r="S90" i="26"/>
  <c r="S105" i="26" s="1"/>
  <c r="S126" i="26" s="1"/>
  <c r="U94" i="26"/>
  <c r="U89" i="26"/>
  <c r="V76" i="26"/>
  <c r="R115" i="26"/>
  <c r="Z28" i="8" s="1"/>
  <c r="R124" i="26"/>
  <c r="R127" i="26" s="1"/>
  <c r="R113" i="26"/>
  <c r="Z26" i="8" s="1"/>
  <c r="S109" i="26"/>
  <c r="S88" i="26"/>
  <c r="S103" i="26" s="1"/>
  <c r="U77" i="26"/>
  <c r="U78" i="26"/>
  <c r="S110" i="26"/>
  <c r="P131" i="26"/>
  <c r="P132" i="26"/>
  <c r="P133" i="26" s="1"/>
  <c r="R112" i="26"/>
  <c r="Z25" i="8" s="1"/>
  <c r="Q130" i="26"/>
  <c r="Q132" i="26" s="1"/>
  <c r="R114" i="26"/>
  <c r="Z27" i="8" s="1"/>
  <c r="R118" i="26" a="1"/>
  <c r="R118" i="26" s="1"/>
  <c r="R120" i="26" s="1"/>
  <c r="T104" i="26"/>
  <c r="T125" i="26" s="1"/>
  <c r="Q119" i="26"/>
  <c r="Q121" i="26"/>
  <c r="U98" i="26"/>
  <c r="U80" i="26"/>
  <c r="U79" i="26"/>
  <c r="T83" i="26"/>
  <c r="T95" i="26" s="1"/>
  <c r="T81" i="26"/>
  <c r="T93" i="26" s="1"/>
  <c r="U100" i="26"/>
  <c r="V108" i="26" l="1"/>
  <c r="T90" i="26"/>
  <c r="T105" i="26" s="1"/>
  <c r="T126" i="26" s="1"/>
  <c r="V79" i="26"/>
  <c r="V80" i="26"/>
  <c r="W76" i="26"/>
  <c r="V78" i="26"/>
  <c r="V81" i="26" s="1"/>
  <c r="V98" i="26"/>
  <c r="V89" i="26"/>
  <c r="V104" i="26" s="1"/>
  <c r="V94" i="26"/>
  <c r="V77" i="26"/>
  <c r="V100" i="26"/>
  <c r="S115" i="26"/>
  <c r="AA28" i="8" s="1"/>
  <c r="T109" i="26"/>
  <c r="S114" i="26"/>
  <c r="AA27" i="8" s="1"/>
  <c r="S124" i="26"/>
  <c r="S127" i="26" s="1"/>
  <c r="T88" i="26"/>
  <c r="T103" i="26" s="1"/>
  <c r="S113" i="26"/>
  <c r="AA26" i="8" s="1"/>
  <c r="T110" i="26"/>
  <c r="S112" i="26"/>
  <c r="AA25" i="8" s="1"/>
  <c r="Q131" i="26"/>
  <c r="R130" i="26"/>
  <c r="R132" i="26" s="1"/>
  <c r="S118" i="26" a="1"/>
  <c r="S118" i="26" s="1"/>
  <c r="S120" i="26" s="1"/>
  <c r="U104" i="26"/>
  <c r="U125" i="26" s="1"/>
  <c r="R119" i="26"/>
  <c r="R121" i="26"/>
  <c r="U83" i="26"/>
  <c r="U95" i="26" s="1"/>
  <c r="Q133" i="26"/>
  <c r="U81" i="26"/>
  <c r="U93" i="26" s="1"/>
  <c r="W108" i="26" l="1"/>
  <c r="V83" i="26"/>
  <c r="V90" i="26" s="1"/>
  <c r="V105" i="26" s="1"/>
  <c r="U90" i="26"/>
  <c r="U105" i="26" s="1"/>
  <c r="W77" i="26"/>
  <c r="W79" i="26"/>
  <c r="W83" i="26" s="1"/>
  <c r="W100" i="26"/>
  <c r="W80" i="26"/>
  <c r="W95" i="26" s="1"/>
  <c r="V125" i="26"/>
  <c r="W98" i="26"/>
  <c r="W78" i="26"/>
  <c r="W81" i="26" s="1"/>
  <c r="W93" i="26" s="1"/>
  <c r="W89" i="26"/>
  <c r="W104" i="26" s="1"/>
  <c r="W94" i="26"/>
  <c r="V93" i="26"/>
  <c r="V109" i="26"/>
  <c r="T115" i="26"/>
  <c r="AB28" i="8" s="1"/>
  <c r="U109" i="26"/>
  <c r="T114" i="26"/>
  <c r="AB27" i="8" s="1"/>
  <c r="T124" i="26"/>
  <c r="T127" i="26" s="1"/>
  <c r="U88" i="26"/>
  <c r="U103" i="26" s="1"/>
  <c r="T113" i="26"/>
  <c r="AB26" i="8" s="1"/>
  <c r="U110" i="26"/>
  <c r="U126" i="26"/>
  <c r="R131" i="26"/>
  <c r="T118" i="26" a="1"/>
  <c r="T118" i="26" s="1"/>
  <c r="T120" i="26" s="1"/>
  <c r="S130" i="26"/>
  <c r="S119" i="26"/>
  <c r="S121" i="26"/>
  <c r="R133" i="26"/>
  <c r="X76" i="26"/>
  <c r="V110" i="26" l="1"/>
  <c r="V115" i="26" s="1"/>
  <c r="W90" i="26"/>
  <c r="X108" i="26"/>
  <c r="V95" i="26"/>
  <c r="V118" i="26" s="1" a="1"/>
  <c r="V118" i="26" s="1"/>
  <c r="V120" i="26" s="1"/>
  <c r="V88" i="26"/>
  <c r="V103" i="26" s="1"/>
  <c r="V124" i="26" s="1"/>
  <c r="V126" i="26"/>
  <c r="W110" i="26"/>
  <c r="V114" i="26"/>
  <c r="W105" i="26"/>
  <c r="W126" i="26" s="1"/>
  <c r="W125" i="26"/>
  <c r="X94" i="26"/>
  <c r="X89" i="26"/>
  <c r="V112" i="26"/>
  <c r="W88" i="26"/>
  <c r="W103" i="26" s="1"/>
  <c r="W109" i="26"/>
  <c r="W114" i="26"/>
  <c r="U115" i="26"/>
  <c r="AC28" i="8" s="1"/>
  <c r="U124" i="26"/>
  <c r="U127" i="26" s="1"/>
  <c r="U113" i="26"/>
  <c r="AC26" i="8" s="1"/>
  <c r="X78" i="26"/>
  <c r="X77" i="26"/>
  <c r="U112" i="26"/>
  <c r="AC25" i="8" s="1"/>
  <c r="S131" i="26"/>
  <c r="S132" i="26"/>
  <c r="S133" i="26" s="1"/>
  <c r="U118" i="26" a="1"/>
  <c r="U118" i="26" s="1"/>
  <c r="U120" i="26" s="1"/>
  <c r="T119" i="26"/>
  <c r="T112" i="26"/>
  <c r="T130" i="26" s="1"/>
  <c r="U114" i="26"/>
  <c r="AC27" i="8" s="1"/>
  <c r="T121" i="26"/>
  <c r="X98" i="26"/>
  <c r="X80" i="26"/>
  <c r="X79" i="26"/>
  <c r="X100" i="26"/>
  <c r="Y76" i="26"/>
  <c r="Y108" i="26" l="1"/>
  <c r="V127" i="26"/>
  <c r="V130" i="26"/>
  <c r="V132" i="26" s="1"/>
  <c r="V113" i="26"/>
  <c r="AD26" i="8" s="1"/>
  <c r="W115" i="26"/>
  <c r="Y94" i="26"/>
  <c r="Y89" i="26"/>
  <c r="W118" i="26" a="1"/>
  <c r="W118" i="26" s="1"/>
  <c r="W120" i="26" s="1"/>
  <c r="W113" i="26"/>
  <c r="AD28" i="8"/>
  <c r="Y77" i="26"/>
  <c r="Y78" i="26"/>
  <c r="T131" i="26"/>
  <c r="AD25" i="8"/>
  <c r="U130" i="26"/>
  <c r="U132" i="26" s="1"/>
  <c r="AB25" i="8"/>
  <c r="AD27" i="8"/>
  <c r="T132" i="26"/>
  <c r="T133" i="26" s="1"/>
  <c r="X104" i="26"/>
  <c r="X125" i="26" s="1"/>
  <c r="U121" i="26"/>
  <c r="V121" i="26" s="1"/>
  <c r="Y79" i="26"/>
  <c r="X83" i="26"/>
  <c r="X95" i="26" s="1"/>
  <c r="Y98" i="26"/>
  <c r="Y80" i="26"/>
  <c r="U119" i="26"/>
  <c r="V119" i="26" s="1"/>
  <c r="X81" i="26"/>
  <c r="X93" i="26" s="1"/>
  <c r="Y100" i="26"/>
  <c r="Z76" i="26"/>
  <c r="Z108" i="26" l="1"/>
  <c r="X90" i="26"/>
  <c r="X105" i="26" s="1"/>
  <c r="Z89" i="26"/>
  <c r="Z94" i="26"/>
  <c r="W119" i="26"/>
  <c r="W121" i="26"/>
  <c r="W124" i="26"/>
  <c r="W127" i="26" s="1"/>
  <c r="W112" i="26"/>
  <c r="W130" i="26" s="1"/>
  <c r="W132" i="26" s="1"/>
  <c r="AE28" i="8"/>
  <c r="X109" i="26"/>
  <c r="Z77" i="26"/>
  <c r="Z78" i="26"/>
  <c r="X88" i="26"/>
  <c r="X103" i="26" s="1"/>
  <c r="AE26" i="8"/>
  <c r="X110" i="26"/>
  <c r="X126" i="26"/>
  <c r="U131" i="26"/>
  <c r="V131" i="26" s="1"/>
  <c r="AE27" i="8"/>
  <c r="Y104" i="26"/>
  <c r="Y125" i="26" s="1"/>
  <c r="Z79" i="26"/>
  <c r="Y83" i="26"/>
  <c r="Y95" i="26" s="1"/>
  <c r="Z98" i="26"/>
  <c r="Z80" i="26"/>
  <c r="Y81" i="26"/>
  <c r="Y93" i="26" s="1"/>
  <c r="U133" i="26"/>
  <c r="V133" i="26" s="1"/>
  <c r="Z100" i="26"/>
  <c r="AA76" i="26"/>
  <c r="AA108" i="26" l="1"/>
  <c r="Y90" i="26"/>
  <c r="Y105" i="26" s="1"/>
  <c r="AA89" i="26"/>
  <c r="AA94" i="26"/>
  <c r="W131" i="26"/>
  <c r="W133" i="26"/>
  <c r="AE25" i="8"/>
  <c r="X115" i="26"/>
  <c r="AF28" i="8" s="1"/>
  <c r="Y109" i="26"/>
  <c r="X112" i="26"/>
  <c r="X124" i="26"/>
  <c r="X127" i="26" s="1"/>
  <c r="AA77" i="26"/>
  <c r="Y88" i="26"/>
  <c r="Y103" i="26" s="1"/>
  <c r="AA78" i="26"/>
  <c r="X113" i="26"/>
  <c r="AF26" i="8" s="1"/>
  <c r="Y110" i="26"/>
  <c r="X118" i="26" a="1"/>
  <c r="X118" i="26" s="1"/>
  <c r="X120" i="26" s="1"/>
  <c r="X114" i="26"/>
  <c r="AF27" i="8" s="1"/>
  <c r="Z104" i="26"/>
  <c r="Z125" i="26" s="1"/>
  <c r="AA79" i="26"/>
  <c r="Z83" i="26"/>
  <c r="Z95" i="26" s="1"/>
  <c r="AA98" i="26"/>
  <c r="AA80" i="26"/>
  <c r="Z81" i="26"/>
  <c r="Z93" i="26" s="1"/>
  <c r="AA100" i="26"/>
  <c r="AB76" i="26"/>
  <c r="AB108" i="26" l="1"/>
  <c r="Z90" i="26"/>
  <c r="Z105" i="26" s="1"/>
  <c r="Z126" i="26" s="1"/>
  <c r="AB94" i="26"/>
  <c r="AB89" i="26"/>
  <c r="Y115" i="26"/>
  <c r="AG28" i="8" s="1"/>
  <c r="Z109" i="26"/>
  <c r="Y114" i="26"/>
  <c r="AG27" i="8" s="1"/>
  <c r="Y124" i="26"/>
  <c r="Y126" i="26"/>
  <c r="AB77" i="26"/>
  <c r="AB78" i="26"/>
  <c r="Z88" i="26"/>
  <c r="Z103" i="26" s="1"/>
  <c r="Y113" i="26"/>
  <c r="AG26" i="8" s="1"/>
  <c r="Z110" i="26"/>
  <c r="Y112" i="26"/>
  <c r="Y118" i="26" a="1"/>
  <c r="Y118" i="26" s="1"/>
  <c r="Y120" i="26" s="1"/>
  <c r="AF25" i="8"/>
  <c r="X130" i="26"/>
  <c r="AA104" i="26"/>
  <c r="AA125" i="26" s="1"/>
  <c r="X119" i="26"/>
  <c r="X121" i="26"/>
  <c r="AB79" i="26"/>
  <c r="AA83" i="26"/>
  <c r="AA95" i="26" s="1"/>
  <c r="AB98" i="26"/>
  <c r="AB80" i="26"/>
  <c r="AA81" i="26"/>
  <c r="AA93" i="26" s="1"/>
  <c r="AB100" i="26"/>
  <c r="AC76" i="26"/>
  <c r="AC108" i="26" l="1"/>
  <c r="AA90" i="26"/>
  <c r="AA105" i="26" s="1"/>
  <c r="AA126" i="26" s="1"/>
  <c r="AC94" i="26"/>
  <c r="AC89" i="26"/>
  <c r="Z115" i="26"/>
  <c r="AH28" i="8" s="1"/>
  <c r="Z124" i="26"/>
  <c r="Z127" i="26" s="1"/>
  <c r="Y127" i="26"/>
  <c r="AC78" i="26"/>
  <c r="AA109" i="26"/>
  <c r="AC77" i="26"/>
  <c r="Z113" i="26"/>
  <c r="AH26" i="8" s="1"/>
  <c r="AA88" i="26"/>
  <c r="AA103" i="26" s="1"/>
  <c r="Z114" i="26"/>
  <c r="AH27" i="8" s="1"/>
  <c r="AA110" i="26"/>
  <c r="X131" i="26"/>
  <c r="AG25" i="8"/>
  <c r="Y130" i="26"/>
  <c r="Y132" i="26" s="1"/>
  <c r="Z112" i="26"/>
  <c r="Z118" i="26" a="1"/>
  <c r="Z118" i="26" s="1"/>
  <c r="Z120" i="26" s="1"/>
  <c r="X132" i="26"/>
  <c r="X133" i="26" s="1"/>
  <c r="AB104" i="26"/>
  <c r="AB125" i="26" s="1"/>
  <c r="Y119" i="26"/>
  <c r="Y121" i="26"/>
  <c r="AC79" i="26"/>
  <c r="AB83" i="26"/>
  <c r="AB95" i="26" s="1"/>
  <c r="AC98" i="26"/>
  <c r="AC80" i="26"/>
  <c r="AB81" i="26"/>
  <c r="AB93" i="26" s="1"/>
  <c r="AC100" i="26"/>
  <c r="AD76" i="26"/>
  <c r="AD108" i="26" l="1"/>
  <c r="AB90" i="26"/>
  <c r="AB105" i="26" s="1"/>
  <c r="AB126" i="26" s="1"/>
  <c r="AD89" i="26"/>
  <c r="AD94" i="26"/>
  <c r="AB109" i="26"/>
  <c r="AA115" i="26"/>
  <c r="AI28" i="8" s="1"/>
  <c r="AA124" i="26"/>
  <c r="AA127" i="26" s="1"/>
  <c r="AD77" i="26"/>
  <c r="AB88" i="26"/>
  <c r="AB103" i="26" s="1"/>
  <c r="AD78" i="26"/>
  <c r="AA113" i="26"/>
  <c r="AI26" i="8" s="1"/>
  <c r="AB110" i="26"/>
  <c r="Y131" i="26"/>
  <c r="AA118" i="26" a="1"/>
  <c r="AA118" i="26" s="1"/>
  <c r="AA120" i="26" s="1"/>
  <c r="AH25" i="8"/>
  <c r="Z130" i="26"/>
  <c r="Z132" i="26" s="1"/>
  <c r="AA114" i="26"/>
  <c r="AI27" i="8" s="1"/>
  <c r="AA112" i="26"/>
  <c r="AC104" i="26"/>
  <c r="AC125" i="26" s="1"/>
  <c r="AD79" i="26"/>
  <c r="AC83" i="26"/>
  <c r="AC95" i="26" s="1"/>
  <c r="AD98" i="26"/>
  <c r="AD80" i="26"/>
  <c r="Y133" i="26"/>
  <c r="AD100" i="26"/>
  <c r="Z119" i="26"/>
  <c r="Z121" i="26"/>
  <c r="AC81" i="26"/>
  <c r="AC93" i="26" s="1"/>
  <c r="AE76" i="26"/>
  <c r="AE108" i="26" l="1"/>
  <c r="AC90" i="26"/>
  <c r="AC105" i="26" s="1"/>
  <c r="AE89" i="26"/>
  <c r="AE94" i="26"/>
  <c r="AB115" i="26"/>
  <c r="AJ28" i="8" s="1"/>
  <c r="AB124" i="26"/>
  <c r="AB127" i="26" s="1"/>
  <c r="AB114" i="26"/>
  <c r="AJ27" i="8" s="1"/>
  <c r="AC109" i="26"/>
  <c r="AC88" i="26"/>
  <c r="AC103" i="26" s="1"/>
  <c r="AE78" i="26"/>
  <c r="AE77" i="26"/>
  <c r="AB113" i="26"/>
  <c r="AJ26" i="8" s="1"/>
  <c r="AC110" i="26"/>
  <c r="AC126" i="26"/>
  <c r="Z131" i="26"/>
  <c r="AB112" i="26"/>
  <c r="AJ25" i="8" s="1"/>
  <c r="AB118" i="26" a="1"/>
  <c r="AB118" i="26" s="1"/>
  <c r="AB120" i="26" s="1"/>
  <c r="AI25" i="8"/>
  <c r="AA130" i="26"/>
  <c r="AA132" i="26" s="1"/>
  <c r="AD104" i="26"/>
  <c r="AD125" i="26" s="1"/>
  <c r="AA119" i="26"/>
  <c r="AA121" i="26"/>
  <c r="AE79" i="26"/>
  <c r="AD83" i="26"/>
  <c r="AD95" i="26" s="1"/>
  <c r="AE98" i="26"/>
  <c r="AE80" i="26"/>
  <c r="Z133" i="26"/>
  <c r="AE100" i="26"/>
  <c r="AD81" i="26"/>
  <c r="AD93" i="26" s="1"/>
  <c r="AF76" i="26"/>
  <c r="AF108" i="26" l="1"/>
  <c r="AD90" i="26"/>
  <c r="AD105" i="26" s="1"/>
  <c r="AD126" i="26" s="1"/>
  <c r="AF94" i="26"/>
  <c r="AF89" i="26"/>
  <c r="AC124" i="26"/>
  <c r="AC127" i="26" s="1"/>
  <c r="AD109" i="26"/>
  <c r="AF77" i="26"/>
  <c r="AF78" i="26"/>
  <c r="AC115" i="26"/>
  <c r="AK28" i="8" s="1"/>
  <c r="AD88" i="26"/>
  <c r="AD103" i="26" s="1"/>
  <c r="AC113" i="26"/>
  <c r="AK26" i="8" s="1"/>
  <c r="AD110" i="26"/>
  <c r="AB130" i="26"/>
  <c r="AB132" i="26" s="1"/>
  <c r="AB119" i="26"/>
  <c r="AC114" i="26"/>
  <c r="AK27" i="8" s="1"/>
  <c r="AC118" i="26" a="1"/>
  <c r="AC118" i="26" s="1"/>
  <c r="AC120" i="26" s="1"/>
  <c r="AA131" i="26"/>
  <c r="AE104" i="26"/>
  <c r="AE125" i="26" s="1"/>
  <c r="AB121" i="26"/>
  <c r="AF98" i="26"/>
  <c r="AF80" i="26"/>
  <c r="AF79" i="26"/>
  <c r="AE83" i="26"/>
  <c r="AE81" i="26"/>
  <c r="AE93" i="26" s="1"/>
  <c r="AA133" i="26"/>
  <c r="AF100" i="26"/>
  <c r="AG76" i="26"/>
  <c r="AG108" i="26" l="1"/>
  <c r="AE95" i="26"/>
  <c r="AE126" i="26" s="1"/>
  <c r="AE90" i="26"/>
  <c r="AE105" i="26" s="1"/>
  <c r="AG94" i="26"/>
  <c r="AG89" i="26"/>
  <c r="AD124" i="26"/>
  <c r="AD127" i="26" s="1"/>
  <c r="AD115" i="26"/>
  <c r="AL28" i="8" s="1"/>
  <c r="AG77" i="26"/>
  <c r="AE109" i="26"/>
  <c r="AE88" i="26"/>
  <c r="AE103" i="26" s="1"/>
  <c r="AG78" i="26"/>
  <c r="AD113" i="26"/>
  <c r="AL26" i="8" s="1"/>
  <c r="AE110" i="26"/>
  <c r="AB131" i="26"/>
  <c r="AD114" i="26"/>
  <c r="AL27" i="8" s="1"/>
  <c r="AD112" i="26"/>
  <c r="AD118" i="26" a="1"/>
  <c r="AD118" i="26" s="1"/>
  <c r="AD120" i="26" s="1"/>
  <c r="AC112" i="26"/>
  <c r="AC130" i="26" s="1"/>
  <c r="AF104" i="26"/>
  <c r="AF125" i="26" s="1"/>
  <c r="AG79" i="26"/>
  <c r="AF83" i="26"/>
  <c r="AG98" i="26"/>
  <c r="AG80" i="26"/>
  <c r="AB133" i="26"/>
  <c r="AC119" i="26"/>
  <c r="AF81" i="26"/>
  <c r="AF93" i="26" s="1"/>
  <c r="AG100" i="26"/>
  <c r="AC121" i="26"/>
  <c r="AH76" i="26"/>
  <c r="AH108" i="26" l="1"/>
  <c r="AF95" i="26"/>
  <c r="AF90" i="26"/>
  <c r="AF105" i="26" s="1"/>
  <c r="AH89" i="26"/>
  <c r="AH94" i="26"/>
  <c r="AH77" i="26"/>
  <c r="AF109" i="26"/>
  <c r="AE115" i="26"/>
  <c r="AM28" i="8" s="1"/>
  <c r="AE124" i="26"/>
  <c r="AE127" i="26" s="1"/>
  <c r="AH78" i="26"/>
  <c r="AF88" i="26"/>
  <c r="AF103" i="26" s="1"/>
  <c r="AE113" i="26"/>
  <c r="AM26" i="8" s="1"/>
  <c r="AF110" i="26"/>
  <c r="AF126" i="26"/>
  <c r="AC131" i="26"/>
  <c r="AD119" i="26"/>
  <c r="AE118" i="26" a="1"/>
  <c r="AE118" i="26" s="1"/>
  <c r="AE120" i="26" s="1"/>
  <c r="AC132" i="26"/>
  <c r="AC133" i="26" s="1"/>
  <c r="AE114" i="26"/>
  <c r="AM27" i="8" s="1"/>
  <c r="AD130" i="26"/>
  <c r="AD132" i="26" s="1"/>
  <c r="AL25" i="8"/>
  <c r="AK25" i="8"/>
  <c r="AG104" i="26"/>
  <c r="AG125" i="26" s="1"/>
  <c r="AH98" i="26"/>
  <c r="AH80" i="26"/>
  <c r="AH79" i="26"/>
  <c r="AG83" i="26"/>
  <c r="AG95" i="26" s="1"/>
  <c r="AG81" i="26"/>
  <c r="AG93" i="26" s="1"/>
  <c r="AD121" i="26"/>
  <c r="AH100" i="26"/>
  <c r="AI76" i="26"/>
  <c r="AI108" i="26" l="1"/>
  <c r="AG90" i="26"/>
  <c r="AG105" i="26" s="1"/>
  <c r="AI89" i="26"/>
  <c r="AI94" i="26"/>
  <c r="AI77" i="26"/>
  <c r="AF115" i="26"/>
  <c r="AN28" i="8" s="1"/>
  <c r="AG88" i="26"/>
  <c r="AG103" i="26" s="1"/>
  <c r="AF124" i="26"/>
  <c r="AF127" i="26" s="1"/>
  <c r="AG126" i="26"/>
  <c r="AF113" i="26"/>
  <c r="AN26" i="8" s="1"/>
  <c r="AI78" i="26"/>
  <c r="AF112" i="26"/>
  <c r="AH81" i="26"/>
  <c r="AH93" i="26" s="1"/>
  <c r="AE112" i="26"/>
  <c r="AM25" i="8" s="1"/>
  <c r="AD131" i="26"/>
  <c r="AF114" i="26"/>
  <c r="AN27" i="8" s="1"/>
  <c r="AF118" i="26" a="1"/>
  <c r="AF118" i="26" s="1"/>
  <c r="AF120" i="26" s="1"/>
  <c r="AG109" i="26"/>
  <c r="AG110" i="26"/>
  <c r="AH104" i="26"/>
  <c r="AH125" i="26" s="1"/>
  <c r="AE119" i="26"/>
  <c r="AE121" i="26"/>
  <c r="AI98" i="26"/>
  <c r="AI80" i="26"/>
  <c r="AI79" i="26"/>
  <c r="AH83" i="26"/>
  <c r="AD133" i="26"/>
  <c r="AI100" i="26"/>
  <c r="AJ76" i="26"/>
  <c r="AH95" i="26" l="1"/>
  <c r="AH90" i="26"/>
  <c r="AH105" i="26" s="1"/>
  <c r="AH126" i="26" s="1"/>
  <c r="AJ108" i="26"/>
  <c r="AJ94" i="26"/>
  <c r="AJ89" i="26"/>
  <c r="AG124" i="26"/>
  <c r="AG127" i="26" s="1"/>
  <c r="AH109" i="26"/>
  <c r="AH88" i="26"/>
  <c r="AH103" i="26" s="1"/>
  <c r="AJ78" i="26"/>
  <c r="AJ77" i="26"/>
  <c r="AG113" i="26"/>
  <c r="AO26" i="8" s="1"/>
  <c r="AH110" i="26"/>
  <c r="AE130" i="26"/>
  <c r="AG118" i="26" a="1"/>
  <c r="AG118" i="26" s="1"/>
  <c r="AG120" i="26" s="1"/>
  <c r="AN25" i="8"/>
  <c r="AF130" i="26"/>
  <c r="AF132" i="26" s="1"/>
  <c r="AG112" i="26"/>
  <c r="AO25" i="8" s="1"/>
  <c r="AG114" i="26"/>
  <c r="AO27" i="8" s="1"/>
  <c r="AG115" i="26"/>
  <c r="AO28" i="8" s="1"/>
  <c r="AI104" i="26"/>
  <c r="AI125" i="26" s="1"/>
  <c r="AJ98" i="26"/>
  <c r="AJ80" i="26"/>
  <c r="AJ79" i="26"/>
  <c r="AI83" i="26"/>
  <c r="AI95" i="26" s="1"/>
  <c r="AJ100" i="26"/>
  <c r="AI81" i="26"/>
  <c r="AI93" i="26" s="1"/>
  <c r="AF121" i="26"/>
  <c r="AF119" i="26"/>
  <c r="AK76" i="26"/>
  <c r="AK108" i="26" l="1"/>
  <c r="AI90" i="26"/>
  <c r="AI105" i="26" s="1"/>
  <c r="AK94" i="26"/>
  <c r="AK89" i="26"/>
  <c r="AH115" i="26"/>
  <c r="AP28" i="8" s="1"/>
  <c r="AH113" i="26"/>
  <c r="AP26" i="8" s="1"/>
  <c r="AH124" i="26"/>
  <c r="AH127" i="26" s="1"/>
  <c r="AK78" i="26"/>
  <c r="AI109" i="26"/>
  <c r="AK77" i="26"/>
  <c r="AI88" i="26"/>
  <c r="AI103" i="26" s="1"/>
  <c r="AI110" i="26"/>
  <c r="AI126" i="26"/>
  <c r="AE132" i="26"/>
  <c r="AE133" i="26" s="1"/>
  <c r="AF133" i="26" s="1"/>
  <c r="AE131" i="26"/>
  <c r="AF131" i="26" s="1"/>
  <c r="AG119" i="26"/>
  <c r="AH118" i="26" a="1"/>
  <c r="AH118" i="26" s="1"/>
  <c r="AH120" i="26" s="1"/>
  <c r="AH114" i="26"/>
  <c r="AP27" i="8" s="1"/>
  <c r="AH112" i="26"/>
  <c r="AP25" i="8" s="1"/>
  <c r="AG130" i="26"/>
  <c r="AG132" i="26" s="1"/>
  <c r="AJ104" i="26"/>
  <c r="AJ125" i="26" s="1"/>
  <c r="AK98" i="26"/>
  <c r="AK80" i="26"/>
  <c r="AK79" i="26"/>
  <c r="AJ83" i="26"/>
  <c r="AJ95" i="26" s="1"/>
  <c r="AJ81" i="26"/>
  <c r="AJ93" i="26" s="1"/>
  <c r="AK100" i="26"/>
  <c r="AG121" i="26"/>
  <c r="AL76" i="26"/>
  <c r="AL108" i="26" l="1"/>
  <c r="AJ90" i="26"/>
  <c r="AJ105" i="26" s="1"/>
  <c r="AL89" i="26"/>
  <c r="AL94" i="26"/>
  <c r="AI115" i="26"/>
  <c r="AQ28" i="8" s="1"/>
  <c r="AJ109" i="26"/>
  <c r="AI124" i="26"/>
  <c r="AI127" i="26" s="1"/>
  <c r="AJ88" i="26"/>
  <c r="AJ103" i="26" s="1"/>
  <c r="AL77" i="26"/>
  <c r="AL78" i="26"/>
  <c r="AJ110" i="26"/>
  <c r="AJ126" i="26"/>
  <c r="AK81" i="26"/>
  <c r="AK93" i="26" s="1"/>
  <c r="AH130" i="26"/>
  <c r="AH132" i="26" s="1"/>
  <c r="AI118" i="26" a="1"/>
  <c r="AI118" i="26" s="1"/>
  <c r="AI120" i="26" s="1"/>
  <c r="AI113" i="26"/>
  <c r="AQ26" i="8" s="1"/>
  <c r="AI114" i="26"/>
  <c r="AQ27" i="8" s="1"/>
  <c r="AI112" i="26"/>
  <c r="AQ25" i="8" s="1"/>
  <c r="AG131" i="26"/>
  <c r="AK104" i="26"/>
  <c r="AK125" i="26" s="1"/>
  <c r="AL98" i="26"/>
  <c r="AL80" i="26"/>
  <c r="AL79" i="26"/>
  <c r="AK83" i="26"/>
  <c r="AK95" i="26" s="1"/>
  <c r="AG133" i="26"/>
  <c r="AL100" i="26"/>
  <c r="AH121" i="26"/>
  <c r="AH119" i="26"/>
  <c r="AM76" i="26"/>
  <c r="AK90" i="26" l="1"/>
  <c r="AK105" i="26" s="1"/>
  <c r="AM108" i="26"/>
  <c r="AM89" i="26"/>
  <c r="AM94" i="26"/>
  <c r="AJ115" i="26"/>
  <c r="AR28" i="8" s="1"/>
  <c r="AJ124" i="26"/>
  <c r="AJ127" i="26" s="1"/>
  <c r="AM78" i="26"/>
  <c r="AK109" i="26"/>
  <c r="AM77" i="26"/>
  <c r="AK88" i="26"/>
  <c r="AK103" i="26" s="1"/>
  <c r="AJ113" i="26"/>
  <c r="AR26" i="8" s="1"/>
  <c r="AK110" i="26"/>
  <c r="AK126" i="26"/>
  <c r="AL81" i="26"/>
  <c r="AL93" i="26" s="1"/>
  <c r="AH131" i="26"/>
  <c r="AJ114" i="26"/>
  <c r="AR27" i="8" s="1"/>
  <c r="AI130" i="26"/>
  <c r="AI132" i="26" s="1"/>
  <c r="AJ118" i="26" a="1"/>
  <c r="AJ118" i="26" s="1"/>
  <c r="AJ120" i="26" s="1"/>
  <c r="AL104" i="26"/>
  <c r="AL125" i="26" s="1"/>
  <c r="AM98" i="26"/>
  <c r="AM80" i="26"/>
  <c r="AM79" i="26"/>
  <c r="AL83" i="26"/>
  <c r="AH133" i="26"/>
  <c r="AI119" i="26"/>
  <c r="AM100" i="26"/>
  <c r="AI121" i="26"/>
  <c r="AN76" i="26"/>
  <c r="AN108" i="26" l="1"/>
  <c r="AL95" i="26"/>
  <c r="AL90" i="26"/>
  <c r="AL105" i="26" s="1"/>
  <c r="AN94" i="26"/>
  <c r="AN89" i="26"/>
  <c r="AL88" i="26"/>
  <c r="AK115" i="26"/>
  <c r="AS28" i="8" s="1"/>
  <c r="AK124" i="26"/>
  <c r="AK127" i="26" s="1"/>
  <c r="AN78" i="26"/>
  <c r="AN77" i="26"/>
  <c r="AK118" i="26" a="1"/>
  <c r="AK118" i="26" s="1"/>
  <c r="AK120" i="26" s="1"/>
  <c r="AK113" i="26"/>
  <c r="AS26" i="8" s="1"/>
  <c r="AL109" i="26"/>
  <c r="AL110" i="26"/>
  <c r="AL126" i="26"/>
  <c r="AM81" i="26"/>
  <c r="AM93" i="26" s="1"/>
  <c r="AI131" i="26"/>
  <c r="AK112" i="26"/>
  <c r="AS25" i="8" s="1"/>
  <c r="AK114" i="26"/>
  <c r="AS27" i="8" s="1"/>
  <c r="AJ119" i="26"/>
  <c r="AJ112" i="26"/>
  <c r="AJ130" i="26" s="1"/>
  <c r="AM104" i="26"/>
  <c r="AM125" i="26" s="1"/>
  <c r="AN98" i="26"/>
  <c r="AN80" i="26"/>
  <c r="AN79" i="26"/>
  <c r="AM83" i="26"/>
  <c r="AM95" i="26" s="1"/>
  <c r="AI133" i="26"/>
  <c r="AJ121" i="26"/>
  <c r="AN100" i="26"/>
  <c r="AO76" i="26"/>
  <c r="AO108" i="26" l="1"/>
  <c r="AM90" i="26"/>
  <c r="AM105" i="26" s="1"/>
  <c r="AM126" i="26" s="1"/>
  <c r="AL103" i="26"/>
  <c r="AL112" i="26" s="1"/>
  <c r="AT25" i="8" s="1"/>
  <c r="AO94" i="26"/>
  <c r="AO89" i="26"/>
  <c r="AL113" i="26"/>
  <c r="AT26" i="8" s="1"/>
  <c r="AM109" i="26"/>
  <c r="AL115" i="26"/>
  <c r="AT28" i="8" s="1"/>
  <c r="AO78" i="26"/>
  <c r="AO77" i="26"/>
  <c r="AM88" i="26"/>
  <c r="AM103" i="26" s="1"/>
  <c r="AL118" i="26" a="1"/>
  <c r="AL118" i="26" s="1"/>
  <c r="AL120" i="26" s="1"/>
  <c r="AL114" i="26"/>
  <c r="AT27" i="8" s="1"/>
  <c r="AM110" i="26"/>
  <c r="AJ131" i="26"/>
  <c r="AJ132" i="26"/>
  <c r="AJ133" i="26" s="1"/>
  <c r="AR25" i="8"/>
  <c r="AK130" i="26"/>
  <c r="AK132" i="26" s="1"/>
  <c r="AN104" i="26"/>
  <c r="AN125" i="26" s="1"/>
  <c r="AK119" i="26"/>
  <c r="AO98" i="26"/>
  <c r="AO80" i="26"/>
  <c r="AO79" i="26"/>
  <c r="AN83" i="26"/>
  <c r="AN95" i="26" s="1"/>
  <c r="AK121" i="26"/>
  <c r="AO100" i="26"/>
  <c r="AN81" i="26"/>
  <c r="AN93" i="26" s="1"/>
  <c r="AP76" i="26"/>
  <c r="AP108" i="26" l="1"/>
  <c r="AN90" i="26"/>
  <c r="AN105" i="26" s="1"/>
  <c r="AN126" i="26" s="1"/>
  <c r="AL124" i="26"/>
  <c r="AL127" i="26" s="1"/>
  <c r="AP89" i="26"/>
  <c r="AP94" i="26"/>
  <c r="AN109" i="26"/>
  <c r="AM115" i="26"/>
  <c r="AU28" i="8" s="1"/>
  <c r="AM124" i="26"/>
  <c r="AM127" i="26" s="1"/>
  <c r="AP77" i="26"/>
  <c r="AN88" i="26"/>
  <c r="AN103" i="26" s="1"/>
  <c r="AP78" i="26"/>
  <c r="AM118" i="26" a="1"/>
  <c r="AM118" i="26" s="1"/>
  <c r="AM120" i="26" s="1"/>
  <c r="AM113" i="26"/>
  <c r="AU26" i="8" s="1"/>
  <c r="AN110" i="26"/>
  <c r="AK131" i="26"/>
  <c r="AM112" i="26"/>
  <c r="AU25" i="8" s="1"/>
  <c r="AM114" i="26"/>
  <c r="AU27" i="8" s="1"/>
  <c r="AL130" i="26"/>
  <c r="AO104" i="26"/>
  <c r="AO125" i="26" s="1"/>
  <c r="AP98" i="26"/>
  <c r="AP80" i="26"/>
  <c r="AP79" i="26"/>
  <c r="AO83" i="26"/>
  <c r="AO95" i="26" s="1"/>
  <c r="AK133" i="26"/>
  <c r="AP100" i="26"/>
  <c r="AO81" i="26"/>
  <c r="AO93" i="26" s="1"/>
  <c r="AL119" i="26"/>
  <c r="AL121" i="26"/>
  <c r="AQ76" i="26"/>
  <c r="AQ108" i="26" l="1"/>
  <c r="AO90" i="26"/>
  <c r="AO105" i="26" s="1"/>
  <c r="AQ89" i="26"/>
  <c r="AQ94" i="26"/>
  <c r="AN115" i="26"/>
  <c r="AV28" i="8" s="1"/>
  <c r="AN124" i="26"/>
  <c r="AN127" i="26" s="1"/>
  <c r="AN113" i="26"/>
  <c r="AV26" i="8" s="1"/>
  <c r="AN114" i="26"/>
  <c r="AV27" i="8" s="1"/>
  <c r="AO109" i="26"/>
  <c r="AO88" i="26"/>
  <c r="AO103" i="26" s="1"/>
  <c r="AQ78" i="26"/>
  <c r="AQ77" i="26"/>
  <c r="AM119" i="26"/>
  <c r="AO110" i="26"/>
  <c r="AL131" i="26"/>
  <c r="AN112" i="26"/>
  <c r="AV25" i="8" s="1"/>
  <c r="AN118" i="26" a="1"/>
  <c r="AN118" i="26" s="1"/>
  <c r="AM130" i="26"/>
  <c r="AL132" i="26"/>
  <c r="AL133" i="26" s="1"/>
  <c r="AP104" i="26"/>
  <c r="AP125" i="26" s="1"/>
  <c r="AQ79" i="26"/>
  <c r="AP83" i="26"/>
  <c r="AQ98" i="26"/>
  <c r="AQ80" i="26"/>
  <c r="AQ100" i="26"/>
  <c r="AM121" i="26"/>
  <c r="AP81" i="26"/>
  <c r="AP93" i="26" s="1"/>
  <c r="AR76" i="26"/>
  <c r="AQ90" i="26" l="1"/>
  <c r="AR108" i="26"/>
  <c r="AP95" i="26"/>
  <c r="AP90" i="26"/>
  <c r="AP105" i="26" s="1"/>
  <c r="AP126" i="26" s="1"/>
  <c r="AR94" i="26"/>
  <c r="AR89" i="26"/>
  <c r="AP88" i="26"/>
  <c r="AP103" i="26" s="1"/>
  <c r="AO124" i="26"/>
  <c r="AO114" i="26"/>
  <c r="AW27" i="8" s="1"/>
  <c r="AO126" i="26"/>
  <c r="AN119" i="26"/>
  <c r="AO115" i="26"/>
  <c r="AW28" i="8" s="1"/>
  <c r="AR77" i="26"/>
  <c r="AR78" i="26"/>
  <c r="AO113" i="26"/>
  <c r="AW26" i="8" s="1"/>
  <c r="AO112" i="26"/>
  <c r="AW25" i="8" s="1"/>
  <c r="AM131" i="26"/>
  <c r="AM132" i="26"/>
  <c r="AM133" i="26" s="1"/>
  <c r="AN120" i="26"/>
  <c r="AN121" i="26" s="1"/>
  <c r="AO118" i="26" a="1"/>
  <c r="AO118" i="26" s="1"/>
  <c r="AN130" i="26"/>
  <c r="AP110" i="26"/>
  <c r="AP109" i="26"/>
  <c r="AQ105" i="26"/>
  <c r="AQ104" i="26"/>
  <c r="AQ125" i="26" s="1"/>
  <c r="AR98" i="26"/>
  <c r="AR80" i="26"/>
  <c r="AR79" i="26"/>
  <c r="AQ83" i="26"/>
  <c r="AQ95" i="26" s="1"/>
  <c r="AR100" i="26"/>
  <c r="AQ81" i="26"/>
  <c r="AQ93" i="26" s="1"/>
  <c r="AS76" i="26"/>
  <c r="AS108" i="26" l="1"/>
  <c r="AS94" i="26"/>
  <c r="AS89" i="26"/>
  <c r="AP124" i="26"/>
  <c r="AP127" i="26" s="1"/>
  <c r="AQ109" i="26"/>
  <c r="AO119" i="26"/>
  <c r="AP115" i="26"/>
  <c r="AX28" i="8" s="1"/>
  <c r="AO127" i="26"/>
  <c r="AS78" i="26"/>
  <c r="AS77" i="26"/>
  <c r="AQ88" i="26"/>
  <c r="AQ103" i="26" s="1"/>
  <c r="AP113" i="26"/>
  <c r="AX26" i="8" s="1"/>
  <c r="AQ110" i="26"/>
  <c r="AQ126" i="26"/>
  <c r="AN131" i="26"/>
  <c r="AN132" i="26"/>
  <c r="AN133" i="26" s="1"/>
  <c r="AO130" i="26"/>
  <c r="AO132" i="26" s="1"/>
  <c r="AP118" i="26" a="1"/>
  <c r="AP118" i="26" s="1"/>
  <c r="AP120" i="26" s="1"/>
  <c r="AP112" i="26"/>
  <c r="AX25" i="8" s="1"/>
  <c r="AP114" i="26"/>
  <c r="AX27" i="8" s="1"/>
  <c r="AR104" i="26"/>
  <c r="AR125" i="26" s="1"/>
  <c r="AS98" i="26"/>
  <c r="AS80" i="26"/>
  <c r="AS79" i="26"/>
  <c r="AR83" i="26"/>
  <c r="AR95" i="26" s="1"/>
  <c r="AO120" i="26"/>
  <c r="AS100" i="26"/>
  <c r="AT76" i="26"/>
  <c r="AR81" i="26"/>
  <c r="AR93" i="26" s="1"/>
  <c r="AT108" i="26" l="1"/>
  <c r="AR90" i="26"/>
  <c r="AR105" i="26" s="1"/>
  <c r="AT89" i="26"/>
  <c r="AT94" i="26"/>
  <c r="AQ115" i="26"/>
  <c r="AY28" i="8" s="1"/>
  <c r="AQ124" i="26"/>
  <c r="AQ127" i="26" s="1"/>
  <c r="AQ114" i="26"/>
  <c r="AY27" i="8" s="1"/>
  <c r="AR109" i="26"/>
  <c r="AR88" i="26"/>
  <c r="AR103" i="26" s="1"/>
  <c r="AT77" i="26"/>
  <c r="AT78" i="26"/>
  <c r="AQ113" i="26"/>
  <c r="AY26" i="8" s="1"/>
  <c r="AR110" i="26"/>
  <c r="AR126" i="26"/>
  <c r="AP119" i="26"/>
  <c r="AQ118" i="26" a="1"/>
  <c r="AQ118" i="26" s="1"/>
  <c r="AQ120" i="26" s="1"/>
  <c r="AP130" i="26"/>
  <c r="AP132" i="26" s="1"/>
  <c r="AS104" i="26"/>
  <c r="AS125" i="26" s="1"/>
  <c r="AO121" i="26"/>
  <c r="AT98" i="26"/>
  <c r="AT80" i="26"/>
  <c r="AT79" i="26"/>
  <c r="AS83" i="26"/>
  <c r="AS95" i="26" s="1"/>
  <c r="AO133" i="26"/>
  <c r="AT100" i="26"/>
  <c r="AO131" i="26"/>
  <c r="AS81" i="26"/>
  <c r="AS93" i="26" s="1"/>
  <c r="AU76" i="26"/>
  <c r="AU108" i="26" l="1"/>
  <c r="AS90" i="26"/>
  <c r="AS105" i="26" s="1"/>
  <c r="AU89" i="26"/>
  <c r="AU94" i="26"/>
  <c r="AS109" i="26"/>
  <c r="AR115" i="26"/>
  <c r="AZ28" i="8" s="1"/>
  <c r="AR124" i="26"/>
  <c r="AR127" i="26" s="1"/>
  <c r="AU78" i="26"/>
  <c r="AU77" i="26"/>
  <c r="AS88" i="26"/>
  <c r="AS103" i="26" s="1"/>
  <c r="AR113" i="26"/>
  <c r="AZ26" i="8" s="1"/>
  <c r="AS110" i="26"/>
  <c r="AS126" i="26"/>
  <c r="AR112" i="26"/>
  <c r="AQ112" i="26"/>
  <c r="AQ130" i="26" s="1"/>
  <c r="AQ132" i="26" s="1"/>
  <c r="AP131" i="26"/>
  <c r="AR114" i="26"/>
  <c r="AZ27" i="8" s="1"/>
  <c r="AR118" i="26" a="1"/>
  <c r="AR118" i="26" s="1"/>
  <c r="AR120" i="26" s="1"/>
  <c r="AT104" i="26"/>
  <c r="AT125" i="26" s="1"/>
  <c r="AQ119" i="26"/>
  <c r="AU98" i="26"/>
  <c r="AU80" i="26"/>
  <c r="AU79" i="26"/>
  <c r="AT83" i="26"/>
  <c r="AP121" i="26"/>
  <c r="AP133" i="26"/>
  <c r="AU100" i="26"/>
  <c r="AV76" i="26"/>
  <c r="AT81" i="26"/>
  <c r="AT93" i="26" s="1"/>
  <c r="D13" i="25"/>
  <c r="AT95" i="26" l="1"/>
  <c r="AT90" i="26"/>
  <c r="AT105" i="26" s="1"/>
  <c r="AT126" i="26" s="1"/>
  <c r="AV108" i="26"/>
  <c r="AV94" i="26"/>
  <c r="AV89" i="26"/>
  <c r="AS115" i="26"/>
  <c r="BA28" i="8" s="1"/>
  <c r="AS124" i="26"/>
  <c r="AS127" i="26" s="1"/>
  <c r="AT109" i="26"/>
  <c r="AT88" i="26"/>
  <c r="AT103" i="26" s="1"/>
  <c r="AV78" i="26"/>
  <c r="AV77" i="26"/>
  <c r="AS113" i="26"/>
  <c r="BA26" i="8" s="1"/>
  <c r="AT110" i="26"/>
  <c r="AY25" i="8"/>
  <c r="AS118" i="26" a="1"/>
  <c r="AS118" i="26" s="1"/>
  <c r="AS120" i="26" s="1"/>
  <c r="AS112" i="26"/>
  <c r="BA25" i="8" s="1"/>
  <c r="AQ131" i="26"/>
  <c r="AS114" i="26"/>
  <c r="BA27" i="8" s="1"/>
  <c r="AR119" i="26"/>
  <c r="AZ25" i="8"/>
  <c r="AR130" i="26"/>
  <c r="AR132" i="26" s="1"/>
  <c r="AU104" i="26"/>
  <c r="AU125" i="26" s="1"/>
  <c r="AV79" i="26"/>
  <c r="AU83" i="26"/>
  <c r="AQ121" i="26"/>
  <c r="AV98" i="26"/>
  <c r="AV80" i="26"/>
  <c r="AQ133" i="26"/>
  <c r="AV100" i="26"/>
  <c r="AU81" i="26"/>
  <c r="AU93" i="26" s="1"/>
  <c r="AW76" i="26"/>
  <c r="B2" i="25"/>
  <c r="D20" i="25"/>
  <c r="B7" i="25"/>
  <c r="B6" i="25"/>
  <c r="B5" i="25"/>
  <c r="AU95" i="26" l="1"/>
  <c r="AU90" i="26"/>
  <c r="AU105" i="26" s="1"/>
  <c r="AU126" i="26" s="1"/>
  <c r="AW108" i="26"/>
  <c r="AW94" i="26"/>
  <c r="AW89" i="26"/>
  <c r="AT115" i="26"/>
  <c r="BB28" i="8" s="1"/>
  <c r="AT124" i="26"/>
  <c r="AT127" i="26" s="1"/>
  <c r="AW78" i="26"/>
  <c r="AW77" i="26"/>
  <c r="AU109" i="26"/>
  <c r="AU88" i="26"/>
  <c r="AU103" i="26" s="1"/>
  <c r="AT113" i="26"/>
  <c r="BB26" i="8" s="1"/>
  <c r="AU110" i="26"/>
  <c r="AS119" i="26"/>
  <c r="AT112" i="26"/>
  <c r="AT114" i="26"/>
  <c r="BB27" i="8" s="1"/>
  <c r="AS130" i="26"/>
  <c r="AS132" i="26" s="1"/>
  <c r="AT118" i="26" a="1"/>
  <c r="AT118" i="26" s="1"/>
  <c r="AT120" i="26" s="1"/>
  <c r="AR131" i="26"/>
  <c r="AV104" i="26"/>
  <c r="AV125" i="26" s="1"/>
  <c r="AW98" i="26"/>
  <c r="AW80" i="26"/>
  <c r="AR121" i="26"/>
  <c r="AW79" i="26"/>
  <c r="AV83" i="26"/>
  <c r="AV95" i="26" s="1"/>
  <c r="AR133" i="26"/>
  <c r="AW100" i="26"/>
  <c r="AV81" i="26"/>
  <c r="AV93" i="26" s="1"/>
  <c r="AX76" i="26"/>
  <c r="AX108" i="26" l="1"/>
  <c r="AV90" i="26"/>
  <c r="AV105" i="26" s="1"/>
  <c r="AX89" i="26"/>
  <c r="AX94" i="26"/>
  <c r="AV109" i="26"/>
  <c r="AU115" i="26"/>
  <c r="BC28" i="8" s="1"/>
  <c r="AU124" i="26"/>
  <c r="AU127" i="26" s="1"/>
  <c r="AU113" i="26"/>
  <c r="BC26" i="8" s="1"/>
  <c r="AV88" i="26"/>
  <c r="AV103" i="26" s="1"/>
  <c r="AX77" i="26"/>
  <c r="AX78" i="26"/>
  <c r="AV110" i="26"/>
  <c r="AV126" i="26"/>
  <c r="AS131" i="26"/>
  <c r="BB25" i="8"/>
  <c r="AT130" i="26"/>
  <c r="AU118" i="26" a="1"/>
  <c r="AU118" i="26" s="1"/>
  <c r="AU120" i="26" s="1"/>
  <c r="AU112" i="26"/>
  <c r="AU114" i="26"/>
  <c r="BC27" i="8" s="1"/>
  <c r="AW104" i="26"/>
  <c r="AW125" i="26" s="1"/>
  <c r="AS121" i="26"/>
  <c r="AT121" i="26" s="1"/>
  <c r="AT119" i="26"/>
  <c r="AX98" i="26"/>
  <c r="AX80" i="26"/>
  <c r="AX79" i="26"/>
  <c r="AW83" i="26"/>
  <c r="AW95" i="26" s="1"/>
  <c r="AS133" i="26"/>
  <c r="AX100" i="26"/>
  <c r="AY76" i="26"/>
  <c r="AW81" i="26"/>
  <c r="AW93" i="26" s="1"/>
  <c r="D24" i="5"/>
  <c r="M396" i="8"/>
  <c r="N396" i="8" s="1"/>
  <c r="M386" i="8"/>
  <c r="M390" i="8" s="1"/>
  <c r="N386" i="8"/>
  <c r="N390" i="8" s="1"/>
  <c r="N402" i="8" s="1"/>
  <c r="N404" i="8" s="1"/>
  <c r="N403" i="8" s="1"/>
  <c r="O386" i="8"/>
  <c r="O390" i="8" s="1"/>
  <c r="O407" i="8" s="1"/>
  <c r="P386" i="8"/>
  <c r="P390" i="8" s="1"/>
  <c r="Q386" i="8"/>
  <c r="Q390" i="8" s="1"/>
  <c r="R386" i="8"/>
  <c r="R390" i="8" s="1"/>
  <c r="R402" i="8" s="1"/>
  <c r="R404" i="8" s="1"/>
  <c r="R403" i="8" s="1"/>
  <c r="S386" i="8"/>
  <c r="S390" i="8" s="1"/>
  <c r="T386" i="8"/>
  <c r="T390" i="8" s="1"/>
  <c r="U386" i="8"/>
  <c r="U390" i="8" s="1"/>
  <c r="U407" i="8" s="1"/>
  <c r="V386" i="8"/>
  <c r="V390" i="8" s="1"/>
  <c r="W386" i="8"/>
  <c r="W390" i="8" s="1"/>
  <c r="X386" i="8"/>
  <c r="X390" i="8" s="1"/>
  <c r="X402" i="8" s="1"/>
  <c r="X404" i="8" s="1"/>
  <c r="X403" i="8" s="1"/>
  <c r="Y386" i="8"/>
  <c r="Y390" i="8" s="1"/>
  <c r="Y407" i="8" s="1"/>
  <c r="K422" i="8"/>
  <c r="L405" i="8"/>
  <c r="K419" i="8" s="1"/>
  <c r="K429" i="8" s="1"/>
  <c r="M230" i="8"/>
  <c r="N230" i="8" s="1"/>
  <c r="O230" i="8" s="1"/>
  <c r="P230" i="8" s="1"/>
  <c r="L386" i="8"/>
  <c r="L390" i="8" s="1"/>
  <c r="Z386" i="8"/>
  <c r="Z390" i="8" s="1"/>
  <c r="M255" i="8"/>
  <c r="M256" i="8"/>
  <c r="M257" i="8"/>
  <c r="M258" i="8"/>
  <c r="N258" i="8" s="1"/>
  <c r="O258" i="8" s="1"/>
  <c r="P258" i="8" s="1"/>
  <c r="Q258" i="8" s="1"/>
  <c r="R258" i="8" s="1"/>
  <c r="S258" i="8" s="1"/>
  <c r="T258" i="8" s="1"/>
  <c r="U258" i="8" s="1"/>
  <c r="V258" i="8" s="1"/>
  <c r="W258" i="8" s="1"/>
  <c r="X258" i="8" s="1"/>
  <c r="Y258" i="8" s="1"/>
  <c r="Z258" i="8" s="1"/>
  <c r="AA258" i="8" s="1"/>
  <c r="AB258" i="8" s="1"/>
  <c r="AC258" i="8" s="1"/>
  <c r="AD258" i="8" s="1"/>
  <c r="AE258" i="8" s="1"/>
  <c r="AF258" i="8" s="1"/>
  <c r="AG258" i="8" s="1"/>
  <c r="AH258" i="8" s="1"/>
  <c r="AI258" i="8" s="1"/>
  <c r="AJ258" i="8" s="1"/>
  <c r="AK258" i="8" s="1"/>
  <c r="AL258" i="8" s="1"/>
  <c r="AM258" i="8" s="1"/>
  <c r="AN258" i="8" s="1"/>
  <c r="AO258" i="8" s="1"/>
  <c r="AP258" i="8" s="1"/>
  <c r="AQ258" i="8" s="1"/>
  <c r="AR258" i="8" s="1"/>
  <c r="AS258" i="8" s="1"/>
  <c r="AT258" i="8" s="1"/>
  <c r="AU258" i="8" s="1"/>
  <c r="AV258" i="8" s="1"/>
  <c r="AW258" i="8" s="1"/>
  <c r="AX258" i="8" s="1"/>
  <c r="AY258" i="8" s="1"/>
  <c r="AZ258" i="8" s="1"/>
  <c r="BA258" i="8" s="1"/>
  <c r="BB258" i="8" s="1"/>
  <c r="BC258" i="8" s="1"/>
  <c r="BD258" i="8" s="1"/>
  <c r="BE258" i="8" s="1"/>
  <c r="BF258" i="8" s="1"/>
  <c r="M259" i="8"/>
  <c r="N259" i="8" s="1"/>
  <c r="O259" i="8" s="1"/>
  <c r="P259" i="8" s="1"/>
  <c r="Q259" i="8" s="1"/>
  <c r="R259" i="8" s="1"/>
  <c r="S259" i="8" s="1"/>
  <c r="T259" i="8" s="1"/>
  <c r="U259" i="8" s="1"/>
  <c r="V259" i="8" s="1"/>
  <c r="W259" i="8" s="1"/>
  <c r="X259" i="8" s="1"/>
  <c r="Y259" i="8" s="1"/>
  <c r="Z259" i="8" s="1"/>
  <c r="AA259" i="8" s="1"/>
  <c r="AB259" i="8" s="1"/>
  <c r="AC259" i="8" s="1"/>
  <c r="AD259" i="8" s="1"/>
  <c r="AE259" i="8" s="1"/>
  <c r="AF259" i="8" s="1"/>
  <c r="AG259" i="8" s="1"/>
  <c r="AH259" i="8" s="1"/>
  <c r="AI259" i="8" s="1"/>
  <c r="AJ259" i="8" s="1"/>
  <c r="AK259" i="8" s="1"/>
  <c r="AL259" i="8" s="1"/>
  <c r="AM259" i="8" s="1"/>
  <c r="AN259" i="8" s="1"/>
  <c r="AO259" i="8" s="1"/>
  <c r="AP259" i="8" s="1"/>
  <c r="AQ259" i="8" s="1"/>
  <c r="AR259" i="8" s="1"/>
  <c r="AS259" i="8" s="1"/>
  <c r="AT259" i="8" s="1"/>
  <c r="AU259" i="8" s="1"/>
  <c r="AV259" i="8" s="1"/>
  <c r="AW259" i="8" s="1"/>
  <c r="AX259" i="8" s="1"/>
  <c r="AY259" i="8" s="1"/>
  <c r="AZ259" i="8" s="1"/>
  <c r="BA259" i="8" s="1"/>
  <c r="BB259" i="8" s="1"/>
  <c r="BC259" i="8" s="1"/>
  <c r="BD259" i="8" s="1"/>
  <c r="BE259" i="8" s="1"/>
  <c r="BF259" i="8" s="1"/>
  <c r="M260" i="8"/>
  <c r="N260" i="8" s="1"/>
  <c r="O260" i="8" s="1"/>
  <c r="P260" i="8" s="1"/>
  <c r="Q260" i="8" s="1"/>
  <c r="R260" i="8" s="1"/>
  <c r="S260" i="8" s="1"/>
  <c r="T260" i="8" s="1"/>
  <c r="U260" i="8" s="1"/>
  <c r="V260" i="8" s="1"/>
  <c r="W260" i="8" s="1"/>
  <c r="X260" i="8" s="1"/>
  <c r="Y260" i="8" s="1"/>
  <c r="Z260" i="8" s="1"/>
  <c r="AA260" i="8" s="1"/>
  <c r="AB260" i="8" s="1"/>
  <c r="AC260" i="8" s="1"/>
  <c r="AD260" i="8" s="1"/>
  <c r="AE260" i="8" s="1"/>
  <c r="AF260" i="8" s="1"/>
  <c r="AG260" i="8" s="1"/>
  <c r="AH260" i="8" s="1"/>
  <c r="AI260" i="8" s="1"/>
  <c r="AJ260" i="8" s="1"/>
  <c r="AK260" i="8" s="1"/>
  <c r="AL260" i="8" s="1"/>
  <c r="AM260" i="8" s="1"/>
  <c r="AN260" i="8" s="1"/>
  <c r="AO260" i="8" s="1"/>
  <c r="AP260" i="8" s="1"/>
  <c r="AQ260" i="8" s="1"/>
  <c r="AR260" i="8" s="1"/>
  <c r="AS260" i="8" s="1"/>
  <c r="AT260" i="8" s="1"/>
  <c r="AU260" i="8" s="1"/>
  <c r="AV260" i="8" s="1"/>
  <c r="AW260" i="8" s="1"/>
  <c r="AX260" i="8" s="1"/>
  <c r="AY260" i="8" s="1"/>
  <c r="AZ260" i="8" s="1"/>
  <c r="BA260" i="8" s="1"/>
  <c r="BB260" i="8" s="1"/>
  <c r="BC260" i="8" s="1"/>
  <c r="BD260" i="8" s="1"/>
  <c r="BE260" i="8" s="1"/>
  <c r="BF260" i="8" s="1"/>
  <c r="M262" i="8"/>
  <c r="N262" i="8" s="1"/>
  <c r="O262" i="8" s="1"/>
  <c r="P262" i="8" s="1"/>
  <c r="Q262" i="8" s="1"/>
  <c r="R262" i="8" s="1"/>
  <c r="S262" i="8" s="1"/>
  <c r="T262" i="8" s="1"/>
  <c r="U262" i="8" s="1"/>
  <c r="V262" i="8" s="1"/>
  <c r="W262" i="8" s="1"/>
  <c r="X262" i="8" s="1"/>
  <c r="Y262" i="8" s="1"/>
  <c r="Z262" i="8" s="1"/>
  <c r="AA262" i="8" s="1"/>
  <c r="AB262" i="8" s="1"/>
  <c r="AC262" i="8" s="1"/>
  <c r="AD262" i="8" s="1"/>
  <c r="AE262" i="8" s="1"/>
  <c r="AF262" i="8" s="1"/>
  <c r="AG262" i="8" s="1"/>
  <c r="AH262" i="8" s="1"/>
  <c r="AI262" i="8" s="1"/>
  <c r="AJ262" i="8" s="1"/>
  <c r="AK262" i="8" s="1"/>
  <c r="AL262" i="8" s="1"/>
  <c r="AM262" i="8" s="1"/>
  <c r="AN262" i="8" s="1"/>
  <c r="AO262" i="8" s="1"/>
  <c r="AP262" i="8" s="1"/>
  <c r="AQ262" i="8" s="1"/>
  <c r="AR262" i="8" s="1"/>
  <c r="AS262" i="8" s="1"/>
  <c r="AT262" i="8" s="1"/>
  <c r="AU262" i="8" s="1"/>
  <c r="AV262" i="8" s="1"/>
  <c r="AW262" i="8" s="1"/>
  <c r="AX262" i="8" s="1"/>
  <c r="AY262" i="8" s="1"/>
  <c r="AZ262" i="8" s="1"/>
  <c r="BA262" i="8" s="1"/>
  <c r="BB262" i="8" s="1"/>
  <c r="BC262" i="8" s="1"/>
  <c r="BD262" i="8" s="1"/>
  <c r="BE262" i="8" s="1"/>
  <c r="BF262" i="8" s="1"/>
  <c r="M263" i="8"/>
  <c r="M264" i="8"/>
  <c r="N264" i="8" s="1"/>
  <c r="O264" i="8" s="1"/>
  <c r="P264" i="8" s="1"/>
  <c r="Q264" i="8" s="1"/>
  <c r="R264" i="8" s="1"/>
  <c r="S264" i="8" s="1"/>
  <c r="T264" i="8" s="1"/>
  <c r="U264" i="8" s="1"/>
  <c r="V264" i="8" s="1"/>
  <c r="W264" i="8" s="1"/>
  <c r="X264" i="8" s="1"/>
  <c r="Y264" i="8" s="1"/>
  <c r="Z264" i="8" s="1"/>
  <c r="AA264" i="8" s="1"/>
  <c r="AB264" i="8" s="1"/>
  <c r="AC264" i="8" s="1"/>
  <c r="AD264" i="8" s="1"/>
  <c r="AE264" i="8" s="1"/>
  <c r="AF264" i="8" s="1"/>
  <c r="AG264" i="8" s="1"/>
  <c r="AH264" i="8" s="1"/>
  <c r="AI264" i="8" s="1"/>
  <c r="AJ264" i="8" s="1"/>
  <c r="AK264" i="8" s="1"/>
  <c r="AL264" i="8" s="1"/>
  <c r="AM264" i="8" s="1"/>
  <c r="AN264" i="8" s="1"/>
  <c r="AO264" i="8" s="1"/>
  <c r="AP264" i="8" s="1"/>
  <c r="AQ264" i="8" s="1"/>
  <c r="AR264" i="8" s="1"/>
  <c r="AS264" i="8" s="1"/>
  <c r="AT264" i="8" s="1"/>
  <c r="AU264" i="8" s="1"/>
  <c r="AV264" i="8" s="1"/>
  <c r="AW264" i="8" s="1"/>
  <c r="AX264" i="8" s="1"/>
  <c r="AY264" i="8" s="1"/>
  <c r="AZ264" i="8" s="1"/>
  <c r="BA264" i="8" s="1"/>
  <c r="BB264" i="8" s="1"/>
  <c r="BC264" i="8" s="1"/>
  <c r="BD264" i="8" s="1"/>
  <c r="BE264" i="8" s="1"/>
  <c r="BF264" i="8" s="1"/>
  <c r="M265" i="8"/>
  <c r="N265" i="8" s="1"/>
  <c r="O265" i="8" s="1"/>
  <c r="P265" i="8" s="1"/>
  <c r="Q265" i="8" s="1"/>
  <c r="R265" i="8" s="1"/>
  <c r="S265" i="8" s="1"/>
  <c r="T265" i="8" s="1"/>
  <c r="U265" i="8" s="1"/>
  <c r="V265" i="8" s="1"/>
  <c r="W265" i="8" s="1"/>
  <c r="X265" i="8" s="1"/>
  <c r="M266" i="8"/>
  <c r="N266" i="8" s="1"/>
  <c r="O266" i="8" s="1"/>
  <c r="P266" i="8" s="1"/>
  <c r="Q266" i="8" s="1"/>
  <c r="R266" i="8" s="1"/>
  <c r="S266" i="8" s="1"/>
  <c r="T266" i="8" s="1"/>
  <c r="U266" i="8" s="1"/>
  <c r="V266" i="8" s="1"/>
  <c r="W266" i="8" s="1"/>
  <c r="X266" i="8" s="1"/>
  <c r="Y266" i="8" s="1"/>
  <c r="Z266" i="8" s="1"/>
  <c r="AA266" i="8" s="1"/>
  <c r="AB266" i="8" s="1"/>
  <c r="AC266" i="8" s="1"/>
  <c r="AD266" i="8" s="1"/>
  <c r="AE266" i="8" s="1"/>
  <c r="AF266" i="8" s="1"/>
  <c r="AG266" i="8" s="1"/>
  <c r="AH266" i="8" s="1"/>
  <c r="AI266" i="8" s="1"/>
  <c r="AJ266" i="8" s="1"/>
  <c r="AK266" i="8" s="1"/>
  <c r="AL266" i="8" s="1"/>
  <c r="AM266" i="8" s="1"/>
  <c r="AN266" i="8" s="1"/>
  <c r="AO266" i="8" s="1"/>
  <c r="AP266" i="8" s="1"/>
  <c r="AQ266" i="8" s="1"/>
  <c r="AR266" i="8" s="1"/>
  <c r="AS266" i="8" s="1"/>
  <c r="AT266" i="8" s="1"/>
  <c r="AU266" i="8" s="1"/>
  <c r="AV266" i="8" s="1"/>
  <c r="AW266" i="8" s="1"/>
  <c r="AX266" i="8" s="1"/>
  <c r="AY266" i="8" s="1"/>
  <c r="AZ266" i="8" s="1"/>
  <c r="BA266" i="8" s="1"/>
  <c r="BB266" i="8" s="1"/>
  <c r="BC266" i="8" s="1"/>
  <c r="BD266" i="8" s="1"/>
  <c r="BE266" i="8" s="1"/>
  <c r="BF266" i="8" s="1"/>
  <c r="M267" i="8"/>
  <c r="N267" i="8" s="1"/>
  <c r="O267" i="8" s="1"/>
  <c r="P267" i="8" s="1"/>
  <c r="Q267" i="8" s="1"/>
  <c r="R267" i="8" s="1"/>
  <c r="S267" i="8" s="1"/>
  <c r="T267" i="8" s="1"/>
  <c r="U267" i="8" s="1"/>
  <c r="V267" i="8" s="1"/>
  <c r="W267" i="8" s="1"/>
  <c r="X267" i="8" s="1"/>
  <c r="Y267" i="8" s="1"/>
  <c r="Z267" i="8" s="1"/>
  <c r="AA267" i="8" s="1"/>
  <c r="AB267" i="8" s="1"/>
  <c r="AC267" i="8" s="1"/>
  <c r="AD267" i="8" s="1"/>
  <c r="AE267" i="8" s="1"/>
  <c r="AF267" i="8" s="1"/>
  <c r="AG267" i="8" s="1"/>
  <c r="AH267" i="8" s="1"/>
  <c r="AI267" i="8" s="1"/>
  <c r="AJ267" i="8" s="1"/>
  <c r="AK267" i="8" s="1"/>
  <c r="AL267" i="8" s="1"/>
  <c r="AM267" i="8" s="1"/>
  <c r="AN267" i="8" s="1"/>
  <c r="AO267" i="8" s="1"/>
  <c r="AP267" i="8" s="1"/>
  <c r="AQ267" i="8" s="1"/>
  <c r="AR267" i="8" s="1"/>
  <c r="AS267" i="8" s="1"/>
  <c r="AT267" i="8" s="1"/>
  <c r="AU267" i="8" s="1"/>
  <c r="AV267" i="8" s="1"/>
  <c r="AW267" i="8" s="1"/>
  <c r="AX267" i="8" s="1"/>
  <c r="AY267" i="8" s="1"/>
  <c r="AZ267" i="8" s="1"/>
  <c r="BA267" i="8" s="1"/>
  <c r="BB267" i="8" s="1"/>
  <c r="BC267" i="8" s="1"/>
  <c r="BD267" i="8" s="1"/>
  <c r="BE267" i="8" s="1"/>
  <c r="BF267" i="8" s="1"/>
  <c r="M268" i="8"/>
  <c r="N268" i="8" s="1"/>
  <c r="O268" i="8" s="1"/>
  <c r="P268" i="8" s="1"/>
  <c r="Q268" i="8" s="1"/>
  <c r="R268" i="8" s="1"/>
  <c r="S268" i="8" s="1"/>
  <c r="T268" i="8" s="1"/>
  <c r="U268" i="8" s="1"/>
  <c r="V268" i="8" s="1"/>
  <c r="W268" i="8" s="1"/>
  <c r="X268" i="8" s="1"/>
  <c r="Y268" i="8" s="1"/>
  <c r="Z268" i="8" s="1"/>
  <c r="AA268" i="8" s="1"/>
  <c r="AB268" i="8" s="1"/>
  <c r="AC268" i="8" s="1"/>
  <c r="AD268" i="8" s="1"/>
  <c r="AE268" i="8" s="1"/>
  <c r="AF268" i="8" s="1"/>
  <c r="AG268" i="8" s="1"/>
  <c r="AH268" i="8" s="1"/>
  <c r="AI268" i="8" s="1"/>
  <c r="AJ268" i="8" s="1"/>
  <c r="AK268" i="8" s="1"/>
  <c r="AL268" i="8" s="1"/>
  <c r="AM268" i="8" s="1"/>
  <c r="AN268" i="8" s="1"/>
  <c r="AO268" i="8" s="1"/>
  <c r="AP268" i="8" s="1"/>
  <c r="AQ268" i="8" s="1"/>
  <c r="AR268" i="8" s="1"/>
  <c r="AS268" i="8" s="1"/>
  <c r="AT268" i="8" s="1"/>
  <c r="AU268" i="8" s="1"/>
  <c r="AV268" i="8" s="1"/>
  <c r="AW268" i="8" s="1"/>
  <c r="AX268" i="8" s="1"/>
  <c r="AY268" i="8" s="1"/>
  <c r="AZ268" i="8" s="1"/>
  <c r="BA268" i="8" s="1"/>
  <c r="BB268" i="8" s="1"/>
  <c r="BC268" i="8" s="1"/>
  <c r="BD268" i="8" s="1"/>
  <c r="BE268" i="8" s="1"/>
  <c r="BF268" i="8" s="1"/>
  <c r="M269" i="8"/>
  <c r="N269" i="8" s="1"/>
  <c r="O269" i="8" s="1"/>
  <c r="P269" i="8" s="1"/>
  <c r="Q269" i="8" s="1"/>
  <c r="R269" i="8" s="1"/>
  <c r="S269" i="8" s="1"/>
  <c r="T269" i="8" s="1"/>
  <c r="U269" i="8" s="1"/>
  <c r="V269" i="8" s="1"/>
  <c r="W269" i="8" s="1"/>
  <c r="X269" i="8" s="1"/>
  <c r="Y269" i="8" s="1"/>
  <c r="Z269" i="8" s="1"/>
  <c r="AA269" i="8" s="1"/>
  <c r="AB269" i="8" s="1"/>
  <c r="AC269" i="8" s="1"/>
  <c r="AD269" i="8" s="1"/>
  <c r="AE269" i="8" s="1"/>
  <c r="AF269" i="8" s="1"/>
  <c r="AG269" i="8" s="1"/>
  <c r="AH269" i="8" s="1"/>
  <c r="AI269" i="8" s="1"/>
  <c r="AJ269" i="8" s="1"/>
  <c r="AK269" i="8" s="1"/>
  <c r="AL269" i="8" s="1"/>
  <c r="AM269" i="8" s="1"/>
  <c r="AN269" i="8" s="1"/>
  <c r="AO269" i="8" s="1"/>
  <c r="AP269" i="8" s="1"/>
  <c r="AQ269" i="8" s="1"/>
  <c r="AR269" i="8" s="1"/>
  <c r="AS269" i="8" s="1"/>
  <c r="AT269" i="8" s="1"/>
  <c r="AU269" i="8" s="1"/>
  <c r="AV269" i="8" s="1"/>
  <c r="AW269" i="8" s="1"/>
  <c r="AX269" i="8" s="1"/>
  <c r="AY269" i="8" s="1"/>
  <c r="AZ269" i="8" s="1"/>
  <c r="BA269" i="8" s="1"/>
  <c r="BB269" i="8" s="1"/>
  <c r="BC269" i="8" s="1"/>
  <c r="BD269" i="8" s="1"/>
  <c r="BE269" i="8" s="1"/>
  <c r="BF269" i="8" s="1"/>
  <c r="M270" i="8"/>
  <c r="N270" i="8" s="1"/>
  <c r="O270" i="8" s="1"/>
  <c r="P270" i="8" s="1"/>
  <c r="Q270" i="8" s="1"/>
  <c r="R270" i="8" s="1"/>
  <c r="S270" i="8" s="1"/>
  <c r="T270" i="8" s="1"/>
  <c r="U270" i="8" s="1"/>
  <c r="V270" i="8" s="1"/>
  <c r="W270" i="8" s="1"/>
  <c r="X270" i="8" s="1"/>
  <c r="Y270" i="8" s="1"/>
  <c r="Z270" i="8" s="1"/>
  <c r="AA270" i="8" s="1"/>
  <c r="AB270" i="8" s="1"/>
  <c r="AC270" i="8" s="1"/>
  <c r="AD270" i="8" s="1"/>
  <c r="AE270" i="8" s="1"/>
  <c r="AF270" i="8" s="1"/>
  <c r="AG270" i="8" s="1"/>
  <c r="AH270" i="8" s="1"/>
  <c r="AI270" i="8" s="1"/>
  <c r="AJ270" i="8" s="1"/>
  <c r="AK270" i="8" s="1"/>
  <c r="AL270" i="8" s="1"/>
  <c r="AM270" i="8" s="1"/>
  <c r="AN270" i="8" s="1"/>
  <c r="AO270" i="8" s="1"/>
  <c r="AP270" i="8" s="1"/>
  <c r="AQ270" i="8" s="1"/>
  <c r="AR270" i="8" s="1"/>
  <c r="AS270" i="8" s="1"/>
  <c r="AT270" i="8" s="1"/>
  <c r="AU270" i="8" s="1"/>
  <c r="AV270" i="8" s="1"/>
  <c r="AW270" i="8" s="1"/>
  <c r="AX270" i="8" s="1"/>
  <c r="AY270" i="8" s="1"/>
  <c r="AZ270" i="8" s="1"/>
  <c r="BA270" i="8" s="1"/>
  <c r="BB270" i="8" s="1"/>
  <c r="BC270" i="8" s="1"/>
  <c r="BD270" i="8" s="1"/>
  <c r="BE270" i="8" s="1"/>
  <c r="BF270" i="8" s="1"/>
  <c r="M271" i="8"/>
  <c r="N271" i="8" s="1"/>
  <c r="O271" i="8" s="1"/>
  <c r="P271" i="8" s="1"/>
  <c r="Q271" i="8" s="1"/>
  <c r="R271" i="8" s="1"/>
  <c r="S271" i="8" s="1"/>
  <c r="T271" i="8" s="1"/>
  <c r="U271" i="8" s="1"/>
  <c r="V271" i="8" s="1"/>
  <c r="W271" i="8" s="1"/>
  <c r="X271" i="8" s="1"/>
  <c r="Y271" i="8" s="1"/>
  <c r="Z271" i="8" s="1"/>
  <c r="AA271" i="8" s="1"/>
  <c r="AB271" i="8" s="1"/>
  <c r="AC271" i="8" s="1"/>
  <c r="AD271" i="8" s="1"/>
  <c r="AE271" i="8" s="1"/>
  <c r="AF271" i="8" s="1"/>
  <c r="AG271" i="8" s="1"/>
  <c r="AH271" i="8" s="1"/>
  <c r="AI271" i="8" s="1"/>
  <c r="AJ271" i="8" s="1"/>
  <c r="AK271" i="8" s="1"/>
  <c r="AL271" i="8" s="1"/>
  <c r="AM271" i="8" s="1"/>
  <c r="AN271" i="8" s="1"/>
  <c r="AO271" i="8" s="1"/>
  <c r="AP271" i="8" s="1"/>
  <c r="AQ271" i="8" s="1"/>
  <c r="AR271" i="8" s="1"/>
  <c r="AS271" i="8" s="1"/>
  <c r="AT271" i="8" s="1"/>
  <c r="AU271" i="8" s="1"/>
  <c r="AV271" i="8" s="1"/>
  <c r="AW271" i="8" s="1"/>
  <c r="AX271" i="8" s="1"/>
  <c r="AY271" i="8" s="1"/>
  <c r="AZ271" i="8" s="1"/>
  <c r="BA271" i="8" s="1"/>
  <c r="BB271" i="8" s="1"/>
  <c r="BC271" i="8" s="1"/>
  <c r="BD271" i="8" s="1"/>
  <c r="BE271" i="8" s="1"/>
  <c r="BF271" i="8" s="1"/>
  <c r="M272" i="8"/>
  <c r="N272" i="8" s="1"/>
  <c r="O272" i="8" s="1"/>
  <c r="P272" i="8" s="1"/>
  <c r="Q272" i="8" s="1"/>
  <c r="R272" i="8" s="1"/>
  <c r="S272" i="8" s="1"/>
  <c r="T272" i="8" s="1"/>
  <c r="U272" i="8" s="1"/>
  <c r="V272" i="8" s="1"/>
  <c r="W272" i="8" s="1"/>
  <c r="X272" i="8" s="1"/>
  <c r="Y272" i="8" s="1"/>
  <c r="Z272" i="8" s="1"/>
  <c r="AA272" i="8" s="1"/>
  <c r="AB272" i="8" s="1"/>
  <c r="AC272" i="8" s="1"/>
  <c r="AD272" i="8" s="1"/>
  <c r="AE272" i="8" s="1"/>
  <c r="AF272" i="8" s="1"/>
  <c r="AG272" i="8" s="1"/>
  <c r="AH272" i="8" s="1"/>
  <c r="AI272" i="8" s="1"/>
  <c r="AJ272" i="8" s="1"/>
  <c r="AK272" i="8" s="1"/>
  <c r="AL272" i="8" s="1"/>
  <c r="AM272" i="8" s="1"/>
  <c r="AN272" i="8" s="1"/>
  <c r="AO272" i="8" s="1"/>
  <c r="AP272" i="8" s="1"/>
  <c r="AQ272" i="8" s="1"/>
  <c r="AR272" i="8" s="1"/>
  <c r="AS272" i="8" s="1"/>
  <c r="AT272" i="8" s="1"/>
  <c r="AU272" i="8" s="1"/>
  <c r="AV272" i="8" s="1"/>
  <c r="AW272" i="8" s="1"/>
  <c r="AX272" i="8" s="1"/>
  <c r="AY272" i="8" s="1"/>
  <c r="AZ272" i="8" s="1"/>
  <c r="BA272" i="8" s="1"/>
  <c r="BB272" i="8" s="1"/>
  <c r="BC272" i="8" s="1"/>
  <c r="BD272" i="8" s="1"/>
  <c r="BE272" i="8" s="1"/>
  <c r="BF272" i="8" s="1"/>
  <c r="M273" i="8"/>
  <c r="N273" i="8" s="1"/>
  <c r="O273" i="8" s="1"/>
  <c r="P273" i="8" s="1"/>
  <c r="Q273" i="8" s="1"/>
  <c r="R273" i="8" s="1"/>
  <c r="S273" i="8" s="1"/>
  <c r="T273" i="8" s="1"/>
  <c r="U273" i="8" s="1"/>
  <c r="V273" i="8" s="1"/>
  <c r="W273" i="8" s="1"/>
  <c r="X273" i="8" s="1"/>
  <c r="Y273" i="8" s="1"/>
  <c r="Z273" i="8" s="1"/>
  <c r="AA273" i="8" s="1"/>
  <c r="AB273" i="8" s="1"/>
  <c r="AC273" i="8" s="1"/>
  <c r="AD273" i="8" s="1"/>
  <c r="AE273" i="8" s="1"/>
  <c r="AF273" i="8" s="1"/>
  <c r="AG273" i="8" s="1"/>
  <c r="AH273" i="8" s="1"/>
  <c r="AI273" i="8" s="1"/>
  <c r="AJ273" i="8" s="1"/>
  <c r="AK273" i="8" s="1"/>
  <c r="AL273" i="8" s="1"/>
  <c r="AM273" i="8" s="1"/>
  <c r="AN273" i="8" s="1"/>
  <c r="AO273" i="8" s="1"/>
  <c r="AP273" i="8" s="1"/>
  <c r="AQ273" i="8" s="1"/>
  <c r="AR273" i="8" s="1"/>
  <c r="AS273" i="8" s="1"/>
  <c r="AT273" i="8" s="1"/>
  <c r="AU273" i="8" s="1"/>
  <c r="AV273" i="8" s="1"/>
  <c r="AW273" i="8" s="1"/>
  <c r="AX273" i="8" s="1"/>
  <c r="AY273" i="8" s="1"/>
  <c r="AZ273" i="8" s="1"/>
  <c r="BA273" i="8" s="1"/>
  <c r="BB273" i="8" s="1"/>
  <c r="BC273" i="8" s="1"/>
  <c r="BD273" i="8" s="1"/>
  <c r="BE273" i="8" s="1"/>
  <c r="BF273" i="8" s="1"/>
  <c r="M274" i="8"/>
  <c r="N274" i="8" s="1"/>
  <c r="O274" i="8" s="1"/>
  <c r="P274" i="8" s="1"/>
  <c r="Q274" i="8" s="1"/>
  <c r="R274" i="8" s="1"/>
  <c r="S274" i="8" s="1"/>
  <c r="T274" i="8" s="1"/>
  <c r="U274" i="8" s="1"/>
  <c r="V274" i="8" s="1"/>
  <c r="W274" i="8" s="1"/>
  <c r="X274" i="8" s="1"/>
  <c r="Y274" i="8" s="1"/>
  <c r="Z274" i="8" s="1"/>
  <c r="AA274" i="8" s="1"/>
  <c r="AB274" i="8" s="1"/>
  <c r="AC274" i="8" s="1"/>
  <c r="AD274" i="8" s="1"/>
  <c r="AE274" i="8" s="1"/>
  <c r="AF274" i="8" s="1"/>
  <c r="AG274" i="8" s="1"/>
  <c r="AH274" i="8" s="1"/>
  <c r="AI274" i="8" s="1"/>
  <c r="AJ274" i="8" s="1"/>
  <c r="AK274" i="8" s="1"/>
  <c r="AL274" i="8" s="1"/>
  <c r="AM274" i="8" s="1"/>
  <c r="AN274" i="8" s="1"/>
  <c r="AO274" i="8" s="1"/>
  <c r="AP274" i="8" s="1"/>
  <c r="AQ274" i="8" s="1"/>
  <c r="AR274" i="8" s="1"/>
  <c r="AS274" i="8" s="1"/>
  <c r="AT274" i="8" s="1"/>
  <c r="AU274" i="8" s="1"/>
  <c r="AV274" i="8" s="1"/>
  <c r="AW274" i="8" s="1"/>
  <c r="AX274" i="8" s="1"/>
  <c r="AY274" i="8" s="1"/>
  <c r="AZ274" i="8" s="1"/>
  <c r="BA274" i="8" s="1"/>
  <c r="BB274" i="8" s="1"/>
  <c r="BC274" i="8" s="1"/>
  <c r="BD274" i="8" s="1"/>
  <c r="BE274" i="8" s="1"/>
  <c r="BF274" i="8" s="1"/>
  <c r="M275" i="8"/>
  <c r="N275" i="8" s="1"/>
  <c r="O275" i="8" s="1"/>
  <c r="P275" i="8" s="1"/>
  <c r="Q275" i="8" s="1"/>
  <c r="R275" i="8" s="1"/>
  <c r="S275" i="8" s="1"/>
  <c r="T275" i="8" s="1"/>
  <c r="U275" i="8" s="1"/>
  <c r="V275" i="8" s="1"/>
  <c r="W275" i="8" s="1"/>
  <c r="X275" i="8" s="1"/>
  <c r="Y275" i="8" s="1"/>
  <c r="Z275" i="8" s="1"/>
  <c r="AA275" i="8" s="1"/>
  <c r="AB275" i="8" s="1"/>
  <c r="AC275" i="8" s="1"/>
  <c r="AD275" i="8" s="1"/>
  <c r="AE275" i="8" s="1"/>
  <c r="AF275" i="8" s="1"/>
  <c r="AG275" i="8" s="1"/>
  <c r="AH275" i="8" s="1"/>
  <c r="AI275" i="8" s="1"/>
  <c r="AJ275" i="8" s="1"/>
  <c r="AK275" i="8" s="1"/>
  <c r="AL275" i="8" s="1"/>
  <c r="AM275" i="8" s="1"/>
  <c r="AN275" i="8" s="1"/>
  <c r="AO275" i="8" s="1"/>
  <c r="AP275" i="8" s="1"/>
  <c r="AQ275" i="8" s="1"/>
  <c r="AR275" i="8" s="1"/>
  <c r="AS275" i="8" s="1"/>
  <c r="AT275" i="8" s="1"/>
  <c r="AU275" i="8" s="1"/>
  <c r="AV275" i="8" s="1"/>
  <c r="AW275" i="8" s="1"/>
  <c r="AX275" i="8" s="1"/>
  <c r="AY275" i="8" s="1"/>
  <c r="AZ275" i="8" s="1"/>
  <c r="BA275" i="8" s="1"/>
  <c r="BB275" i="8" s="1"/>
  <c r="BC275" i="8" s="1"/>
  <c r="BD275" i="8" s="1"/>
  <c r="BE275" i="8" s="1"/>
  <c r="BF275" i="8" s="1"/>
  <c r="M276" i="8"/>
  <c r="N276" i="8" s="1"/>
  <c r="O276" i="8" s="1"/>
  <c r="P276" i="8" s="1"/>
  <c r="Q276" i="8" s="1"/>
  <c r="R276" i="8" s="1"/>
  <c r="S276" i="8" s="1"/>
  <c r="T276" i="8" s="1"/>
  <c r="U276" i="8" s="1"/>
  <c r="V276" i="8" s="1"/>
  <c r="W276" i="8" s="1"/>
  <c r="X276" i="8" s="1"/>
  <c r="Y276" i="8" s="1"/>
  <c r="Z276" i="8" s="1"/>
  <c r="AA276" i="8" s="1"/>
  <c r="AB276" i="8" s="1"/>
  <c r="AC276" i="8" s="1"/>
  <c r="AD276" i="8" s="1"/>
  <c r="AE276" i="8" s="1"/>
  <c r="AF276" i="8" s="1"/>
  <c r="AG276" i="8" s="1"/>
  <c r="AH276" i="8" s="1"/>
  <c r="AI276" i="8" s="1"/>
  <c r="AJ276" i="8" s="1"/>
  <c r="AK276" i="8" s="1"/>
  <c r="AL276" i="8" s="1"/>
  <c r="AM276" i="8" s="1"/>
  <c r="AN276" i="8" s="1"/>
  <c r="AO276" i="8" s="1"/>
  <c r="AP276" i="8" s="1"/>
  <c r="AQ276" i="8" s="1"/>
  <c r="AR276" i="8" s="1"/>
  <c r="AS276" i="8" s="1"/>
  <c r="AT276" i="8" s="1"/>
  <c r="AU276" i="8" s="1"/>
  <c r="AV276" i="8" s="1"/>
  <c r="AW276" i="8" s="1"/>
  <c r="AX276" i="8" s="1"/>
  <c r="AY276" i="8" s="1"/>
  <c r="AZ276" i="8" s="1"/>
  <c r="BA276" i="8" s="1"/>
  <c r="BB276" i="8" s="1"/>
  <c r="BC276" i="8" s="1"/>
  <c r="BD276" i="8" s="1"/>
  <c r="BE276" i="8" s="1"/>
  <c r="BF276" i="8" s="1"/>
  <c r="M277" i="8"/>
  <c r="N277" i="8" s="1"/>
  <c r="O277" i="8" s="1"/>
  <c r="P277" i="8" s="1"/>
  <c r="Q277" i="8" s="1"/>
  <c r="R277" i="8" s="1"/>
  <c r="S277" i="8" s="1"/>
  <c r="T277" i="8" s="1"/>
  <c r="U277" i="8" s="1"/>
  <c r="V277" i="8" s="1"/>
  <c r="W277" i="8" s="1"/>
  <c r="X277" i="8" s="1"/>
  <c r="Y277" i="8" s="1"/>
  <c r="Z277" i="8" s="1"/>
  <c r="AA277" i="8" s="1"/>
  <c r="AB277" i="8" s="1"/>
  <c r="AC277" i="8" s="1"/>
  <c r="AD277" i="8" s="1"/>
  <c r="AE277" i="8" s="1"/>
  <c r="AF277" i="8" s="1"/>
  <c r="AG277" i="8" s="1"/>
  <c r="AH277" i="8" s="1"/>
  <c r="AI277" i="8" s="1"/>
  <c r="AJ277" i="8" s="1"/>
  <c r="AK277" i="8" s="1"/>
  <c r="AL277" i="8" s="1"/>
  <c r="AM277" i="8" s="1"/>
  <c r="AN277" i="8" s="1"/>
  <c r="AO277" i="8" s="1"/>
  <c r="AP277" i="8" s="1"/>
  <c r="AQ277" i="8" s="1"/>
  <c r="AR277" i="8" s="1"/>
  <c r="AS277" i="8" s="1"/>
  <c r="AT277" i="8" s="1"/>
  <c r="AU277" i="8" s="1"/>
  <c r="AV277" i="8" s="1"/>
  <c r="AW277" i="8" s="1"/>
  <c r="AX277" i="8" s="1"/>
  <c r="AY277" i="8" s="1"/>
  <c r="AZ277" i="8" s="1"/>
  <c r="BA277" i="8" s="1"/>
  <c r="BB277" i="8" s="1"/>
  <c r="BC277" i="8" s="1"/>
  <c r="BD277" i="8" s="1"/>
  <c r="BE277" i="8" s="1"/>
  <c r="BF277" i="8" s="1"/>
  <c r="M278" i="8"/>
  <c r="N278" i="8" s="1"/>
  <c r="O278" i="8" s="1"/>
  <c r="P278" i="8" s="1"/>
  <c r="Q278" i="8" s="1"/>
  <c r="R278" i="8" s="1"/>
  <c r="S278" i="8" s="1"/>
  <c r="T278" i="8" s="1"/>
  <c r="U278" i="8" s="1"/>
  <c r="V278" i="8" s="1"/>
  <c r="W278" i="8" s="1"/>
  <c r="X278" i="8" s="1"/>
  <c r="Y278" i="8" s="1"/>
  <c r="Z278" i="8" s="1"/>
  <c r="AA278" i="8" s="1"/>
  <c r="AB278" i="8" s="1"/>
  <c r="AC278" i="8" s="1"/>
  <c r="AD278" i="8" s="1"/>
  <c r="AE278" i="8" s="1"/>
  <c r="AF278" i="8" s="1"/>
  <c r="AG278" i="8" s="1"/>
  <c r="AH278" i="8" s="1"/>
  <c r="AI278" i="8" s="1"/>
  <c r="AJ278" i="8" s="1"/>
  <c r="AK278" i="8" s="1"/>
  <c r="AL278" i="8" s="1"/>
  <c r="AM278" i="8" s="1"/>
  <c r="AN278" i="8" s="1"/>
  <c r="AO278" i="8" s="1"/>
  <c r="AP278" i="8" s="1"/>
  <c r="AQ278" i="8" s="1"/>
  <c r="AR278" i="8" s="1"/>
  <c r="AS278" i="8" s="1"/>
  <c r="AT278" i="8" s="1"/>
  <c r="AU278" i="8" s="1"/>
  <c r="AV278" i="8" s="1"/>
  <c r="AW278" i="8" s="1"/>
  <c r="AX278" i="8" s="1"/>
  <c r="AY278" i="8" s="1"/>
  <c r="AZ278" i="8" s="1"/>
  <c r="BA278" i="8" s="1"/>
  <c r="BB278" i="8" s="1"/>
  <c r="BC278" i="8" s="1"/>
  <c r="BD278" i="8" s="1"/>
  <c r="BE278" i="8" s="1"/>
  <c r="BF278" i="8" s="1"/>
  <c r="AA386" i="8"/>
  <c r="AA390" i="8" s="1"/>
  <c r="AB386" i="8"/>
  <c r="AB390" i="8" s="1"/>
  <c r="AC386" i="8"/>
  <c r="AC434" i="8" s="1"/>
  <c r="AD386" i="8"/>
  <c r="AD390" i="8" s="1"/>
  <c r="AE386" i="8"/>
  <c r="AE390" i="8" s="1"/>
  <c r="AF386" i="8"/>
  <c r="AF390" i="8" s="1"/>
  <c r="AG386" i="8"/>
  <c r="AG390" i="8" s="1"/>
  <c r="AH386" i="8"/>
  <c r="AH390" i="8" s="1"/>
  <c r="AI386" i="8"/>
  <c r="AI390" i="8" s="1"/>
  <c r="AJ386" i="8"/>
  <c r="AJ390" i="8" s="1"/>
  <c r="AK386" i="8"/>
  <c r="AK434" i="8" s="1"/>
  <c r="AL386" i="8"/>
  <c r="AL390" i="8" s="1"/>
  <c r="AM386" i="8"/>
  <c r="AM390" i="8" s="1"/>
  <c r="AN386" i="8"/>
  <c r="AN390" i="8" s="1"/>
  <c r="AO386" i="8"/>
  <c r="AO390" i="8" s="1"/>
  <c r="AP386" i="8"/>
  <c r="AP390" i="8" s="1"/>
  <c r="AQ386" i="8"/>
  <c r="AQ390" i="8" s="1"/>
  <c r="AR386" i="8"/>
  <c r="AR390" i="8" s="1"/>
  <c r="AS386" i="8"/>
  <c r="AS434" i="8" s="1"/>
  <c r="AT386" i="8"/>
  <c r="AT390" i="8" s="1"/>
  <c r="AU386" i="8"/>
  <c r="AU434" i="8" s="1"/>
  <c r="AV386" i="8"/>
  <c r="AV390" i="8" s="1"/>
  <c r="AW386" i="8"/>
  <c r="AW434" i="8" s="1"/>
  <c r="AX386" i="8"/>
  <c r="AX390" i="8" s="1"/>
  <c r="AY386" i="8"/>
  <c r="AY390" i="8" s="1"/>
  <c r="AZ386" i="8"/>
  <c r="AZ390" i="8" s="1"/>
  <c r="BA386" i="8"/>
  <c r="BA434" i="8" s="1"/>
  <c r="BB386" i="8"/>
  <c r="BB390" i="8" s="1"/>
  <c r="BC386" i="8"/>
  <c r="BC390" i="8" s="1"/>
  <c r="BD386" i="8"/>
  <c r="BD390" i="8" s="1"/>
  <c r="BE386" i="8"/>
  <c r="BE390" i="8" s="1"/>
  <c r="BF386" i="8"/>
  <c r="BF390" i="8" s="1"/>
  <c r="M394" i="8"/>
  <c r="N394" i="8" s="1"/>
  <c r="O394" i="8" s="1"/>
  <c r="P394" i="8" s="1"/>
  <c r="Q394" i="8" s="1"/>
  <c r="R394" i="8" s="1"/>
  <c r="S394" i="8" s="1"/>
  <c r="T394" i="8" s="1"/>
  <c r="U394" i="8" s="1"/>
  <c r="V394" i="8" s="1"/>
  <c r="W394" i="8" s="1"/>
  <c r="X394" i="8" s="1"/>
  <c r="Y394" i="8" s="1"/>
  <c r="Z394" i="8" s="1"/>
  <c r="AA394" i="8" s="1"/>
  <c r="AB394" i="8" s="1"/>
  <c r="AC394" i="8" s="1"/>
  <c r="AD394" i="8" s="1"/>
  <c r="AE394" i="8" s="1"/>
  <c r="AF394" i="8" s="1"/>
  <c r="AG394" i="8" s="1"/>
  <c r="AH394" i="8" s="1"/>
  <c r="AI394" i="8" s="1"/>
  <c r="AJ394" i="8" s="1"/>
  <c r="AK394" i="8" s="1"/>
  <c r="AL394" i="8" s="1"/>
  <c r="AM394" i="8" s="1"/>
  <c r="AN394" i="8" s="1"/>
  <c r="AO394" i="8" s="1"/>
  <c r="AP394" i="8" s="1"/>
  <c r="AQ394" i="8" s="1"/>
  <c r="AR394" i="8" s="1"/>
  <c r="AS394" i="8" s="1"/>
  <c r="AT394" i="8" s="1"/>
  <c r="AU394" i="8" s="1"/>
  <c r="AV394" i="8" s="1"/>
  <c r="AW394" i="8" s="1"/>
  <c r="AX394" i="8" s="1"/>
  <c r="AY394" i="8" s="1"/>
  <c r="AZ394" i="8" s="1"/>
  <c r="BA394" i="8" s="1"/>
  <c r="BB394" i="8" s="1"/>
  <c r="BC394" i="8" s="1"/>
  <c r="BD394" i="8" s="1"/>
  <c r="BE394" i="8" s="1"/>
  <c r="BF394" i="8" s="1"/>
  <c r="M395" i="8"/>
  <c r="N395" i="8" s="1"/>
  <c r="O395" i="8" s="1"/>
  <c r="P395" i="8" s="1"/>
  <c r="Q395" i="8" s="1"/>
  <c r="R395" i="8" s="1"/>
  <c r="S395" i="8" s="1"/>
  <c r="T395" i="8" s="1"/>
  <c r="U395" i="8" s="1"/>
  <c r="V395" i="8" s="1"/>
  <c r="W395" i="8" s="1"/>
  <c r="X395" i="8" s="1"/>
  <c r="Y395" i="8" s="1"/>
  <c r="Z395" i="8" s="1"/>
  <c r="AA395" i="8" s="1"/>
  <c r="AB395" i="8" s="1"/>
  <c r="AC395" i="8" s="1"/>
  <c r="AD395" i="8" s="1"/>
  <c r="AE395" i="8" s="1"/>
  <c r="AF395" i="8" s="1"/>
  <c r="AG395" i="8" s="1"/>
  <c r="AH395" i="8" s="1"/>
  <c r="AI395" i="8" s="1"/>
  <c r="AJ395" i="8" s="1"/>
  <c r="AK395" i="8" s="1"/>
  <c r="AL395" i="8" s="1"/>
  <c r="AM395" i="8" s="1"/>
  <c r="AN395" i="8" s="1"/>
  <c r="AO395" i="8" s="1"/>
  <c r="AP395" i="8" s="1"/>
  <c r="AQ395" i="8" s="1"/>
  <c r="AR395" i="8" s="1"/>
  <c r="AS395" i="8" s="1"/>
  <c r="AT395" i="8" s="1"/>
  <c r="AU395" i="8" s="1"/>
  <c r="AV395" i="8" s="1"/>
  <c r="AW395" i="8" s="1"/>
  <c r="AX395" i="8" s="1"/>
  <c r="AY395" i="8" s="1"/>
  <c r="AZ395" i="8" s="1"/>
  <c r="BA395" i="8" s="1"/>
  <c r="BB395" i="8" s="1"/>
  <c r="BC395" i="8" s="1"/>
  <c r="BD395" i="8" s="1"/>
  <c r="BE395" i="8" s="1"/>
  <c r="BF395" i="8" s="1"/>
  <c r="L303" i="8"/>
  <c r="M231" i="8"/>
  <c r="M233" i="8"/>
  <c r="N233" i="8" s="1"/>
  <c r="O233" i="8" s="1"/>
  <c r="P233" i="8" s="1"/>
  <c r="Q233" i="8" s="1"/>
  <c r="R233" i="8" s="1"/>
  <c r="S233" i="8" s="1"/>
  <c r="T233" i="8" s="1"/>
  <c r="U233" i="8" s="1"/>
  <c r="V233" i="8" s="1"/>
  <c r="W233" i="8" s="1"/>
  <c r="X233" i="8" s="1"/>
  <c r="Y233" i="8" s="1"/>
  <c r="Z233" i="8" s="1"/>
  <c r="AA233" i="8" s="1"/>
  <c r="AB233" i="8" s="1"/>
  <c r="AC233" i="8" s="1"/>
  <c r="AD233" i="8" s="1"/>
  <c r="AE233" i="8" s="1"/>
  <c r="AF233" i="8" s="1"/>
  <c r="AG233" i="8" s="1"/>
  <c r="AH233" i="8" s="1"/>
  <c r="AI233" i="8" s="1"/>
  <c r="AJ233" i="8" s="1"/>
  <c r="AK233" i="8" s="1"/>
  <c r="AL233" i="8" s="1"/>
  <c r="AM233" i="8" s="1"/>
  <c r="AN233" i="8" s="1"/>
  <c r="AO233" i="8" s="1"/>
  <c r="AP233" i="8" s="1"/>
  <c r="AQ233" i="8" s="1"/>
  <c r="AR233" i="8" s="1"/>
  <c r="AS233" i="8" s="1"/>
  <c r="AT233" i="8" s="1"/>
  <c r="AU233" i="8" s="1"/>
  <c r="AV233" i="8" s="1"/>
  <c r="AW233" i="8" s="1"/>
  <c r="AX233" i="8" s="1"/>
  <c r="AY233" i="8" s="1"/>
  <c r="AZ233" i="8" s="1"/>
  <c r="BA233" i="8" s="1"/>
  <c r="BB233" i="8" s="1"/>
  <c r="BC233" i="8" s="1"/>
  <c r="BD233" i="8" s="1"/>
  <c r="BE233" i="8" s="1"/>
  <c r="BF233" i="8" s="1"/>
  <c r="M5" i="8"/>
  <c r="E138" i="6"/>
  <c r="F138" i="6" s="1"/>
  <c r="G138" i="6" s="1"/>
  <c r="H138" i="6" s="1"/>
  <c r="I138" i="6" s="1"/>
  <c r="J138" i="6" s="1"/>
  <c r="K138" i="6" s="1"/>
  <c r="L138" i="6" s="1"/>
  <c r="M138" i="6" s="1"/>
  <c r="N138" i="6" s="1"/>
  <c r="O138" i="6" s="1"/>
  <c r="P138" i="6" s="1"/>
  <c r="Q138" i="6" s="1"/>
  <c r="R138" i="6" s="1"/>
  <c r="S138" i="6" s="1"/>
  <c r="T138" i="6" s="1"/>
  <c r="U138" i="6" s="1"/>
  <c r="V138" i="6" s="1"/>
  <c r="W138" i="6" s="1"/>
  <c r="X138" i="6" s="1"/>
  <c r="Y138" i="6" s="1"/>
  <c r="Z138" i="6" s="1"/>
  <c r="AA138" i="6" s="1"/>
  <c r="AB138" i="6" s="1"/>
  <c r="AC138" i="6" s="1"/>
  <c r="AD138" i="6" s="1"/>
  <c r="AE138" i="6" s="1"/>
  <c r="AF138" i="6" s="1"/>
  <c r="AG138" i="6" s="1"/>
  <c r="AH138" i="6" s="1"/>
  <c r="AI138" i="6" s="1"/>
  <c r="AJ138" i="6" s="1"/>
  <c r="AK138" i="6" s="1"/>
  <c r="AL138" i="6" s="1"/>
  <c r="AM138" i="6" s="1"/>
  <c r="AN138" i="6" s="1"/>
  <c r="AO138" i="6" s="1"/>
  <c r="AP138" i="6" s="1"/>
  <c r="AQ138" i="6" s="1"/>
  <c r="AR138" i="6" s="1"/>
  <c r="AS138" i="6" s="1"/>
  <c r="AT138" i="6" s="1"/>
  <c r="AU138" i="6" s="1"/>
  <c r="AV138" i="6" s="1"/>
  <c r="AW138" i="6" s="1"/>
  <c r="AX138" i="6" s="1"/>
  <c r="C434" i="8"/>
  <c r="C433" i="8"/>
  <c r="C432" i="8"/>
  <c r="B431" i="8"/>
  <c r="C429" i="8"/>
  <c r="C428" i="8"/>
  <c r="C427" i="8"/>
  <c r="C411" i="8"/>
  <c r="C410" i="8"/>
  <c r="C404" i="8"/>
  <c r="C403" i="8"/>
  <c r="C399" i="8"/>
  <c r="C398" i="8"/>
  <c r="B398" i="8"/>
  <c r="C397" i="8"/>
  <c r="B397" i="8"/>
  <c r="C395" i="8"/>
  <c r="B395" i="8"/>
  <c r="C393" i="8"/>
  <c r="B393" i="8"/>
  <c r="C392" i="8"/>
  <c r="B392" i="8"/>
  <c r="C391" i="8"/>
  <c r="B391" i="8"/>
  <c r="C390" i="8"/>
  <c r="B390" i="8"/>
  <c r="C387" i="8"/>
  <c r="B387" i="8"/>
  <c r="C386" i="8"/>
  <c r="B386" i="8"/>
  <c r="B422" i="8"/>
  <c r="B423" i="8"/>
  <c r="D423" i="8"/>
  <c r="B427" i="8"/>
  <c r="B428" i="8"/>
  <c r="B429" i="8"/>
  <c r="B432" i="8"/>
  <c r="M432" i="8"/>
  <c r="N432" i="8" s="1"/>
  <c r="O432" i="8" s="1"/>
  <c r="P432" i="8" s="1"/>
  <c r="B433" i="8"/>
  <c r="K434" i="8"/>
  <c r="K433" i="8" s="1"/>
  <c r="M434" i="8"/>
  <c r="X434" i="8"/>
  <c r="Y434" i="8"/>
  <c r="Z434" i="8"/>
  <c r="B4" i="17"/>
  <c r="D9" i="6"/>
  <c r="E9" i="6" s="1"/>
  <c r="F9" i="6" s="1"/>
  <c r="G9" i="6" s="1"/>
  <c r="H9" i="6" s="1"/>
  <c r="I9" i="6" s="1"/>
  <c r="J9" i="6" s="1"/>
  <c r="K9" i="6" s="1"/>
  <c r="L9" i="6" s="1"/>
  <c r="M9" i="6" s="1"/>
  <c r="N9" i="6" s="1"/>
  <c r="O9" i="6" s="1"/>
  <c r="P9" i="6" s="1"/>
  <c r="Q9" i="6" s="1"/>
  <c r="R9" i="6" s="1"/>
  <c r="S9" i="6" s="1"/>
  <c r="T9" i="6" s="1"/>
  <c r="U9" i="6" s="1"/>
  <c r="V9" i="6" s="1"/>
  <c r="W9" i="6" s="1"/>
  <c r="X9" i="6" s="1"/>
  <c r="Y9" i="6" s="1"/>
  <c r="Z9" i="6" s="1"/>
  <c r="AA9" i="6" s="1"/>
  <c r="AB9" i="6" s="1"/>
  <c r="AC9" i="6" s="1"/>
  <c r="AD9" i="6" s="1"/>
  <c r="AE9" i="6" s="1"/>
  <c r="AF9" i="6" s="1"/>
  <c r="AG9" i="6" s="1"/>
  <c r="AH9" i="6" s="1"/>
  <c r="AI9" i="6" s="1"/>
  <c r="AJ9" i="6" s="1"/>
  <c r="AK9" i="6" s="1"/>
  <c r="AL9" i="6" s="1"/>
  <c r="C11" i="5"/>
  <c r="C270" i="8"/>
  <c r="C271" i="8"/>
  <c r="C272" i="8"/>
  <c r="B16" i="6"/>
  <c r="B15" i="6"/>
  <c r="C276" i="8"/>
  <c r="C275" i="8"/>
  <c r="C274" i="8"/>
  <c r="C269" i="8"/>
  <c r="C273" i="8"/>
  <c r="C316" i="8"/>
  <c r="C315" i="8"/>
  <c r="B323" i="8"/>
  <c r="C253" i="8"/>
  <c r="C231" i="8"/>
  <c r="C324" i="8"/>
  <c r="C319" i="8"/>
  <c r="C313" i="8"/>
  <c r="C306" i="8"/>
  <c r="C305" i="8"/>
  <c r="C303" i="8"/>
  <c r="C323" i="8"/>
  <c r="C322" i="8"/>
  <c r="C321" i="8"/>
  <c r="C286" i="8"/>
  <c r="C285" i="8"/>
  <c r="C284" i="8"/>
  <c r="C283" i="8"/>
  <c r="C282" i="8"/>
  <c r="C278" i="8"/>
  <c r="C277" i="8"/>
  <c r="C254" i="8"/>
  <c r="C233" i="8"/>
  <c r="C230" i="8"/>
  <c r="C111" i="6" a="1"/>
  <c r="C111" i="6" s="1"/>
  <c r="C107" i="6" s="1"/>
  <c r="B119" i="6"/>
  <c r="B118" i="6"/>
  <c r="B117" i="6"/>
  <c r="B116" i="6"/>
  <c r="B115" i="6"/>
  <c r="B67" i="6"/>
  <c r="B66" i="6"/>
  <c r="B65" i="6"/>
  <c r="B64" i="6"/>
  <c r="B63" i="6"/>
  <c r="C114" i="6"/>
  <c r="N53" i="6"/>
  <c r="AY108" i="26" l="1"/>
  <c r="AW90" i="26"/>
  <c r="AW105" i="26" s="1"/>
  <c r="AY89" i="26"/>
  <c r="AY94" i="26"/>
  <c r="AV115" i="26"/>
  <c r="BD28" i="8" s="1"/>
  <c r="AW109" i="26"/>
  <c r="AV113" i="26"/>
  <c r="BD26" i="8" s="1"/>
  <c r="AV124" i="26"/>
  <c r="AV127" i="26" s="1"/>
  <c r="AY78" i="26"/>
  <c r="AY77" i="26"/>
  <c r="AW88" i="26"/>
  <c r="AW103" i="26" s="1"/>
  <c r="AW110" i="26"/>
  <c r="AW126" i="26"/>
  <c r="AT131" i="26"/>
  <c r="N263" i="8"/>
  <c r="O263" i="8" s="1"/>
  <c r="P263" i="8" s="1"/>
  <c r="Q263" i="8" s="1"/>
  <c r="M288" i="8"/>
  <c r="M308" i="8" s="1"/>
  <c r="M103" i="28" s="1"/>
  <c r="M105" i="28" s="1"/>
  <c r="AT132" i="26"/>
  <c r="AT133" i="26" s="1"/>
  <c r="BC25" i="8"/>
  <c r="AU130" i="26"/>
  <c r="AU132" i="26" s="1"/>
  <c r="AU119" i="26"/>
  <c r="AV114" i="26"/>
  <c r="BD27" i="8" s="1"/>
  <c r="AV118" i="26" a="1"/>
  <c r="AV118" i="26" s="1"/>
  <c r="AV120" i="26" s="1"/>
  <c r="M180" i="8" a="1"/>
  <c r="M180" i="8" s="1"/>
  <c r="M84" i="8" a="1"/>
  <c r="M84" i="8" s="1"/>
  <c r="M85" i="8" a="1"/>
  <c r="M85" i="8" s="1"/>
  <c r="M181" i="8" a="1"/>
  <c r="M181" i="8" s="1"/>
  <c r="M86" i="8" a="1"/>
  <c r="M86" i="8" s="1"/>
  <c r="M182" i="8" a="1"/>
  <c r="M182" i="8" s="1"/>
  <c r="M87" i="8" a="1"/>
  <c r="M87" i="8" s="1"/>
  <c r="M183" i="8" a="1"/>
  <c r="M183" i="8" s="1"/>
  <c r="M88" i="8" a="1"/>
  <c r="M88" i="8" s="1"/>
  <c r="M184" i="8" a="1"/>
  <c r="M184" i="8" s="1"/>
  <c r="M185" i="8" a="1"/>
  <c r="M185" i="8" s="1"/>
  <c r="M89" i="8" a="1"/>
  <c r="M89" i="8" s="1"/>
  <c r="M90" i="8" a="1"/>
  <c r="M90" i="8" s="1"/>
  <c r="M186" i="8" a="1"/>
  <c r="M186" i="8" s="1"/>
  <c r="M91" i="8" a="1"/>
  <c r="M91" i="8" s="1"/>
  <c r="M187" i="8" a="1"/>
  <c r="M187" i="8" s="1"/>
  <c r="M92" i="8" a="1"/>
  <c r="M92" i="8" s="1"/>
  <c r="M188" i="8" a="1"/>
  <c r="M188" i="8" s="1"/>
  <c r="M93" i="8" a="1"/>
  <c r="M93" i="8" s="1"/>
  <c r="M189" i="8" a="1"/>
  <c r="M189" i="8" s="1"/>
  <c r="M94" i="8" a="1"/>
  <c r="M94" i="8" s="1"/>
  <c r="M190" i="8" a="1"/>
  <c r="M190" i="8" s="1"/>
  <c r="M36" i="8" a="1"/>
  <c r="M36" i="8" s="1"/>
  <c r="M191" i="8" a="1"/>
  <c r="M191" i="8" s="1"/>
  <c r="M95" i="8" a="1"/>
  <c r="M95" i="8" s="1"/>
  <c r="M37" i="8" a="1"/>
  <c r="M37" i="8" s="1"/>
  <c r="M192" i="8" a="1"/>
  <c r="M192" i="8" s="1"/>
  <c r="M96" i="8" a="1"/>
  <c r="M96" i="8" s="1"/>
  <c r="M97" i="8" a="1"/>
  <c r="M97" i="8" s="1"/>
  <c r="M38" i="8" a="1"/>
  <c r="M38" i="8" s="1"/>
  <c r="M193" i="8" a="1"/>
  <c r="M193" i="8" s="1"/>
  <c r="M98" i="8" a="1"/>
  <c r="M98" i="8" s="1"/>
  <c r="M194" i="8" a="1"/>
  <c r="M194" i="8" s="1"/>
  <c r="M39" i="8" a="1"/>
  <c r="M39" i="8" s="1"/>
  <c r="M99" i="8" a="1"/>
  <c r="M99" i="8" s="1"/>
  <c r="M40" i="8" a="1"/>
  <c r="M40" i="8" s="1"/>
  <c r="M195" i="8" a="1"/>
  <c r="M195" i="8" s="1"/>
  <c r="M41" i="8" a="1"/>
  <c r="M41" i="8" s="1"/>
  <c r="M196" i="8" a="1"/>
  <c r="M196" i="8" s="1"/>
  <c r="M100" i="8" a="1"/>
  <c r="M100" i="8" s="1"/>
  <c r="M42" i="8" a="1"/>
  <c r="M42" i="8" s="1"/>
  <c r="M101" i="8" a="1"/>
  <c r="M101" i="8" s="1"/>
  <c r="M197" i="8" a="1"/>
  <c r="M197" i="8" s="1"/>
  <c r="M102" i="8" a="1"/>
  <c r="M102" i="8" s="1"/>
  <c r="M198" i="8" a="1"/>
  <c r="M198" i="8" s="1"/>
  <c r="M43" i="8" a="1"/>
  <c r="M43" i="8" s="1"/>
  <c r="M103" i="8" a="1"/>
  <c r="M103" i="8" s="1"/>
  <c r="M199" i="8" a="1"/>
  <c r="M199" i="8" s="1"/>
  <c r="M44" i="8" a="1"/>
  <c r="M44" i="8" s="1"/>
  <c r="M45" i="8" a="1"/>
  <c r="M45" i="8" s="1"/>
  <c r="M104" i="8" a="1"/>
  <c r="M104" i="8" s="1"/>
  <c r="M200" i="8" a="1"/>
  <c r="M200" i="8" s="1"/>
  <c r="M105" i="8" a="1"/>
  <c r="M105" i="8" s="1"/>
  <c r="M201" i="8" a="1"/>
  <c r="M201" i="8" s="1"/>
  <c r="M46" i="8" a="1"/>
  <c r="M46" i="8" s="1"/>
  <c r="M106" i="8" a="1"/>
  <c r="M106" i="8" s="1"/>
  <c r="M47" i="8" a="1"/>
  <c r="M47" i="8" s="1"/>
  <c r="M202" i="8" a="1"/>
  <c r="M202" i="8" s="1"/>
  <c r="M203" i="8" a="1"/>
  <c r="M203" i="8" s="1"/>
  <c r="M107" i="8" a="1"/>
  <c r="M107" i="8" s="1"/>
  <c r="M48" i="8" a="1"/>
  <c r="M48" i="8" s="1"/>
  <c r="M49" i="8" a="1"/>
  <c r="M49" i="8" s="1"/>
  <c r="M108" i="8" a="1"/>
  <c r="M108" i="8" s="1"/>
  <c r="M204" i="8" a="1"/>
  <c r="M204" i="8" s="1"/>
  <c r="M50" i="8" a="1"/>
  <c r="M50" i="8" s="1"/>
  <c r="M205" i="8" a="1"/>
  <c r="M205" i="8" s="1"/>
  <c r="M109" i="8" a="1"/>
  <c r="M109" i="8" s="1"/>
  <c r="M51" i="8" a="1"/>
  <c r="M51" i="8" s="1"/>
  <c r="M206" i="8" a="1"/>
  <c r="M206" i="8" s="1"/>
  <c r="M110" i="8" a="1"/>
  <c r="M110" i="8" s="1"/>
  <c r="M207" i="8" a="1"/>
  <c r="M207" i="8" s="1"/>
  <c r="M52" i="8" a="1"/>
  <c r="M52" i="8" s="1"/>
  <c r="M111" i="8" a="1"/>
  <c r="M111" i="8" s="1"/>
  <c r="M112" i="8" a="1"/>
  <c r="M112" i="8" s="1"/>
  <c r="M53" i="8" a="1"/>
  <c r="M53" i="8" s="1"/>
  <c r="M208" i="8" a="1"/>
  <c r="M208" i="8" s="1"/>
  <c r="M113" i="8" a="1"/>
  <c r="M113" i="8" s="1"/>
  <c r="M54" i="8" a="1"/>
  <c r="M54" i="8" s="1"/>
  <c r="M209" i="8" a="1"/>
  <c r="M209" i="8" s="1"/>
  <c r="M55" i="8" a="1"/>
  <c r="M55" i="8" s="1"/>
  <c r="M114" i="8" a="1"/>
  <c r="M114" i="8" s="1"/>
  <c r="M210" i="8" a="1"/>
  <c r="M210" i="8" s="1"/>
  <c r="M56" i="8" a="1"/>
  <c r="M56" i="8" s="1"/>
  <c r="M115" i="8" a="1"/>
  <c r="M115" i="8" s="1"/>
  <c r="M211" i="8" a="1"/>
  <c r="M211" i="8" s="1"/>
  <c r="M57" i="8" a="1"/>
  <c r="M57" i="8" s="1"/>
  <c r="M212" i="8" a="1"/>
  <c r="M212" i="8" s="1"/>
  <c r="M116" i="8" a="1"/>
  <c r="M116" i="8" s="1"/>
  <c r="M58" i="8" a="1"/>
  <c r="M58" i="8" s="1"/>
  <c r="M117" i="8" a="1"/>
  <c r="M117" i="8" s="1"/>
  <c r="M213" i="8" a="1"/>
  <c r="M213" i="8" s="1"/>
  <c r="M118" i="8" a="1"/>
  <c r="M118" i="8" s="1"/>
  <c r="M214" i="8" a="1"/>
  <c r="M214" i="8" s="1"/>
  <c r="M59" i="8" a="1"/>
  <c r="M59" i="8" s="1"/>
  <c r="M119" i="8" a="1"/>
  <c r="M119" i="8" s="1"/>
  <c r="M215" i="8" a="1"/>
  <c r="M215" i="8" s="1"/>
  <c r="M60" i="8" a="1"/>
  <c r="M60" i="8" s="1"/>
  <c r="M216" i="8" a="1"/>
  <c r="M216" i="8" s="1"/>
  <c r="M120" i="8" a="1"/>
  <c r="M120" i="8" s="1"/>
  <c r="M61" i="8" a="1"/>
  <c r="M61" i="8" s="1"/>
  <c r="M217" i="8" a="1"/>
  <c r="M217" i="8" s="1"/>
  <c r="M62" i="8" a="1"/>
  <c r="M62" i="8" s="1"/>
  <c r="M121" i="8" a="1"/>
  <c r="M121" i="8" s="1"/>
  <c r="M63" i="8" a="1"/>
  <c r="M63" i="8" s="1"/>
  <c r="M122" i="8" a="1"/>
  <c r="M122" i="8" s="1"/>
  <c r="M218" i="8" a="1"/>
  <c r="M218" i="8" s="1"/>
  <c r="M64" i="8" a="1"/>
  <c r="M64" i="8" s="1"/>
  <c r="M123" i="8" a="1"/>
  <c r="M123" i="8" s="1"/>
  <c r="M219" i="8" a="1"/>
  <c r="M219" i="8" s="1"/>
  <c r="M65" i="8" a="1"/>
  <c r="M65" i="8" s="1"/>
  <c r="M220" i="8" a="1"/>
  <c r="M220" i="8" s="1"/>
  <c r="M124" i="8" a="1"/>
  <c r="M124" i="8" s="1"/>
  <c r="M66" i="8" a="1"/>
  <c r="M66" i="8" s="1"/>
  <c r="M221" i="8" a="1"/>
  <c r="M221" i="8" s="1"/>
  <c r="M125" i="8" a="1"/>
  <c r="M125" i="8" s="1"/>
  <c r="M67" i="8" a="1"/>
  <c r="M67" i="8" s="1"/>
  <c r="M126" i="8" a="1"/>
  <c r="M126" i="8" s="1"/>
  <c r="M222" i="8" a="1"/>
  <c r="M222" i="8" s="1"/>
  <c r="M223" i="8" a="1"/>
  <c r="M223" i="8" s="1"/>
  <c r="M68" i="8" a="1"/>
  <c r="M68" i="8" s="1"/>
  <c r="M127" i="8" a="1"/>
  <c r="M127" i="8" s="1"/>
  <c r="M224" i="8" a="1"/>
  <c r="M224" i="8" s="1"/>
  <c r="M69" i="8" a="1"/>
  <c r="M69" i="8" s="1"/>
  <c r="M128" i="8" a="1"/>
  <c r="M128" i="8" s="1"/>
  <c r="M70" i="8" a="1"/>
  <c r="M70" i="8" s="1"/>
  <c r="M71" i="8" a="1"/>
  <c r="M71" i="8" s="1"/>
  <c r="M72" i="8" a="1"/>
  <c r="M72" i="8" s="1"/>
  <c r="M73" i="8" a="1"/>
  <c r="M73" i="8" s="1"/>
  <c r="M74" i="8" a="1"/>
  <c r="M74" i="8" s="1"/>
  <c r="M75" i="8" a="1"/>
  <c r="M75" i="8" s="1"/>
  <c r="M76" i="8" a="1"/>
  <c r="M76" i="8" s="1"/>
  <c r="M77" i="8" a="1"/>
  <c r="M77" i="8" s="1"/>
  <c r="M78" i="8" a="1"/>
  <c r="M78" i="8" s="1"/>
  <c r="M79" i="8" a="1"/>
  <c r="M79" i="8" s="1"/>
  <c r="M80" i="8" a="1"/>
  <c r="M80" i="8" s="1"/>
  <c r="AX104" i="26"/>
  <c r="AX125" i="26" s="1"/>
  <c r="AU121" i="26"/>
  <c r="AY98" i="26"/>
  <c r="AY80" i="26"/>
  <c r="AY79" i="26"/>
  <c r="AX83" i="26"/>
  <c r="AX95" i="26" s="1"/>
  <c r="AY100" i="26"/>
  <c r="AX81" i="26"/>
  <c r="AX93" i="26" s="1"/>
  <c r="AZ76" i="26"/>
  <c r="M341" i="8"/>
  <c r="M365" i="8"/>
  <c r="L4" i="8"/>
  <c r="L17" i="8" s="1"/>
  <c r="P434" i="8"/>
  <c r="P433" i="8" s="1"/>
  <c r="N255" i="8"/>
  <c r="M285" i="8"/>
  <c r="M286" i="8"/>
  <c r="N261" i="8"/>
  <c r="N257" i="8"/>
  <c r="N285" i="8" s="1"/>
  <c r="U434" i="8"/>
  <c r="L434" i="8"/>
  <c r="L433" i="8" s="1"/>
  <c r="Q434" i="8"/>
  <c r="L387" i="8"/>
  <c r="M387" i="8" s="1"/>
  <c r="N387" i="8" s="1"/>
  <c r="O387" i="8" s="1"/>
  <c r="P387" i="8" s="1"/>
  <c r="Q387" i="8" s="1"/>
  <c r="R387" i="8" s="1"/>
  <c r="S387" i="8" s="1"/>
  <c r="T387" i="8" s="1"/>
  <c r="U387" i="8" s="1"/>
  <c r="V387" i="8" s="1"/>
  <c r="W387" i="8" s="1"/>
  <c r="X387" i="8" s="1"/>
  <c r="Y387" i="8" s="1"/>
  <c r="Z387" i="8" s="1"/>
  <c r="AA387" i="8" s="1"/>
  <c r="AB387" i="8" s="1"/>
  <c r="AC387" i="8" s="1"/>
  <c r="AD387" i="8" s="1"/>
  <c r="AE387" i="8" s="1"/>
  <c r="AF387" i="8" s="1"/>
  <c r="AG387" i="8" s="1"/>
  <c r="AH387" i="8" s="1"/>
  <c r="AI387" i="8" s="1"/>
  <c r="AJ387" i="8" s="1"/>
  <c r="AK387" i="8" s="1"/>
  <c r="AL387" i="8" s="1"/>
  <c r="AM387" i="8" s="1"/>
  <c r="AN387" i="8" s="1"/>
  <c r="AO387" i="8" s="1"/>
  <c r="AP387" i="8" s="1"/>
  <c r="AQ387" i="8" s="1"/>
  <c r="AR387" i="8" s="1"/>
  <c r="AS387" i="8" s="1"/>
  <c r="AT387" i="8" s="1"/>
  <c r="AU387" i="8" s="1"/>
  <c r="AV387" i="8" s="1"/>
  <c r="AW387" i="8" s="1"/>
  <c r="AX387" i="8" s="1"/>
  <c r="AY387" i="8" s="1"/>
  <c r="AZ387" i="8" s="1"/>
  <c r="BA387" i="8" s="1"/>
  <c r="BB387" i="8" s="1"/>
  <c r="BC387" i="8" s="1"/>
  <c r="BD387" i="8" s="1"/>
  <c r="BE387" i="8" s="1"/>
  <c r="BF387" i="8" s="1"/>
  <c r="AV434" i="8"/>
  <c r="M331" i="8"/>
  <c r="M340" i="8" s="1"/>
  <c r="AR434" i="8"/>
  <c r="BC434" i="8"/>
  <c r="AE434" i="8"/>
  <c r="N5" i="8"/>
  <c r="M5" i="28"/>
  <c r="C11" i="6"/>
  <c r="F70" i="21"/>
  <c r="F72" i="21" s="1"/>
  <c r="AY434" i="8"/>
  <c r="AG434" i="8"/>
  <c r="BD434" i="8"/>
  <c r="G70" i="21"/>
  <c r="G72" i="21" s="1"/>
  <c r="E70" i="21"/>
  <c r="E72" i="21" s="1"/>
  <c r="F37" i="21"/>
  <c r="F39" i="21" s="1"/>
  <c r="E81" i="21"/>
  <c r="E83" i="21" s="1"/>
  <c r="D37" i="21"/>
  <c r="D39" i="21" s="1"/>
  <c r="AW390" i="8"/>
  <c r="AW407" i="8" s="1"/>
  <c r="C70" i="21"/>
  <c r="G48" i="21"/>
  <c r="G50" i="21" s="1"/>
  <c r="D48" i="21"/>
  <c r="D50" i="21" s="1"/>
  <c r="D70" i="21"/>
  <c r="D72" i="21" s="1"/>
  <c r="C37" i="21"/>
  <c r="E48" i="21"/>
  <c r="E50" i="21" s="1"/>
  <c r="C48" i="21"/>
  <c r="C59" i="21"/>
  <c r="E37" i="21"/>
  <c r="E39" i="21" s="1"/>
  <c r="G37" i="21"/>
  <c r="G39" i="21" s="1"/>
  <c r="AO434" i="8"/>
  <c r="AD434" i="8"/>
  <c r="D81" i="21"/>
  <c r="D83" i="21" s="1"/>
  <c r="F81" i="21"/>
  <c r="F83" i="21" s="1"/>
  <c r="F48" i="21"/>
  <c r="F50" i="21" s="1"/>
  <c r="G81" i="21"/>
  <c r="G83" i="21" s="1"/>
  <c r="C81" i="21"/>
  <c r="S402" i="8"/>
  <c r="S404" i="8" s="1"/>
  <c r="S403" i="8" s="1"/>
  <c r="S407" i="8"/>
  <c r="AM434" i="8"/>
  <c r="S434" i="8"/>
  <c r="BF434" i="8"/>
  <c r="AQ434" i="8"/>
  <c r="R434" i="8"/>
  <c r="BE434" i="8"/>
  <c r="AZ434" i="8"/>
  <c r="AT434" i="8"/>
  <c r="AP434" i="8"/>
  <c r="AH434" i="8"/>
  <c r="AB434" i="8"/>
  <c r="V434" i="8"/>
  <c r="AC390" i="8"/>
  <c r="AC402" i="8" s="1"/>
  <c r="AC404" i="8" s="1"/>
  <c r="AC403" i="8" s="1"/>
  <c r="Q407" i="8"/>
  <c r="Q402" i="8"/>
  <c r="Q404" i="8" s="1"/>
  <c r="Q403" i="8" s="1"/>
  <c r="M402" i="8"/>
  <c r="M404" i="8" s="1"/>
  <c r="M403" i="8" s="1"/>
  <c r="M407" i="8"/>
  <c r="P402" i="8"/>
  <c r="P404" i="8" s="1"/>
  <c r="P403" i="8" s="1"/>
  <c r="P407" i="8"/>
  <c r="AJ434" i="8"/>
  <c r="N434" i="8"/>
  <c r="N433" i="8" s="1"/>
  <c r="N231" i="8"/>
  <c r="AN434" i="8"/>
  <c r="M433" i="8"/>
  <c r="T402" i="8"/>
  <c r="T404" i="8" s="1"/>
  <c r="T403" i="8" s="1"/>
  <c r="T407" i="8"/>
  <c r="W402" i="8"/>
  <c r="W404" i="8" s="1"/>
  <c r="W403" i="8" s="1"/>
  <c r="W407" i="8"/>
  <c r="R263" i="8"/>
  <c r="AF434" i="8"/>
  <c r="T434" i="8"/>
  <c r="Y402" i="8"/>
  <c r="Y404" i="8" s="1"/>
  <c r="Y403" i="8" s="1"/>
  <c r="AI434" i="8"/>
  <c r="AA434" i="8"/>
  <c r="W434" i="8"/>
  <c r="O434" i="8"/>
  <c r="O433" i="8" s="1"/>
  <c r="N256" i="8"/>
  <c r="X407" i="8"/>
  <c r="BB434" i="8"/>
  <c r="AX434" i="8"/>
  <c r="AL434" i="8"/>
  <c r="C112" i="6"/>
  <c r="BY303" i="8"/>
  <c r="BH303" i="8"/>
  <c r="C8" i="6"/>
  <c r="C7" i="6" s="1"/>
  <c r="D10" i="5"/>
  <c r="B44" i="5" s="1"/>
  <c r="AU390" i="8"/>
  <c r="Q432" i="8"/>
  <c r="R432" i="8" s="1"/>
  <c r="Y265" i="8"/>
  <c r="BA390" i="8"/>
  <c r="AK390" i="8"/>
  <c r="AH402" i="8"/>
  <c r="AH404" i="8" s="1"/>
  <c r="AH403" i="8" s="1"/>
  <c r="AH407" i="8"/>
  <c r="AE407" i="8"/>
  <c r="AE402" i="8"/>
  <c r="AE404" i="8" s="1"/>
  <c r="AE403" i="8" s="1"/>
  <c r="BF407" i="8"/>
  <c r="BF402" i="8"/>
  <c r="BF404" i="8" s="1"/>
  <c r="BF403" i="8" s="1"/>
  <c r="BC407" i="8"/>
  <c r="BC402" i="8"/>
  <c r="BC404" i="8" s="1"/>
  <c r="BC403" i="8" s="1"/>
  <c r="AZ402" i="8"/>
  <c r="AZ404" i="8" s="1"/>
  <c r="AZ403" i="8" s="1"/>
  <c r="AZ407" i="8"/>
  <c r="BE402" i="8"/>
  <c r="BE404" i="8" s="1"/>
  <c r="BE403" i="8" s="1"/>
  <c r="BE407" i="8"/>
  <c r="AY407" i="8"/>
  <c r="AY402" i="8"/>
  <c r="AY404" i="8" s="1"/>
  <c r="AY403" i="8" s="1"/>
  <c r="AS390" i="8"/>
  <c r="AP407" i="8"/>
  <c r="AP402" i="8"/>
  <c r="AP404" i="8" s="1"/>
  <c r="AP403" i="8" s="1"/>
  <c r="AM407" i="8"/>
  <c r="AM402" i="8"/>
  <c r="AM404" i="8" s="1"/>
  <c r="AM403" i="8" s="1"/>
  <c r="AJ407" i="8"/>
  <c r="AJ402" i="8"/>
  <c r="AJ404" i="8" s="1"/>
  <c r="AJ403" i="8" s="1"/>
  <c r="AG402" i="8"/>
  <c r="AG404" i="8" s="1"/>
  <c r="AG403" i="8" s="1"/>
  <c r="AG407" i="8"/>
  <c r="AB407" i="8"/>
  <c r="AB402" i="8"/>
  <c r="AB404" i="8" s="1"/>
  <c r="AB403" i="8" s="1"/>
  <c r="AX407" i="8"/>
  <c r="AX402" i="8"/>
  <c r="AX404" i="8" s="1"/>
  <c r="AX403" i="8" s="1"/>
  <c r="AR402" i="8"/>
  <c r="AR404" i="8" s="1"/>
  <c r="AR403" i="8" s="1"/>
  <c r="AR407" i="8"/>
  <c r="AO402" i="8"/>
  <c r="AO404" i="8" s="1"/>
  <c r="AO403" i="8" s="1"/>
  <c r="AO407" i="8"/>
  <c r="BB407" i="8"/>
  <c r="AT407" i="8"/>
  <c r="AT402" i="8"/>
  <c r="AT404" i="8" s="1"/>
  <c r="AT403" i="8" s="1"/>
  <c r="AQ407" i="8"/>
  <c r="AQ402" i="8"/>
  <c r="AQ404" i="8" s="1"/>
  <c r="AQ403" i="8" s="1"/>
  <c r="AL402" i="8"/>
  <c r="AL404" i="8" s="1"/>
  <c r="AL403" i="8" s="1"/>
  <c r="AL407" i="8"/>
  <c r="AI407" i="8"/>
  <c r="AI402" i="8"/>
  <c r="AI404" i="8" s="1"/>
  <c r="AI403" i="8" s="1"/>
  <c r="AD402" i="8"/>
  <c r="AD404" i="8" s="1"/>
  <c r="AD403" i="8" s="1"/>
  <c r="AD407" i="8"/>
  <c r="AA407" i="8"/>
  <c r="AA402" i="8"/>
  <c r="AA404" i="8" s="1"/>
  <c r="AA403" i="8" s="1"/>
  <c r="BB402" i="8"/>
  <c r="BB404" i="8" s="1"/>
  <c r="BB403" i="8" s="1"/>
  <c r="BD402" i="8"/>
  <c r="BD404" i="8" s="1"/>
  <c r="BD403" i="8" s="1"/>
  <c r="BD407" i="8"/>
  <c r="AV402" i="8"/>
  <c r="AV404" i="8" s="1"/>
  <c r="AV403" i="8" s="1"/>
  <c r="AV407" i="8"/>
  <c r="AN402" i="8"/>
  <c r="AN404" i="8" s="1"/>
  <c r="AN403" i="8" s="1"/>
  <c r="AN407" i="8"/>
  <c r="AF407" i="8"/>
  <c r="AF402" i="8"/>
  <c r="AF404" i="8" s="1"/>
  <c r="AF403" i="8" s="1"/>
  <c r="Q230" i="8"/>
  <c r="V402" i="8"/>
  <c r="V404" i="8" s="1"/>
  <c r="V403" i="8" s="1"/>
  <c r="V407" i="8"/>
  <c r="Z402" i="8"/>
  <c r="Z404" i="8" s="1"/>
  <c r="Z403" i="8" s="1"/>
  <c r="Z407" i="8"/>
  <c r="O396" i="8"/>
  <c r="L407" i="8"/>
  <c r="L402" i="8"/>
  <c r="L404" i="8" s="1"/>
  <c r="L403" i="8" s="1"/>
  <c r="L410" i="8" s="1"/>
  <c r="L411" i="8" s="1"/>
  <c r="L392" i="8"/>
  <c r="U402" i="8"/>
  <c r="U404" i="8" s="1"/>
  <c r="U403" i="8" s="1"/>
  <c r="O402" i="8"/>
  <c r="O404" i="8" s="1"/>
  <c r="O403" i="8" s="1"/>
  <c r="R407" i="8"/>
  <c r="N407" i="8"/>
  <c r="K417" i="8"/>
  <c r="K423" i="8"/>
  <c r="AZ108" i="26" l="1"/>
  <c r="AX90" i="26"/>
  <c r="AX105" i="26" s="1"/>
  <c r="AX126" i="26" s="1"/>
  <c r="M358" i="8"/>
  <c r="M363" i="8" s="1"/>
  <c r="E48" i="26"/>
  <c r="AZ94" i="26"/>
  <c r="BA94" i="26" s="1"/>
  <c r="AZ89" i="26"/>
  <c r="E50" i="26"/>
  <c r="AW115" i="26"/>
  <c r="BE28" i="8" s="1"/>
  <c r="AW124" i="26"/>
  <c r="AW127" i="26" s="1"/>
  <c r="L16" i="8"/>
  <c r="AW113" i="26"/>
  <c r="BE26" i="8" s="1"/>
  <c r="AZ78" i="26"/>
  <c r="AX109" i="26"/>
  <c r="AZ77" i="26"/>
  <c r="AX88" i="26"/>
  <c r="AX103" i="26" s="1"/>
  <c r="AX110" i="26"/>
  <c r="AU131" i="26"/>
  <c r="AW118" i="26" a="1"/>
  <c r="AW118" i="26" s="1"/>
  <c r="AW120" i="26" s="1"/>
  <c r="AW114" i="26"/>
  <c r="BE27" i="8" s="1"/>
  <c r="AW112" i="26"/>
  <c r="BE25" i="8" s="1"/>
  <c r="AV112" i="26"/>
  <c r="AV130" i="26" s="1"/>
  <c r="AV132" i="26" s="1"/>
  <c r="N181" i="8" a="1"/>
  <c r="N181" i="8" s="1"/>
  <c r="N85" i="8" a="1"/>
  <c r="N85" i="8" s="1"/>
  <c r="N86" i="8" a="1"/>
  <c r="N86" i="8" s="1"/>
  <c r="N182" i="8" a="1"/>
  <c r="N182" i="8" s="1"/>
  <c r="N87" i="8" a="1"/>
  <c r="N87" i="8" s="1"/>
  <c r="N183" i="8" a="1"/>
  <c r="N183" i="8" s="1"/>
  <c r="N88" i="8" a="1"/>
  <c r="N88" i="8" s="1"/>
  <c r="N184" i="8" a="1"/>
  <c r="N184" i="8" s="1"/>
  <c r="N89" i="8" a="1"/>
  <c r="N89" i="8" s="1"/>
  <c r="N185" i="8" a="1"/>
  <c r="N185" i="8" s="1"/>
  <c r="N186" i="8" a="1"/>
  <c r="N186" i="8" s="1"/>
  <c r="N90" i="8" a="1"/>
  <c r="N90" i="8" s="1"/>
  <c r="N91" i="8" a="1"/>
  <c r="N91" i="8" s="1"/>
  <c r="N187" i="8" a="1"/>
  <c r="N187" i="8" s="1"/>
  <c r="N92" i="8" a="1"/>
  <c r="N92" i="8" s="1"/>
  <c r="N188" i="8" a="1"/>
  <c r="N188" i="8" s="1"/>
  <c r="N189" i="8" a="1"/>
  <c r="N189" i="8" s="1"/>
  <c r="N93" i="8" a="1"/>
  <c r="N93" i="8" s="1"/>
  <c r="N190" i="8" a="1"/>
  <c r="N190" i="8" s="1"/>
  <c r="N94" i="8" a="1"/>
  <c r="N94" i="8" s="1"/>
  <c r="N95" i="8" a="1"/>
  <c r="N95" i="8" s="1"/>
  <c r="N191" i="8" a="1"/>
  <c r="N191" i="8" s="1"/>
  <c r="N192" i="8" a="1"/>
  <c r="N192" i="8" s="1"/>
  <c r="N37" i="8" a="1"/>
  <c r="N37" i="8" s="1"/>
  <c r="N96" i="8" a="1"/>
  <c r="N96" i="8" s="1"/>
  <c r="N97" i="8" a="1"/>
  <c r="N97" i="8" s="1"/>
  <c r="N38" i="8" a="1"/>
  <c r="N38" i="8" s="1"/>
  <c r="N193" i="8" a="1"/>
  <c r="N193" i="8" s="1"/>
  <c r="N39" i="8" a="1"/>
  <c r="N39" i="8" s="1"/>
  <c r="N98" i="8" a="1"/>
  <c r="N98" i="8" s="1"/>
  <c r="N194" i="8" a="1"/>
  <c r="N194" i="8" s="1"/>
  <c r="N40" i="8" a="1"/>
  <c r="N40" i="8" s="1"/>
  <c r="N99" i="8" a="1"/>
  <c r="N99" i="8" s="1"/>
  <c r="N195" i="8" a="1"/>
  <c r="N195" i="8" s="1"/>
  <c r="N100" i="8" a="1"/>
  <c r="N100" i="8" s="1"/>
  <c r="N41" i="8" a="1"/>
  <c r="N41" i="8" s="1"/>
  <c r="N196" i="8" a="1"/>
  <c r="N196" i="8" s="1"/>
  <c r="N197" i="8" a="1"/>
  <c r="N197" i="8" s="1"/>
  <c r="N101" i="8" a="1"/>
  <c r="N101" i="8" s="1"/>
  <c r="N42" i="8" a="1"/>
  <c r="N42" i="8" s="1"/>
  <c r="N43" i="8" a="1"/>
  <c r="N43" i="8" s="1"/>
  <c r="N102" i="8" a="1"/>
  <c r="N102" i="8" s="1"/>
  <c r="N198" i="8" a="1"/>
  <c r="N198" i="8" s="1"/>
  <c r="N44" i="8" a="1"/>
  <c r="N44" i="8" s="1"/>
  <c r="N103" i="8" a="1"/>
  <c r="N103" i="8" s="1"/>
  <c r="N199" i="8" a="1"/>
  <c r="N199" i="8" s="1"/>
  <c r="N45" i="8" a="1"/>
  <c r="N45" i="8" s="1"/>
  <c r="N200" i="8" a="1"/>
  <c r="N200" i="8" s="1"/>
  <c r="N104" i="8" a="1"/>
  <c r="N104" i="8" s="1"/>
  <c r="N46" i="8" a="1"/>
  <c r="N46" i="8" s="1"/>
  <c r="N105" i="8" a="1"/>
  <c r="N105" i="8" s="1"/>
  <c r="N201" i="8" a="1"/>
  <c r="N201" i="8" s="1"/>
  <c r="N47" i="8" a="1"/>
  <c r="N47" i="8" s="1"/>
  <c r="N106" i="8" a="1"/>
  <c r="N106" i="8" s="1"/>
  <c r="N202" i="8" a="1"/>
  <c r="N202" i="8" s="1"/>
  <c r="N48" i="8" a="1"/>
  <c r="N48" i="8" s="1"/>
  <c r="N107" i="8" a="1"/>
  <c r="N107" i="8" s="1"/>
  <c r="N203" i="8" a="1"/>
  <c r="N203" i="8" s="1"/>
  <c r="N49" i="8" a="1"/>
  <c r="N49" i="8" s="1"/>
  <c r="N204" i="8" a="1"/>
  <c r="N204" i="8" s="1"/>
  <c r="N108" i="8" a="1"/>
  <c r="N108" i="8" s="1"/>
  <c r="N50" i="8" a="1"/>
  <c r="N50" i="8" s="1"/>
  <c r="N109" i="8" a="1"/>
  <c r="N109" i="8" s="1"/>
  <c r="N205" i="8" a="1"/>
  <c r="N205" i="8" s="1"/>
  <c r="N206" i="8" a="1"/>
  <c r="N206" i="8" s="1"/>
  <c r="N51" i="8" a="1"/>
  <c r="N51" i="8" s="1"/>
  <c r="N110" i="8" a="1"/>
  <c r="N110" i="8" s="1"/>
  <c r="N52" i="8" a="1"/>
  <c r="N52" i="8" s="1"/>
  <c r="N111" i="8" a="1"/>
  <c r="N111" i="8" s="1"/>
  <c r="N207" i="8" a="1"/>
  <c r="N207" i="8" s="1"/>
  <c r="N208" i="8" a="1"/>
  <c r="N208" i="8" s="1"/>
  <c r="N53" i="8" a="1"/>
  <c r="N53" i="8" s="1"/>
  <c r="N112" i="8" a="1"/>
  <c r="N112" i="8" s="1"/>
  <c r="N113" i="8" a="1"/>
  <c r="N113" i="8" s="1"/>
  <c r="N54" i="8" a="1"/>
  <c r="N54" i="8" s="1"/>
  <c r="N209" i="8" a="1"/>
  <c r="N209" i="8" s="1"/>
  <c r="N114" i="8" a="1"/>
  <c r="N114" i="8" s="1"/>
  <c r="N210" i="8" a="1"/>
  <c r="N210" i="8" s="1"/>
  <c r="N55" i="8" a="1"/>
  <c r="N55" i="8" s="1"/>
  <c r="N56" i="8" a="1"/>
  <c r="N56" i="8" s="1"/>
  <c r="N115" i="8" a="1"/>
  <c r="N115" i="8" s="1"/>
  <c r="N211" i="8" a="1"/>
  <c r="N211" i="8" s="1"/>
  <c r="N116" i="8" a="1"/>
  <c r="N116" i="8" s="1"/>
  <c r="N212" i="8" a="1"/>
  <c r="N212" i="8" s="1"/>
  <c r="N57" i="8" a="1"/>
  <c r="N57" i="8" s="1"/>
  <c r="N213" i="8" a="1"/>
  <c r="N213" i="8" s="1"/>
  <c r="N117" i="8" a="1"/>
  <c r="N117" i="8" s="1"/>
  <c r="N58" i="8" a="1"/>
  <c r="N58" i="8" s="1"/>
  <c r="N59" i="8" a="1"/>
  <c r="N59" i="8" s="1"/>
  <c r="N118" i="8" a="1"/>
  <c r="N118" i="8" s="1"/>
  <c r="N214" i="8" a="1"/>
  <c r="N214" i="8" s="1"/>
  <c r="N60" i="8" a="1"/>
  <c r="N60" i="8" s="1"/>
  <c r="N119" i="8" a="1"/>
  <c r="N119" i="8" s="1"/>
  <c r="N215" i="8" a="1"/>
  <c r="N215" i="8" s="1"/>
  <c r="N216" i="8" a="1"/>
  <c r="N216" i="8" s="1"/>
  <c r="N61" i="8" a="1"/>
  <c r="N61" i="8" s="1"/>
  <c r="N120" i="8" a="1"/>
  <c r="N120" i="8" s="1"/>
  <c r="N62" i="8" a="1"/>
  <c r="N62" i="8" s="1"/>
  <c r="N121" i="8" a="1"/>
  <c r="N121" i="8" s="1"/>
  <c r="N217" i="8" a="1"/>
  <c r="N217" i="8" s="1"/>
  <c r="N63" i="8" a="1"/>
  <c r="N63" i="8" s="1"/>
  <c r="N122" i="8" a="1"/>
  <c r="N122" i="8" s="1"/>
  <c r="N218" i="8" a="1"/>
  <c r="N218" i="8" s="1"/>
  <c r="N123" i="8" a="1"/>
  <c r="N123" i="8" s="1"/>
  <c r="N64" i="8" a="1"/>
  <c r="N64" i="8" s="1"/>
  <c r="N219" i="8" a="1"/>
  <c r="N219" i="8" s="1"/>
  <c r="N220" i="8" a="1"/>
  <c r="N220" i="8" s="1"/>
  <c r="N65" i="8" a="1"/>
  <c r="N65" i="8" s="1"/>
  <c r="N124" i="8" a="1"/>
  <c r="N124" i="8" s="1"/>
  <c r="N125" i="8" a="1"/>
  <c r="N125" i="8" s="1"/>
  <c r="N66" i="8" a="1"/>
  <c r="N66" i="8" s="1"/>
  <c r="N221" i="8" a="1"/>
  <c r="N221" i="8" s="1"/>
  <c r="N67" i="8" a="1"/>
  <c r="N67" i="8" s="1"/>
  <c r="N126" i="8" a="1"/>
  <c r="N126" i="8" s="1"/>
  <c r="N222" i="8" a="1"/>
  <c r="N222" i="8" s="1"/>
  <c r="N127" i="8" a="1"/>
  <c r="N127" i="8" s="1"/>
  <c r="N68" i="8" a="1"/>
  <c r="N68" i="8" s="1"/>
  <c r="N223" i="8" a="1"/>
  <c r="N223" i="8" s="1"/>
  <c r="N69" i="8" a="1"/>
  <c r="N69" i="8" s="1"/>
  <c r="N224" i="8" a="1"/>
  <c r="N224" i="8" s="1"/>
  <c r="N128" i="8" a="1"/>
  <c r="N128" i="8" s="1"/>
  <c r="N70" i="8" a="1"/>
  <c r="N70" i="8" s="1"/>
  <c r="N71" i="8" a="1"/>
  <c r="N71" i="8" s="1"/>
  <c r="N72" i="8" a="1"/>
  <c r="N72" i="8" s="1"/>
  <c r="N73" i="8" a="1"/>
  <c r="N73" i="8" s="1"/>
  <c r="N74" i="8" a="1"/>
  <c r="N74" i="8" s="1"/>
  <c r="N75" i="8" a="1"/>
  <c r="N75" i="8" s="1"/>
  <c r="N76" i="8" a="1"/>
  <c r="N76" i="8" s="1"/>
  <c r="N77" i="8" a="1"/>
  <c r="N77" i="8" s="1"/>
  <c r="N78" i="8" a="1"/>
  <c r="N78" i="8" s="1"/>
  <c r="N79" i="8" a="1"/>
  <c r="N79" i="8" s="1"/>
  <c r="N80" i="8" a="1"/>
  <c r="N80" i="8" s="1"/>
  <c r="AY104" i="26"/>
  <c r="AY125" i="26" s="1"/>
  <c r="AV119" i="26"/>
  <c r="AV121" i="26"/>
  <c r="AZ98" i="26"/>
  <c r="AZ80" i="26"/>
  <c r="BA80" i="26" s="1"/>
  <c r="AZ79" i="26"/>
  <c r="AZ83" i="26" s="1"/>
  <c r="AY83" i="26"/>
  <c r="AU133" i="26"/>
  <c r="AZ100" i="26"/>
  <c r="BA76" i="26"/>
  <c r="AY81" i="26"/>
  <c r="AY93" i="26" s="1"/>
  <c r="B130" i="8"/>
  <c r="B131" i="8" s="1"/>
  <c r="B132" i="8" s="1"/>
  <c r="B133" i="8" s="1"/>
  <c r="B134" i="8" s="1"/>
  <c r="B135" i="8" s="1"/>
  <c r="B136" i="8" s="1"/>
  <c r="B137" i="8" s="1"/>
  <c r="B138" i="8" s="1"/>
  <c r="B139" i="8" s="1"/>
  <c r="B140" i="8" s="1"/>
  <c r="B141" i="8" s="1"/>
  <c r="B142" i="8" s="1"/>
  <c r="B143" i="8" s="1"/>
  <c r="B144" i="8" s="1"/>
  <c r="B145" i="8" s="1"/>
  <c r="B146" i="8" s="1"/>
  <c r="B147" i="8" s="1"/>
  <c r="B148" i="8" s="1"/>
  <c r="B149" i="8" s="1"/>
  <c r="B150" i="8" s="1"/>
  <c r="B151" i="8" s="1"/>
  <c r="B152" i="8" s="1"/>
  <c r="B153" i="8" s="1"/>
  <c r="B154" i="8" s="1"/>
  <c r="B155" i="8" s="1"/>
  <c r="B156" i="8" s="1"/>
  <c r="B157" i="8" s="1"/>
  <c r="B158" i="8" s="1"/>
  <c r="B159" i="8" s="1"/>
  <c r="B160" i="8" s="1"/>
  <c r="B161" i="8" s="1"/>
  <c r="B162" i="8" s="1"/>
  <c r="B163" i="8" s="1"/>
  <c r="B164" i="8" s="1"/>
  <c r="B165" i="8" s="1"/>
  <c r="B166" i="8" s="1"/>
  <c r="B167" i="8" s="1"/>
  <c r="B168" i="8" s="1"/>
  <c r="B169" i="8" s="1"/>
  <c r="B170" i="8" s="1"/>
  <c r="B171" i="8" s="1"/>
  <c r="B172" i="8" s="1"/>
  <c r="B173" i="8" s="1"/>
  <c r="B174" i="8" s="1"/>
  <c r="B175" i="8" s="1"/>
  <c r="B176" i="8" s="1"/>
  <c r="B178" i="8"/>
  <c r="B179" i="8" s="1"/>
  <c r="B180" i="8" s="1"/>
  <c r="B181" i="8" s="1"/>
  <c r="B182" i="8" s="1"/>
  <c r="B183" i="8" s="1"/>
  <c r="B184" i="8" s="1"/>
  <c r="B185" i="8" s="1"/>
  <c r="B186" i="8" s="1"/>
  <c r="B187" i="8" s="1"/>
  <c r="B188" i="8" s="1"/>
  <c r="B189" i="8" s="1"/>
  <c r="B190" i="8" s="1"/>
  <c r="B191" i="8" s="1"/>
  <c r="B192" i="8" s="1"/>
  <c r="B193" i="8" s="1"/>
  <c r="B194" i="8" s="1"/>
  <c r="B195" i="8" s="1"/>
  <c r="B196" i="8" s="1"/>
  <c r="B197" i="8" s="1"/>
  <c r="B198" i="8" s="1"/>
  <c r="B199" i="8" s="1"/>
  <c r="B200" i="8" s="1"/>
  <c r="B201" i="8" s="1"/>
  <c r="B202" i="8" s="1"/>
  <c r="B203" i="8" s="1"/>
  <c r="B204" i="8" s="1"/>
  <c r="B205" i="8" s="1"/>
  <c r="B206" i="8" s="1"/>
  <c r="B207" i="8" s="1"/>
  <c r="B208" i="8" s="1"/>
  <c r="B209" i="8" s="1"/>
  <c r="B210" i="8" s="1"/>
  <c r="B211" i="8" s="1"/>
  <c r="B212" i="8" s="1"/>
  <c r="B213" i="8" s="1"/>
  <c r="B214" i="8" s="1"/>
  <c r="B215" i="8" s="1"/>
  <c r="B216" i="8" s="1"/>
  <c r="B217" i="8" s="1"/>
  <c r="B218" i="8" s="1"/>
  <c r="B219" i="8" s="1"/>
  <c r="B220" i="8" s="1"/>
  <c r="B221" i="8" s="1"/>
  <c r="B222" i="8" s="1"/>
  <c r="B223" i="8" s="1"/>
  <c r="B224" i="8" s="1"/>
  <c r="B34" i="8"/>
  <c r="B35" i="8" s="1"/>
  <c r="B36" i="8" s="1"/>
  <c r="B37" i="8" s="1"/>
  <c r="B38" i="8" s="1"/>
  <c r="B39" i="8" s="1"/>
  <c r="B40" i="8" s="1"/>
  <c r="B41" i="8" s="1"/>
  <c r="B42" i="8" s="1"/>
  <c r="B43" i="8" s="1"/>
  <c r="B44" i="8" s="1"/>
  <c r="B45" i="8" s="1"/>
  <c r="B46" i="8" s="1"/>
  <c r="B47" i="8" s="1"/>
  <c r="B48" i="8" s="1"/>
  <c r="B49" i="8" s="1"/>
  <c r="B50" i="8" s="1"/>
  <c r="B51" i="8" s="1"/>
  <c r="B52" i="8" s="1"/>
  <c r="B53" i="8" s="1"/>
  <c r="B54" i="8" s="1"/>
  <c r="B55" i="8" s="1"/>
  <c r="B56" i="8" s="1"/>
  <c r="B57" i="8" s="1"/>
  <c r="B58" i="8" s="1"/>
  <c r="B59" i="8" s="1"/>
  <c r="B60" i="8" s="1"/>
  <c r="B61" i="8" s="1"/>
  <c r="B62" i="8" s="1"/>
  <c r="B63" i="8" s="1"/>
  <c r="B64" i="8" s="1"/>
  <c r="B65" i="8" s="1"/>
  <c r="B66" i="8" s="1"/>
  <c r="B67" i="8" s="1"/>
  <c r="B68" i="8" s="1"/>
  <c r="B69" i="8" s="1"/>
  <c r="B70" i="8" s="1"/>
  <c r="B71" i="8" s="1"/>
  <c r="B72" i="8" s="1"/>
  <c r="B73" i="8" s="1"/>
  <c r="B74" i="8" s="1"/>
  <c r="B75" i="8" s="1"/>
  <c r="B76" i="8" s="1"/>
  <c r="B77" i="8" s="1"/>
  <c r="B78" i="8" s="1"/>
  <c r="B79" i="8" s="1"/>
  <c r="B80" i="8" s="1"/>
  <c r="D131" i="8"/>
  <c r="L131" i="8" s="1" a="1"/>
  <c r="L131" i="8" s="1"/>
  <c r="M4" i="8"/>
  <c r="M17" i="8" s="1"/>
  <c r="B82" i="8"/>
  <c r="B83" i="8" s="1"/>
  <c r="B84" i="8" s="1"/>
  <c r="B85" i="8" s="1"/>
  <c r="B86" i="8" s="1"/>
  <c r="B87" i="8" s="1"/>
  <c r="B88" i="8" s="1"/>
  <c r="B89" i="8" s="1"/>
  <c r="B90" i="8" s="1"/>
  <c r="B91" i="8" s="1"/>
  <c r="B92" i="8" s="1"/>
  <c r="B93" i="8" s="1"/>
  <c r="B94" i="8" s="1"/>
  <c r="B95" i="8" s="1"/>
  <c r="B96" i="8" s="1"/>
  <c r="B97" i="8" s="1"/>
  <c r="B98" i="8" s="1"/>
  <c r="B99" i="8" s="1"/>
  <c r="B100" i="8" s="1"/>
  <c r="B101" i="8" s="1"/>
  <c r="B102" i="8" s="1"/>
  <c r="B103" i="8" s="1"/>
  <c r="N365" i="8"/>
  <c r="L4" i="28"/>
  <c r="L9" i="28" s="1"/>
  <c r="BY4" i="8"/>
  <c r="BY4" i="28" s="1"/>
  <c r="BY9" i="28" s="1"/>
  <c r="B41" i="5"/>
  <c r="B37" i="5"/>
  <c r="B33" i="5"/>
  <c r="B40" i="5"/>
  <c r="B36" i="5"/>
  <c r="B43" i="5"/>
  <c r="B39" i="5"/>
  <c r="B35" i="5"/>
  <c r="B42" i="5"/>
  <c r="B38" i="5"/>
  <c r="B34" i="5"/>
  <c r="L9" i="8"/>
  <c r="D137" i="6"/>
  <c r="C6" i="29"/>
  <c r="C34" i="29" s="1"/>
  <c r="M366" i="8"/>
  <c r="M342" i="8"/>
  <c r="M343" i="8"/>
  <c r="O261" i="8"/>
  <c r="O288" i="8" s="1"/>
  <c r="N288" i="8"/>
  <c r="O255" i="8"/>
  <c r="O5" i="8"/>
  <c r="N341" i="8"/>
  <c r="N286" i="8"/>
  <c r="AC407" i="8"/>
  <c r="AW402" i="8"/>
  <c r="AW404" i="8" s="1"/>
  <c r="AW403" i="8" s="1"/>
  <c r="O257" i="8"/>
  <c r="O285" i="8" s="1"/>
  <c r="N5" i="28"/>
  <c r="N331" i="8"/>
  <c r="N340" i="8" s="1"/>
  <c r="N343" i="8" s="1"/>
  <c r="O231" i="8"/>
  <c r="H83" i="21"/>
  <c r="H72" i="21"/>
  <c r="H50" i="21"/>
  <c r="H39" i="21"/>
  <c r="H48" i="21"/>
  <c r="H37" i="21"/>
  <c r="H81" i="21"/>
  <c r="H70" i="21"/>
  <c r="D8" i="6"/>
  <c r="D7" i="6" s="1"/>
  <c r="O256" i="8"/>
  <c r="S263" i="8"/>
  <c r="L10" i="8"/>
  <c r="L6" i="8"/>
  <c r="K418" i="8"/>
  <c r="K428" i="8" s="1"/>
  <c r="K424" i="8"/>
  <c r="BA402" i="8"/>
  <c r="BA404" i="8" s="1"/>
  <c r="BA403" i="8" s="1"/>
  <c r="BA407" i="8"/>
  <c r="K427" i="8"/>
  <c r="AS402" i="8"/>
  <c r="AS404" i="8" s="1"/>
  <c r="AS403" i="8" s="1"/>
  <c r="AS407" i="8"/>
  <c r="Z265" i="8"/>
  <c r="S432" i="8"/>
  <c r="R433" i="8"/>
  <c r="L397" i="8"/>
  <c r="L399" i="8"/>
  <c r="L393" i="8"/>
  <c r="L74" i="28" s="1"/>
  <c r="P396" i="8"/>
  <c r="R230" i="8"/>
  <c r="AK402" i="8"/>
  <c r="AK404" i="8" s="1"/>
  <c r="AK403" i="8" s="1"/>
  <c r="AK407" i="8"/>
  <c r="Q433" i="8"/>
  <c r="AU407" i="8"/>
  <c r="AU402" i="8"/>
  <c r="AU404" i="8" s="1"/>
  <c r="AU403" i="8" s="1"/>
  <c r="AY95" i="26" l="1"/>
  <c r="AY90" i="26"/>
  <c r="AY105" i="26" s="1"/>
  <c r="AZ90" i="26"/>
  <c r="AZ95" i="26"/>
  <c r="AX115" i="26"/>
  <c r="BF28" i="8" s="1"/>
  <c r="M4" i="28"/>
  <c r="M9" i="28" s="1"/>
  <c r="AW119" i="26"/>
  <c r="AX124" i="26"/>
  <c r="AX127" i="26" s="1"/>
  <c r="AY109" i="26"/>
  <c r="AY88" i="26"/>
  <c r="AY103" i="26" s="1"/>
  <c r="AZ105" i="26"/>
  <c r="AV131" i="26"/>
  <c r="AX113" i="26"/>
  <c r="AY110" i="26"/>
  <c r="AY126" i="26"/>
  <c r="AW130" i="26"/>
  <c r="AW132" i="26" s="1"/>
  <c r="AX112" i="26"/>
  <c r="BF25" i="8" s="1"/>
  <c r="AX118" i="26" a="1"/>
  <c r="AX118" i="26" s="1"/>
  <c r="AX120" i="26" s="1"/>
  <c r="BD25" i="8"/>
  <c r="AX114" i="26"/>
  <c r="BF27" i="8" s="1"/>
  <c r="BF26" i="8"/>
  <c r="O86" i="8" a="1"/>
  <c r="O86" i="8" s="1"/>
  <c r="O182" i="8" a="1"/>
  <c r="O182" i="8" s="1"/>
  <c r="O87" i="8" a="1"/>
  <c r="O87" i="8" s="1"/>
  <c r="O183" i="8" a="1"/>
  <c r="O183" i="8" s="1"/>
  <c r="O184" i="8" a="1"/>
  <c r="O184" i="8" s="1"/>
  <c r="O88" i="8" a="1"/>
  <c r="O88" i="8" s="1"/>
  <c r="O89" i="8" a="1"/>
  <c r="O89" i="8" s="1"/>
  <c r="O185" i="8" a="1"/>
  <c r="O185" i="8" s="1"/>
  <c r="O186" i="8" a="1"/>
  <c r="O186" i="8" s="1"/>
  <c r="O90" i="8" a="1"/>
  <c r="O90" i="8" s="1"/>
  <c r="O187" i="8" a="1"/>
  <c r="O187" i="8" s="1"/>
  <c r="O91" i="8" a="1"/>
  <c r="O91" i="8" s="1"/>
  <c r="O188" i="8" a="1"/>
  <c r="O188" i="8" s="1"/>
  <c r="O92" i="8" a="1"/>
  <c r="O92" i="8" s="1"/>
  <c r="O93" i="8" a="1"/>
  <c r="O93" i="8" s="1"/>
  <c r="O189" i="8" a="1"/>
  <c r="O189" i="8" s="1"/>
  <c r="O94" i="8" a="1"/>
  <c r="O94" i="8" s="1"/>
  <c r="O190" i="8" a="1"/>
  <c r="O190" i="8" s="1"/>
  <c r="O95" i="8" a="1"/>
  <c r="O95" i="8" s="1"/>
  <c r="O191" i="8" a="1"/>
  <c r="O191" i="8" s="1"/>
  <c r="O96" i="8" a="1"/>
  <c r="O96" i="8" s="1"/>
  <c r="O192" i="8" a="1"/>
  <c r="O192" i="8" s="1"/>
  <c r="O38" i="8" a="1"/>
  <c r="O38" i="8" s="1"/>
  <c r="O193" i="8" a="1"/>
  <c r="O193" i="8" s="1"/>
  <c r="O97" i="8" a="1"/>
  <c r="O97" i="8" s="1"/>
  <c r="O39" i="8" a="1"/>
  <c r="O39" i="8" s="1"/>
  <c r="O98" i="8" a="1"/>
  <c r="O98" i="8" s="1"/>
  <c r="O194" i="8" a="1"/>
  <c r="O194" i="8" s="1"/>
  <c r="O40" i="8" a="1"/>
  <c r="O40" i="8" s="1"/>
  <c r="O99" i="8" a="1"/>
  <c r="O99" i="8" s="1"/>
  <c r="O195" i="8" a="1"/>
  <c r="O195" i="8" s="1"/>
  <c r="O100" i="8" a="1"/>
  <c r="O100" i="8" s="1"/>
  <c r="O196" i="8" a="1"/>
  <c r="O196" i="8" s="1"/>
  <c r="O41" i="8" a="1"/>
  <c r="O41" i="8" s="1"/>
  <c r="O101" i="8" a="1"/>
  <c r="O101" i="8" s="1"/>
  <c r="O42" i="8" a="1"/>
  <c r="O42" i="8" s="1"/>
  <c r="O197" i="8" a="1"/>
  <c r="O197" i="8" s="1"/>
  <c r="O43" i="8" a="1"/>
  <c r="O43" i="8" s="1"/>
  <c r="O102" i="8" a="1"/>
  <c r="O102" i="8" s="1"/>
  <c r="O198" i="8" a="1"/>
  <c r="O198" i="8" s="1"/>
  <c r="O44" i="8" a="1"/>
  <c r="O44" i="8" s="1"/>
  <c r="O199" i="8" a="1"/>
  <c r="O199" i="8" s="1"/>
  <c r="O103" i="8" a="1"/>
  <c r="O103" i="8" s="1"/>
  <c r="O104" i="8" a="1"/>
  <c r="O104" i="8" s="1"/>
  <c r="O45" i="8" a="1"/>
  <c r="O45" i="8" s="1"/>
  <c r="O200" i="8" a="1"/>
  <c r="O200" i="8" s="1"/>
  <c r="O105" i="8" a="1"/>
  <c r="O105" i="8" s="1"/>
  <c r="O201" i="8" a="1"/>
  <c r="O201" i="8" s="1"/>
  <c r="O46" i="8" a="1"/>
  <c r="O46" i="8" s="1"/>
  <c r="O47" i="8" a="1"/>
  <c r="O47" i="8" s="1"/>
  <c r="O106" i="8" a="1"/>
  <c r="O106" i="8" s="1"/>
  <c r="O202" i="8" a="1"/>
  <c r="O202" i="8" s="1"/>
  <c r="O48" i="8" a="1"/>
  <c r="O48" i="8" s="1"/>
  <c r="O203" i="8" a="1"/>
  <c r="O203" i="8" s="1"/>
  <c r="O107" i="8" a="1"/>
  <c r="O107" i="8" s="1"/>
  <c r="O108" i="8" a="1"/>
  <c r="O108" i="8" s="1"/>
  <c r="O49" i="8" a="1"/>
  <c r="O49" i="8" s="1"/>
  <c r="O204" i="8" a="1"/>
  <c r="O204" i="8" s="1"/>
  <c r="O50" i="8" a="1"/>
  <c r="O50" i="8" s="1"/>
  <c r="O109" i="8" a="1"/>
  <c r="O109" i="8" s="1"/>
  <c r="O205" i="8" a="1"/>
  <c r="O205" i="8" s="1"/>
  <c r="O51" i="8" a="1"/>
  <c r="O51" i="8" s="1"/>
  <c r="O110" i="8" a="1"/>
  <c r="O110" i="8" s="1"/>
  <c r="O206" i="8" a="1"/>
  <c r="O206" i="8" s="1"/>
  <c r="O111" i="8" a="1"/>
  <c r="O111" i="8" s="1"/>
  <c r="O52" i="8" a="1"/>
  <c r="O52" i="8" s="1"/>
  <c r="O207" i="8" a="1"/>
  <c r="O207" i="8" s="1"/>
  <c r="O208" i="8" a="1"/>
  <c r="O208" i="8" s="1"/>
  <c r="O53" i="8" a="1"/>
  <c r="O53" i="8" s="1"/>
  <c r="O112" i="8" a="1"/>
  <c r="O112" i="8" s="1"/>
  <c r="O113" i="8" a="1"/>
  <c r="O113" i="8" s="1"/>
  <c r="O54" i="8" a="1"/>
  <c r="O54" i="8" s="1"/>
  <c r="O209" i="8" a="1"/>
  <c r="O209" i="8" s="1"/>
  <c r="O114" i="8" a="1"/>
  <c r="O114" i="8" s="1"/>
  <c r="O210" i="8" a="1"/>
  <c r="O210" i="8" s="1"/>
  <c r="O55" i="8" a="1"/>
  <c r="O55" i="8" s="1"/>
  <c r="O56" i="8" a="1"/>
  <c r="O56" i="8" s="1"/>
  <c r="O115" i="8" a="1"/>
  <c r="O115" i="8" s="1"/>
  <c r="O211" i="8" a="1"/>
  <c r="O211" i="8" s="1"/>
  <c r="O116" i="8" a="1"/>
  <c r="O116" i="8" s="1"/>
  <c r="O57" i="8" a="1"/>
  <c r="O57" i="8" s="1"/>
  <c r="O212" i="8" a="1"/>
  <c r="O212" i="8" s="1"/>
  <c r="O117" i="8" a="1"/>
  <c r="O117" i="8" s="1"/>
  <c r="O58" i="8" a="1"/>
  <c r="O58" i="8" s="1"/>
  <c r="O213" i="8" a="1"/>
  <c r="O213" i="8" s="1"/>
  <c r="O214" i="8" a="1"/>
  <c r="O214" i="8" s="1"/>
  <c r="O59" i="8" a="1"/>
  <c r="O59" i="8" s="1"/>
  <c r="O118" i="8" a="1"/>
  <c r="O118" i="8" s="1"/>
  <c r="O60" i="8" a="1"/>
  <c r="O60" i="8" s="1"/>
  <c r="O119" i="8" a="1"/>
  <c r="O119" i="8" s="1"/>
  <c r="O215" i="8" a="1"/>
  <c r="O215" i="8" s="1"/>
  <c r="O61" i="8" a="1"/>
  <c r="O61" i="8" s="1"/>
  <c r="O120" i="8" a="1"/>
  <c r="O120" i="8" s="1"/>
  <c r="O216" i="8" a="1"/>
  <c r="O216" i="8" s="1"/>
  <c r="O121" i="8" a="1"/>
  <c r="O121" i="8" s="1"/>
  <c r="O217" i="8" a="1"/>
  <c r="O217" i="8" s="1"/>
  <c r="O62" i="8" a="1"/>
  <c r="O62" i="8" s="1"/>
  <c r="O63" i="8" a="1"/>
  <c r="O63" i="8" s="1"/>
  <c r="O122" i="8" a="1"/>
  <c r="O122" i="8" s="1"/>
  <c r="O218" i="8" a="1"/>
  <c r="O218" i="8" s="1"/>
  <c r="O64" i="8" a="1"/>
  <c r="O64" i="8" s="1"/>
  <c r="O123" i="8" a="1"/>
  <c r="O123" i="8" s="1"/>
  <c r="O219" i="8" a="1"/>
  <c r="O219" i="8" s="1"/>
  <c r="O65" i="8" a="1"/>
  <c r="O65" i="8" s="1"/>
  <c r="O220" i="8" a="1"/>
  <c r="O220" i="8" s="1"/>
  <c r="O124" i="8" a="1"/>
  <c r="O124" i="8" s="1"/>
  <c r="O221" i="8" a="1"/>
  <c r="O221" i="8" s="1"/>
  <c r="O66" i="8" a="1"/>
  <c r="O66" i="8" s="1"/>
  <c r="O125" i="8" a="1"/>
  <c r="O125" i="8" s="1"/>
  <c r="O67" i="8" a="1"/>
  <c r="O67" i="8" s="1"/>
  <c r="O126" i="8" a="1"/>
  <c r="O126" i="8" s="1"/>
  <c r="O222" i="8" a="1"/>
  <c r="O222" i="8" s="1"/>
  <c r="O68" i="8" a="1"/>
  <c r="O68" i="8" s="1"/>
  <c r="O127" i="8" a="1"/>
  <c r="O127" i="8" s="1"/>
  <c r="O223" i="8" a="1"/>
  <c r="O223" i="8" s="1"/>
  <c r="O224" i="8" a="1"/>
  <c r="O224" i="8" s="1"/>
  <c r="O128" i="8" a="1"/>
  <c r="O128" i="8" s="1"/>
  <c r="O69" i="8" a="1"/>
  <c r="O69" i="8" s="1"/>
  <c r="O70" i="8" a="1"/>
  <c r="O70" i="8" s="1"/>
  <c r="O71" i="8" a="1"/>
  <c r="O71" i="8" s="1"/>
  <c r="O72" i="8" a="1"/>
  <c r="O72" i="8" s="1"/>
  <c r="O73" i="8" a="1"/>
  <c r="O73" i="8" s="1"/>
  <c r="O74" i="8" a="1"/>
  <c r="O74" i="8" s="1"/>
  <c r="O75" i="8" a="1"/>
  <c r="O75" i="8" s="1"/>
  <c r="O76" i="8" a="1"/>
  <c r="O76" i="8" s="1"/>
  <c r="O77" i="8" a="1"/>
  <c r="O77" i="8" s="1"/>
  <c r="O78" i="8" a="1"/>
  <c r="O78" i="8" s="1"/>
  <c r="O79" i="8" a="1"/>
  <c r="O79" i="8" s="1"/>
  <c r="O80" i="8" a="1"/>
  <c r="O80" i="8" s="1"/>
  <c r="AZ104" i="26"/>
  <c r="AZ110" i="26"/>
  <c r="AW121" i="26"/>
  <c r="AV133" i="26"/>
  <c r="BA108" i="26"/>
  <c r="BA98" i="26"/>
  <c r="BA89" i="26"/>
  <c r="D132" i="8"/>
  <c r="D133" i="8" s="1"/>
  <c r="AZ81" i="26"/>
  <c r="AZ93" i="26" s="1"/>
  <c r="BA100" i="26"/>
  <c r="B104" i="8"/>
  <c r="B105" i="8" s="1"/>
  <c r="B106" i="8" s="1"/>
  <c r="B107" i="8" s="1"/>
  <c r="B108" i="8" s="1"/>
  <c r="B109" i="8" s="1"/>
  <c r="B110" i="8" s="1"/>
  <c r="B111" i="8" s="1"/>
  <c r="B112" i="8" s="1"/>
  <c r="B113" i="8" s="1"/>
  <c r="B114" i="8" s="1"/>
  <c r="B115" i="8" s="1"/>
  <c r="B116" i="8" s="1"/>
  <c r="B117" i="8" s="1"/>
  <c r="B118" i="8" s="1"/>
  <c r="B119" i="8" s="1"/>
  <c r="B120" i="8" s="1"/>
  <c r="B121" i="8" s="1"/>
  <c r="B122" i="8" s="1"/>
  <c r="B123" i="8" s="1"/>
  <c r="B124" i="8" s="1"/>
  <c r="B125" i="8" s="1"/>
  <c r="B126" i="8" s="1"/>
  <c r="B127" i="8" s="1"/>
  <c r="B128" i="8" s="1"/>
  <c r="O5" i="28"/>
  <c r="P5" i="8"/>
  <c r="P261" i="8"/>
  <c r="P288" i="8" s="1"/>
  <c r="BY9" i="8"/>
  <c r="BZ4" i="8"/>
  <c r="BZ6" i="8" s="1"/>
  <c r="BY6" i="28"/>
  <c r="BY8" i="28" s="1"/>
  <c r="BY10" i="8"/>
  <c r="BY10" i="28" s="1"/>
  <c r="BY6" i="8"/>
  <c r="L18" i="8"/>
  <c r="L20" i="8" s="1"/>
  <c r="N4" i="8"/>
  <c r="N17" i="8" s="1"/>
  <c r="M9" i="8"/>
  <c r="E137" i="6"/>
  <c r="M10" i="8"/>
  <c r="M7" i="8" s="1"/>
  <c r="M7" i="28" s="1"/>
  <c r="M6" i="8"/>
  <c r="M6" i="28" s="1"/>
  <c r="O341" i="8"/>
  <c r="O365" i="8"/>
  <c r="M359" i="8"/>
  <c r="M289" i="8" s="1"/>
  <c r="P255" i="8"/>
  <c r="N342" i="8"/>
  <c r="O286" i="8"/>
  <c r="M54" i="28"/>
  <c r="N308" i="8"/>
  <c r="N358" i="8"/>
  <c r="O308" i="8"/>
  <c r="O358" i="8"/>
  <c r="P257" i="8"/>
  <c r="P285" i="8" s="1"/>
  <c r="L6" i="28"/>
  <c r="L78" i="28"/>
  <c r="P231" i="8"/>
  <c r="O331" i="8"/>
  <c r="O340" i="8" s="1"/>
  <c r="O343" i="8" s="1"/>
  <c r="H49" i="21"/>
  <c r="H82" i="21"/>
  <c r="H71" i="21"/>
  <c r="H38" i="21"/>
  <c r="L7" i="8"/>
  <c r="L7" i="28" s="1"/>
  <c r="L10" i="28"/>
  <c r="E8" i="6"/>
  <c r="F8" i="6" s="1"/>
  <c r="T263" i="8"/>
  <c r="P256" i="8"/>
  <c r="D136" i="6"/>
  <c r="BH6" i="8"/>
  <c r="Q396" i="8"/>
  <c r="T432" i="8"/>
  <c r="S433" i="8"/>
  <c r="AA265" i="8"/>
  <c r="L398" i="8"/>
  <c r="L406" i="8"/>
  <c r="S230" i="8"/>
  <c r="M392" i="8"/>
  <c r="BA110" i="26" l="1"/>
  <c r="AZ109" i="26"/>
  <c r="AZ115" i="26" s="1"/>
  <c r="AW131" i="26"/>
  <c r="N4" i="28"/>
  <c r="N9" i="28" s="1"/>
  <c r="AY115" i="26"/>
  <c r="AY124" i="26"/>
  <c r="AY127" i="26" s="1"/>
  <c r="AY113" i="26"/>
  <c r="BA105" i="26"/>
  <c r="AZ126" i="26"/>
  <c r="BA126" i="26" s="1"/>
  <c r="BA104" i="26"/>
  <c r="AZ125" i="26"/>
  <c r="BA125" i="26" s="1"/>
  <c r="AZ114" i="26"/>
  <c r="AZ88" i="26"/>
  <c r="AZ103" i="26" s="1"/>
  <c r="AX119" i="26"/>
  <c r="BA95" i="26"/>
  <c r="AY118" i="26" a="1"/>
  <c r="AY118" i="26" s="1"/>
  <c r="AY120" i="26" s="1"/>
  <c r="AX130" i="26"/>
  <c r="AY112" i="26"/>
  <c r="AY114" i="26"/>
  <c r="P341" i="8"/>
  <c r="P365" i="8"/>
  <c r="Q5" i="8"/>
  <c r="Q184" i="8" s="1" a="1"/>
  <c r="Q184" i="8" s="1"/>
  <c r="P5" i="28"/>
  <c r="Q89" i="8" a="1"/>
  <c r="Q89" i="8" s="1"/>
  <c r="Q186" i="8" a="1"/>
  <c r="Q186" i="8" s="1"/>
  <c r="Q187" i="8" a="1"/>
  <c r="Q187" i="8" s="1"/>
  <c r="Q188" i="8" a="1"/>
  <c r="Q188" i="8" s="1"/>
  <c r="Q189" i="8" a="1"/>
  <c r="Q189" i="8" s="1"/>
  <c r="Q93" i="8" a="1"/>
  <c r="Q93" i="8" s="1"/>
  <c r="Q94" i="8" a="1"/>
  <c r="Q94" i="8" s="1"/>
  <c r="Q95" i="8" a="1"/>
  <c r="Q95" i="8" s="1"/>
  <c r="Q191" i="8" a="1"/>
  <c r="Q191" i="8" s="1"/>
  <c r="Q96" i="8" a="1"/>
  <c r="Q96" i="8" s="1"/>
  <c r="Q97" i="8" a="1"/>
  <c r="Q97" i="8" s="1"/>
  <c r="Q193" i="8" a="1"/>
  <c r="Q193" i="8" s="1"/>
  <c r="Q98" i="8" a="1"/>
  <c r="Q98" i="8" s="1"/>
  <c r="Q194" i="8" a="1"/>
  <c r="Q194" i="8" s="1"/>
  <c r="Q40" i="8" a="1"/>
  <c r="Q40" i="8" s="1"/>
  <c r="Q195" i="8" a="1"/>
  <c r="Q195" i="8" s="1"/>
  <c r="Q99" i="8" a="1"/>
  <c r="Q99" i="8" s="1"/>
  <c r="Q100" i="8" a="1"/>
  <c r="Q100" i="8" s="1"/>
  <c r="Q196" i="8" a="1"/>
  <c r="Q196" i="8" s="1"/>
  <c r="Q41" i="8" a="1"/>
  <c r="Q41" i="8" s="1"/>
  <c r="Q197" i="8" a="1"/>
  <c r="Q197" i="8" s="1"/>
  <c r="Q42" i="8" a="1"/>
  <c r="Q42" i="8" s="1"/>
  <c r="Q101" i="8" a="1"/>
  <c r="Q101" i="8" s="1"/>
  <c r="Q43" i="8" a="1"/>
  <c r="Q43" i="8" s="1"/>
  <c r="Q102" i="8" a="1"/>
  <c r="Q102" i="8" s="1"/>
  <c r="Q198" i="8" a="1"/>
  <c r="Q198" i="8" s="1"/>
  <c r="Q44" i="8" a="1"/>
  <c r="Q44" i="8" s="1"/>
  <c r="Q103" i="8" a="1"/>
  <c r="Q103" i="8" s="1"/>
  <c r="Q199" i="8" a="1"/>
  <c r="Q199" i="8" s="1"/>
  <c r="Q200" i="8" a="1"/>
  <c r="Q200" i="8" s="1"/>
  <c r="Q45" i="8" a="1"/>
  <c r="Q45" i="8" s="1"/>
  <c r="Q104" i="8" a="1"/>
  <c r="Q104" i="8" s="1"/>
  <c r="Q201" i="8" a="1"/>
  <c r="Q201" i="8" s="1"/>
  <c r="Q46" i="8" a="1"/>
  <c r="Q46" i="8" s="1"/>
  <c r="Q105" i="8" a="1"/>
  <c r="Q105" i="8" s="1"/>
  <c r="Q202" i="8" a="1"/>
  <c r="Q202" i="8" s="1"/>
  <c r="Q47" i="8" a="1"/>
  <c r="Q47" i="8" s="1"/>
  <c r="Q106" i="8" a="1"/>
  <c r="Q106" i="8" s="1"/>
  <c r="Q203" i="8" a="1"/>
  <c r="Q203" i="8" s="1"/>
  <c r="Q48" i="8" a="1"/>
  <c r="Q48" i="8" s="1"/>
  <c r="Q107" i="8" a="1"/>
  <c r="Q107" i="8" s="1"/>
  <c r="Q204" i="8" a="1"/>
  <c r="Q204" i="8" s="1"/>
  <c r="Q49" i="8" a="1"/>
  <c r="Q49" i="8" s="1"/>
  <c r="Q108" i="8" a="1"/>
  <c r="Q108" i="8" s="1"/>
  <c r="Q50" i="8" a="1"/>
  <c r="Q50" i="8" s="1"/>
  <c r="Q109" i="8" a="1"/>
  <c r="Q109" i="8" s="1"/>
  <c r="Q205" i="8" a="1"/>
  <c r="Q205" i="8" s="1"/>
  <c r="Q110" i="8" a="1"/>
  <c r="Q110" i="8" s="1"/>
  <c r="Q51" i="8" a="1"/>
  <c r="Q51" i="8" s="1"/>
  <c r="Q206" i="8" a="1"/>
  <c r="Q206" i="8" s="1"/>
  <c r="Q111" i="8" a="1"/>
  <c r="Q111" i="8" s="1"/>
  <c r="Q207" i="8" a="1"/>
  <c r="Q207" i="8" s="1"/>
  <c r="Q52" i="8" a="1"/>
  <c r="Q52" i="8" s="1"/>
  <c r="Q112" i="8" a="1"/>
  <c r="Q112" i="8" s="1"/>
  <c r="Q53" i="8" a="1"/>
  <c r="Q53" i="8" s="1"/>
  <c r="Q208" i="8" a="1"/>
  <c r="Q208" i="8" s="1"/>
  <c r="Q209" i="8" a="1"/>
  <c r="Q209" i="8" s="1"/>
  <c r="Q113" i="8" a="1"/>
  <c r="Q113" i="8" s="1"/>
  <c r="Q54" i="8" a="1"/>
  <c r="Q54" i="8" s="1"/>
  <c r="Q55" i="8" a="1"/>
  <c r="Q55" i="8" s="1"/>
  <c r="Q114" i="8" a="1"/>
  <c r="Q114" i="8" s="1"/>
  <c r="Q210" i="8" a="1"/>
  <c r="Q210" i="8" s="1"/>
  <c r="Q56" i="8" a="1"/>
  <c r="Q56" i="8" s="1"/>
  <c r="Q115" i="8" a="1"/>
  <c r="Q115" i="8" s="1"/>
  <c r="Q211" i="8" a="1"/>
  <c r="Q211" i="8" s="1"/>
  <c r="Q116" i="8" a="1"/>
  <c r="Q116" i="8" s="1"/>
  <c r="Q57" i="8" a="1"/>
  <c r="Q57" i="8" s="1"/>
  <c r="Q212" i="8" a="1"/>
  <c r="Q212" i="8" s="1"/>
  <c r="Q213" i="8" a="1"/>
  <c r="Q213" i="8" s="1"/>
  <c r="Q58" i="8" a="1"/>
  <c r="Q58" i="8" s="1"/>
  <c r="Q117" i="8" a="1"/>
  <c r="Q117" i="8" s="1"/>
  <c r="Q59" i="8" a="1"/>
  <c r="Q59" i="8" s="1"/>
  <c r="Q118" i="8" a="1"/>
  <c r="Q118" i="8" s="1"/>
  <c r="Q214" i="8" a="1"/>
  <c r="Q214" i="8" s="1"/>
  <c r="Q60" i="8" a="1"/>
  <c r="Q60" i="8" s="1"/>
  <c r="Q119" i="8" a="1"/>
  <c r="Q119" i="8" s="1"/>
  <c r="Q215" i="8" a="1"/>
  <c r="Q215" i="8" s="1"/>
  <c r="Q61" i="8" a="1"/>
  <c r="Q61" i="8" s="1"/>
  <c r="Q216" i="8" a="1"/>
  <c r="Q216" i="8" s="1"/>
  <c r="Q120" i="8" a="1"/>
  <c r="Q120" i="8" s="1"/>
  <c r="Q217" i="8" a="1"/>
  <c r="Q217" i="8" s="1"/>
  <c r="Q62" i="8" a="1"/>
  <c r="Q62" i="8" s="1"/>
  <c r="Q121" i="8" a="1"/>
  <c r="Q121" i="8" s="1"/>
  <c r="Q63" i="8" a="1"/>
  <c r="Q63" i="8" s="1"/>
  <c r="Q122" i="8" a="1"/>
  <c r="Q122" i="8" s="1"/>
  <c r="Q218" i="8" a="1"/>
  <c r="Q218" i="8" s="1"/>
  <c r="Q219" i="8" a="1"/>
  <c r="Q219" i="8" s="1"/>
  <c r="Q64" i="8" a="1"/>
  <c r="Q64" i="8" s="1"/>
  <c r="Q123" i="8" a="1"/>
  <c r="Q123" i="8" s="1"/>
  <c r="Q124" i="8" a="1"/>
  <c r="Q124" i="8" s="1"/>
  <c r="Q65" i="8" a="1"/>
  <c r="Q65" i="8" s="1"/>
  <c r="Q220" i="8" a="1"/>
  <c r="Q220" i="8" s="1"/>
  <c r="Q125" i="8" a="1"/>
  <c r="Q125" i="8" s="1"/>
  <c r="Q66" i="8" a="1"/>
  <c r="Q66" i="8" s="1"/>
  <c r="Q221" i="8" a="1"/>
  <c r="Q221" i="8" s="1"/>
  <c r="Q67" i="8" a="1"/>
  <c r="Q67" i="8" s="1"/>
  <c r="Q126" i="8" a="1"/>
  <c r="Q126" i="8" s="1"/>
  <c r="Q222" i="8" a="1"/>
  <c r="Q222" i="8" s="1"/>
  <c r="Q223" i="8" a="1"/>
  <c r="Q223" i="8" s="1"/>
  <c r="Q68" i="8" a="1"/>
  <c r="Q68" i="8" s="1"/>
  <c r="Q127" i="8" a="1"/>
  <c r="Q127" i="8" s="1"/>
  <c r="Q224" i="8" a="1"/>
  <c r="Q224" i="8" s="1"/>
  <c r="Q69" i="8" a="1"/>
  <c r="Q69" i="8" s="1"/>
  <c r="Q128" i="8" a="1"/>
  <c r="Q128" i="8" s="1"/>
  <c r="Q70" i="8" a="1"/>
  <c r="Q70" i="8" s="1"/>
  <c r="Q71" i="8" a="1"/>
  <c r="Q71" i="8" s="1"/>
  <c r="Q72" i="8" a="1"/>
  <c r="Q72" i="8" s="1"/>
  <c r="Q73" i="8" a="1"/>
  <c r="Q73" i="8" s="1"/>
  <c r="Q74" i="8" a="1"/>
  <c r="Q74" i="8" s="1"/>
  <c r="Q75" i="8" a="1"/>
  <c r="Q75" i="8" s="1"/>
  <c r="Q76" i="8" a="1"/>
  <c r="Q76" i="8" s="1"/>
  <c r="Q77" i="8" a="1"/>
  <c r="Q77" i="8" s="1"/>
  <c r="Q78" i="8" a="1"/>
  <c r="Q78" i="8" s="1"/>
  <c r="Q79" i="8" a="1"/>
  <c r="Q79" i="8" s="1"/>
  <c r="Q80" i="8" a="1"/>
  <c r="Q80" i="8" s="1"/>
  <c r="P87" i="8" a="1"/>
  <c r="P87" i="8" s="1"/>
  <c r="P183" i="8" a="1"/>
  <c r="P183" i="8" s="1"/>
  <c r="P184" i="8" a="1"/>
  <c r="P184" i="8" s="1"/>
  <c r="P88" i="8" a="1"/>
  <c r="P88" i="8" s="1"/>
  <c r="P89" i="8" a="1"/>
  <c r="P89" i="8" s="1"/>
  <c r="P185" i="8" a="1"/>
  <c r="P185" i="8" s="1"/>
  <c r="P90" i="8" a="1"/>
  <c r="P90" i="8" s="1"/>
  <c r="P186" i="8" a="1"/>
  <c r="P186" i="8" s="1"/>
  <c r="P91" i="8" a="1"/>
  <c r="P91" i="8" s="1"/>
  <c r="P187" i="8" a="1"/>
  <c r="P187" i="8" s="1"/>
  <c r="P92" i="8" a="1"/>
  <c r="P92" i="8" s="1"/>
  <c r="P188" i="8" a="1"/>
  <c r="P188" i="8" s="1"/>
  <c r="P189" i="8" a="1"/>
  <c r="P189" i="8" s="1"/>
  <c r="P93" i="8" a="1"/>
  <c r="P93" i="8" s="1"/>
  <c r="P94" i="8" a="1"/>
  <c r="P94" i="8" s="1"/>
  <c r="P190" i="8" a="1"/>
  <c r="P190" i="8" s="1"/>
  <c r="P95" i="8" a="1"/>
  <c r="P95" i="8" s="1"/>
  <c r="P191" i="8" a="1"/>
  <c r="P191" i="8" s="1"/>
  <c r="P96" i="8" a="1"/>
  <c r="P96" i="8" s="1"/>
  <c r="P192" i="8" a="1"/>
  <c r="P192" i="8" s="1"/>
  <c r="P193" i="8" a="1"/>
  <c r="P193" i="8" s="1"/>
  <c r="P97" i="8" a="1"/>
  <c r="P97" i="8" s="1"/>
  <c r="P98" i="8" a="1"/>
  <c r="P98" i="8" s="1"/>
  <c r="P194" i="8" a="1"/>
  <c r="P194" i="8" s="1"/>
  <c r="P39" i="8" a="1"/>
  <c r="P39" i="8" s="1"/>
  <c r="P40" i="8" a="1"/>
  <c r="P40" i="8" s="1"/>
  <c r="P99" i="8" a="1"/>
  <c r="P99" i="8" s="1"/>
  <c r="P195" i="8" a="1"/>
  <c r="P195" i="8" s="1"/>
  <c r="P196" i="8" a="1"/>
  <c r="P196" i="8" s="1"/>
  <c r="P41" i="8" a="1"/>
  <c r="P41" i="8" s="1"/>
  <c r="P100" i="8" a="1"/>
  <c r="P100" i="8" s="1"/>
  <c r="P101" i="8" a="1"/>
  <c r="P101" i="8" s="1"/>
  <c r="P42" i="8" a="1"/>
  <c r="P42" i="8" s="1"/>
  <c r="P197" i="8" a="1"/>
  <c r="P197" i="8" s="1"/>
  <c r="P102" i="8" a="1"/>
  <c r="P102" i="8" s="1"/>
  <c r="P198" i="8" a="1"/>
  <c r="P198" i="8" s="1"/>
  <c r="P43" i="8" a="1"/>
  <c r="P43" i="8" s="1"/>
  <c r="P103" i="8" a="1"/>
  <c r="P103" i="8" s="1"/>
  <c r="P44" i="8" a="1"/>
  <c r="P44" i="8" s="1"/>
  <c r="P199" i="8" a="1"/>
  <c r="P199" i="8" s="1"/>
  <c r="P104" i="8" a="1"/>
  <c r="P104" i="8" s="1"/>
  <c r="P45" i="8" a="1"/>
  <c r="P45" i="8" s="1"/>
  <c r="P200" i="8" a="1"/>
  <c r="P200" i="8" s="1"/>
  <c r="P201" i="8" a="1"/>
  <c r="P201" i="8" s="1"/>
  <c r="P46" i="8" a="1"/>
  <c r="P46" i="8" s="1"/>
  <c r="P105" i="8" a="1"/>
  <c r="P105" i="8" s="1"/>
  <c r="P106" i="8" a="1"/>
  <c r="P106" i="8" s="1"/>
  <c r="P47" i="8" a="1"/>
  <c r="P47" i="8" s="1"/>
  <c r="P202" i="8" a="1"/>
  <c r="P202" i="8" s="1"/>
  <c r="P107" i="8" a="1"/>
  <c r="P107" i="8" s="1"/>
  <c r="P48" i="8" a="1"/>
  <c r="P48" i="8" s="1"/>
  <c r="P203" i="8" a="1"/>
  <c r="P203" i="8" s="1"/>
  <c r="P49" i="8" a="1"/>
  <c r="P49" i="8" s="1"/>
  <c r="P108" i="8" a="1"/>
  <c r="P108" i="8" s="1"/>
  <c r="P204" i="8" a="1"/>
  <c r="P204" i="8" s="1"/>
  <c r="P109" i="8" a="1"/>
  <c r="P109" i="8" s="1"/>
  <c r="P50" i="8" a="1"/>
  <c r="P50" i="8" s="1"/>
  <c r="P205" i="8" a="1"/>
  <c r="P205" i="8" s="1"/>
  <c r="P51" i="8" a="1"/>
  <c r="P51" i="8" s="1"/>
  <c r="P206" i="8" a="1"/>
  <c r="P206" i="8" s="1"/>
  <c r="P110" i="8" a="1"/>
  <c r="P110" i="8" s="1"/>
  <c r="P111" i="8" a="1"/>
  <c r="P111" i="8" s="1"/>
  <c r="P52" i="8" a="1"/>
  <c r="P52" i="8" s="1"/>
  <c r="P207" i="8" a="1"/>
  <c r="P207" i="8" s="1"/>
  <c r="P53" i="8" a="1"/>
  <c r="P53" i="8" s="1"/>
  <c r="P112" i="8" a="1"/>
  <c r="P112" i="8" s="1"/>
  <c r="P208" i="8" a="1"/>
  <c r="P208" i="8" s="1"/>
  <c r="P54" i="8" a="1"/>
  <c r="P54" i="8" s="1"/>
  <c r="P209" i="8" a="1"/>
  <c r="P209" i="8" s="1"/>
  <c r="P113" i="8" a="1"/>
  <c r="P113" i="8" s="1"/>
  <c r="P114" i="8" a="1"/>
  <c r="P114" i="8" s="1"/>
  <c r="P210" i="8" a="1"/>
  <c r="P210" i="8" s="1"/>
  <c r="P55" i="8" a="1"/>
  <c r="P55" i="8" s="1"/>
  <c r="P115" i="8" a="1"/>
  <c r="P115" i="8" s="1"/>
  <c r="P56" i="8" a="1"/>
  <c r="P56" i="8" s="1"/>
  <c r="P211" i="8" a="1"/>
  <c r="P211" i="8" s="1"/>
  <c r="P212" i="8" a="1"/>
  <c r="P212" i="8" s="1"/>
  <c r="P57" i="8" a="1"/>
  <c r="P57" i="8" s="1"/>
  <c r="P116" i="8" a="1"/>
  <c r="P116" i="8" s="1"/>
  <c r="P117" i="8" a="1"/>
  <c r="P117" i="8" s="1"/>
  <c r="P58" i="8" a="1"/>
  <c r="P58" i="8" s="1"/>
  <c r="P213" i="8" a="1"/>
  <c r="P213" i="8" s="1"/>
  <c r="P118" i="8" a="1"/>
  <c r="P118" i="8" s="1"/>
  <c r="P59" i="8" a="1"/>
  <c r="P59" i="8" s="1"/>
  <c r="P214" i="8" a="1"/>
  <c r="P214" i="8" s="1"/>
  <c r="P215" i="8" a="1"/>
  <c r="P215" i="8" s="1"/>
  <c r="P60" i="8" a="1"/>
  <c r="P60" i="8" s="1"/>
  <c r="P119" i="8" a="1"/>
  <c r="P119" i="8" s="1"/>
  <c r="P61" i="8" a="1"/>
  <c r="P61" i="8" s="1"/>
  <c r="P120" i="8" a="1"/>
  <c r="P120" i="8" s="1"/>
  <c r="P216" i="8" a="1"/>
  <c r="P216" i="8" s="1"/>
  <c r="P121" i="8" a="1"/>
  <c r="P121" i="8" s="1"/>
  <c r="P62" i="8" a="1"/>
  <c r="P62" i="8" s="1"/>
  <c r="P217" i="8" a="1"/>
  <c r="P217" i="8" s="1"/>
  <c r="P122" i="8" a="1"/>
  <c r="P122" i="8" s="1"/>
  <c r="P218" i="8" a="1"/>
  <c r="P218" i="8" s="1"/>
  <c r="P63" i="8" a="1"/>
  <c r="P63" i="8" s="1"/>
  <c r="P64" i="8" a="1"/>
  <c r="P64" i="8" s="1"/>
  <c r="P123" i="8" a="1"/>
  <c r="P123" i="8" s="1"/>
  <c r="P219" i="8" a="1"/>
  <c r="P219" i="8" s="1"/>
  <c r="P65" i="8" a="1"/>
  <c r="P65" i="8" s="1"/>
  <c r="P124" i="8" a="1"/>
  <c r="P124" i="8" s="1"/>
  <c r="P220" i="8" a="1"/>
  <c r="P220" i="8" s="1"/>
  <c r="P66" i="8" a="1"/>
  <c r="P66" i="8" s="1"/>
  <c r="P125" i="8" a="1"/>
  <c r="P125" i="8" s="1"/>
  <c r="P221" i="8" a="1"/>
  <c r="P221" i="8" s="1"/>
  <c r="P222" i="8" a="1"/>
  <c r="P222" i="8" s="1"/>
  <c r="P67" i="8" a="1"/>
  <c r="P67" i="8" s="1"/>
  <c r="P126" i="8" a="1"/>
  <c r="P126" i="8" s="1"/>
  <c r="P68" i="8" a="1"/>
  <c r="P68" i="8" s="1"/>
  <c r="P127" i="8" a="1"/>
  <c r="P127" i="8" s="1"/>
  <c r="P223" i="8" a="1"/>
  <c r="P223" i="8" s="1"/>
  <c r="P69" i="8" a="1"/>
  <c r="P69" i="8" s="1"/>
  <c r="P128" i="8" a="1"/>
  <c r="P128" i="8" s="1"/>
  <c r="P224" i="8" a="1"/>
  <c r="P224" i="8" s="1"/>
  <c r="P70" i="8" a="1"/>
  <c r="P70" i="8" s="1"/>
  <c r="P71" i="8" a="1"/>
  <c r="P71" i="8" s="1"/>
  <c r="P72" i="8" a="1"/>
  <c r="P72" i="8" s="1"/>
  <c r="P73" i="8" a="1"/>
  <c r="P73" i="8" s="1"/>
  <c r="P74" i="8" a="1"/>
  <c r="P74" i="8" s="1"/>
  <c r="P75" i="8" a="1"/>
  <c r="P75" i="8" s="1"/>
  <c r="P76" i="8" a="1"/>
  <c r="P76" i="8" s="1"/>
  <c r="P77" i="8" a="1"/>
  <c r="P77" i="8" s="1"/>
  <c r="P78" i="8" a="1"/>
  <c r="P78" i="8" s="1"/>
  <c r="P79" i="8" a="1"/>
  <c r="P79" i="8" s="1"/>
  <c r="P80" i="8" a="1"/>
  <c r="P80" i="8" s="1"/>
  <c r="L133" i="8" a="1"/>
  <c r="L133" i="8" s="1"/>
  <c r="M133" i="8" a="1"/>
  <c r="M133" i="8" s="1"/>
  <c r="N133" i="8" a="1"/>
  <c r="N133" i="8" s="1"/>
  <c r="L132" i="8" a="1"/>
  <c r="L132" i="8" s="1"/>
  <c r="M132" i="8" a="1"/>
  <c r="M132" i="8" s="1"/>
  <c r="BA90" i="26"/>
  <c r="AW133" i="26"/>
  <c r="AX121" i="26"/>
  <c r="E178" i="8" a="1"/>
  <c r="E178" i="8" s="1"/>
  <c r="D134" i="8"/>
  <c r="Q261" i="8"/>
  <c r="Q288" i="8" s="1"/>
  <c r="E82" i="8" a="1"/>
  <c r="E82" i="8" s="1"/>
  <c r="D36" i="21"/>
  <c r="BZ4" i="28"/>
  <c r="BZ6" i="28" s="1"/>
  <c r="BZ10" i="8"/>
  <c r="BZ10" i="28" s="1"/>
  <c r="D18" i="21"/>
  <c r="D69" i="21"/>
  <c r="CA4" i="8"/>
  <c r="CA9" i="8" s="1"/>
  <c r="BZ9" i="8"/>
  <c r="C5" i="29"/>
  <c r="C33" i="29" s="1"/>
  <c r="BY8" i="8"/>
  <c r="D58" i="21"/>
  <c r="D47" i="21"/>
  <c r="D80" i="21"/>
  <c r="O4" i="8"/>
  <c r="O17" i="8" s="1"/>
  <c r="F137" i="6"/>
  <c r="N10" i="8"/>
  <c r="N7" i="8" s="1"/>
  <c r="N7" i="28" s="1"/>
  <c r="N9" i="8"/>
  <c r="N6" i="8"/>
  <c r="F136" i="6" s="1"/>
  <c r="M10" i="28"/>
  <c r="E136" i="6"/>
  <c r="Q341" i="8"/>
  <c r="Q365" i="8"/>
  <c r="N366" i="8"/>
  <c r="O342" i="8"/>
  <c r="Q255" i="8"/>
  <c r="P286" i="8"/>
  <c r="N363" i="8"/>
  <c r="O103" i="28"/>
  <c r="O105" i="28" s="1"/>
  <c r="P308" i="8"/>
  <c r="P358" i="8"/>
  <c r="N103" i="28"/>
  <c r="N105" i="28" s="1"/>
  <c r="R261" i="8"/>
  <c r="R288" i="8" s="1"/>
  <c r="Q257" i="8"/>
  <c r="Q285" i="8" s="1"/>
  <c r="L8" i="28"/>
  <c r="Q5" i="28"/>
  <c r="P331" i="8"/>
  <c r="P340" i="8" s="1"/>
  <c r="Q231" i="8"/>
  <c r="E80" i="21"/>
  <c r="BH6" i="28"/>
  <c r="E58" i="21"/>
  <c r="E36" i="21"/>
  <c r="E47" i="21"/>
  <c r="E69" i="21"/>
  <c r="BZ8" i="8"/>
  <c r="E18" i="21"/>
  <c r="BH7" i="8"/>
  <c r="BH7" i="28" s="1"/>
  <c r="L8" i="8"/>
  <c r="M8" i="8"/>
  <c r="M8" i="28"/>
  <c r="E7" i="6"/>
  <c r="Q256" i="8"/>
  <c r="U263" i="8"/>
  <c r="R5" i="8"/>
  <c r="AB265" i="8"/>
  <c r="M393" i="8"/>
  <c r="M74" i="28" s="1"/>
  <c r="M78" i="28" s="1"/>
  <c r="M399" i="8"/>
  <c r="M397" i="8"/>
  <c r="R396" i="8"/>
  <c r="G8" i="6"/>
  <c r="F7" i="6"/>
  <c r="T230" i="8"/>
  <c r="L409" i="8"/>
  <c r="L412" i="8"/>
  <c r="U432" i="8"/>
  <c r="T433" i="8"/>
  <c r="BA109" i="26" l="1"/>
  <c r="BA115" i="26"/>
  <c r="AY119" i="26"/>
  <c r="AX131" i="26"/>
  <c r="O4" i="28"/>
  <c r="O9" i="28" s="1"/>
  <c r="Q88" i="8" a="1"/>
  <c r="Q88" i="8" s="1"/>
  <c r="AZ124" i="26"/>
  <c r="AZ113" i="26"/>
  <c r="BA113" i="26" s="1"/>
  <c r="Q91" i="8" a="1"/>
  <c r="Q91" i="8" s="1"/>
  <c r="Q185" i="8" a="1"/>
  <c r="Q185" i="8" s="1"/>
  <c r="Q192" i="8" a="1"/>
  <c r="Q192" i="8" s="1"/>
  <c r="Q190" i="8" a="1"/>
  <c r="Q190" i="8" s="1"/>
  <c r="Q92" i="8" a="1"/>
  <c r="Q92" i="8" s="1"/>
  <c r="Q90" i="8" a="1"/>
  <c r="Q90" i="8" s="1"/>
  <c r="AZ112" i="26"/>
  <c r="AZ130" i="26" s="1"/>
  <c r="AX132" i="26"/>
  <c r="AX133" i="26" s="1"/>
  <c r="BA88" i="26"/>
  <c r="AY130" i="26"/>
  <c r="AY132" i="26" s="1"/>
  <c r="AZ118" i="26" a="1"/>
  <c r="AZ118" i="26" s="1"/>
  <c r="BA118" i="26" s="1"/>
  <c r="R89" i="8" a="1"/>
  <c r="R89" i="8" s="1"/>
  <c r="R185" i="8" a="1"/>
  <c r="R185" i="8" s="1"/>
  <c r="R90" i="8" a="1"/>
  <c r="R90" i="8" s="1"/>
  <c r="R186" i="8" a="1"/>
  <c r="R186" i="8" s="1"/>
  <c r="R91" i="8" a="1"/>
  <c r="R91" i="8" s="1"/>
  <c r="R187" i="8" a="1"/>
  <c r="R187" i="8" s="1"/>
  <c r="R188" i="8" a="1"/>
  <c r="R188" i="8" s="1"/>
  <c r="R92" i="8" a="1"/>
  <c r="R92" i="8" s="1"/>
  <c r="R93" i="8" a="1"/>
  <c r="R93" i="8" s="1"/>
  <c r="R189" i="8" a="1"/>
  <c r="R189" i="8" s="1"/>
  <c r="R94" i="8" a="1"/>
  <c r="R94" i="8" s="1"/>
  <c r="R190" i="8" a="1"/>
  <c r="R190" i="8" s="1"/>
  <c r="R191" i="8" a="1"/>
  <c r="R191" i="8" s="1"/>
  <c r="R95" i="8" a="1"/>
  <c r="R95" i="8" s="1"/>
  <c r="R96" i="8" a="1"/>
  <c r="R96" i="8" s="1"/>
  <c r="R192" i="8" a="1"/>
  <c r="R192" i="8" s="1"/>
  <c r="R193" i="8" a="1"/>
  <c r="R193" i="8" s="1"/>
  <c r="R97" i="8" a="1"/>
  <c r="R97" i="8" s="1"/>
  <c r="R98" i="8" a="1"/>
  <c r="R98" i="8" s="1"/>
  <c r="R194" i="8" a="1"/>
  <c r="R194" i="8" s="1"/>
  <c r="R195" i="8" a="1"/>
  <c r="R195" i="8" s="1"/>
  <c r="R99" i="8" a="1"/>
  <c r="R99" i="8" s="1"/>
  <c r="R41" i="8" a="1"/>
  <c r="R41" i="8" s="1"/>
  <c r="R196" i="8" a="1"/>
  <c r="R196" i="8" s="1"/>
  <c r="R100" i="8" a="1"/>
  <c r="R100" i="8" s="1"/>
  <c r="R197" i="8" a="1"/>
  <c r="R197" i="8" s="1"/>
  <c r="R101" i="8" a="1"/>
  <c r="R101" i="8" s="1"/>
  <c r="R42" i="8" a="1"/>
  <c r="R42" i="8" s="1"/>
  <c r="R43" i="8" a="1"/>
  <c r="R43" i="8" s="1"/>
  <c r="R102" i="8" a="1"/>
  <c r="R102" i="8" s="1"/>
  <c r="R198" i="8" a="1"/>
  <c r="R198" i="8" s="1"/>
  <c r="R199" i="8" a="1"/>
  <c r="R199" i="8" s="1"/>
  <c r="R44" i="8" a="1"/>
  <c r="R44" i="8" s="1"/>
  <c r="R103" i="8" a="1"/>
  <c r="R103" i="8" s="1"/>
  <c r="R104" i="8" a="1"/>
  <c r="R104" i="8" s="1"/>
  <c r="R45" i="8" a="1"/>
  <c r="R45" i="8" s="1"/>
  <c r="R200" i="8" a="1"/>
  <c r="R200" i="8" s="1"/>
  <c r="R105" i="8" a="1"/>
  <c r="R105" i="8" s="1"/>
  <c r="R46" i="8" a="1"/>
  <c r="R46" i="8" s="1"/>
  <c r="R201" i="8" a="1"/>
  <c r="R201" i="8" s="1"/>
  <c r="R47" i="8" a="1"/>
  <c r="R47" i="8" s="1"/>
  <c r="R106" i="8" a="1"/>
  <c r="R106" i="8" s="1"/>
  <c r="R202" i="8" a="1"/>
  <c r="R202" i="8" s="1"/>
  <c r="R107" i="8" a="1"/>
  <c r="R107" i="8" s="1"/>
  <c r="R203" i="8" a="1"/>
  <c r="R203" i="8" s="1"/>
  <c r="R48" i="8" a="1"/>
  <c r="R48" i="8" s="1"/>
  <c r="R108" i="8" a="1"/>
  <c r="R108" i="8" s="1"/>
  <c r="R49" i="8" a="1"/>
  <c r="R49" i="8" s="1"/>
  <c r="R204" i="8" a="1"/>
  <c r="R204" i="8" s="1"/>
  <c r="R50" i="8" a="1"/>
  <c r="R50" i="8" s="1"/>
  <c r="R109" i="8" a="1"/>
  <c r="R109" i="8" s="1"/>
  <c r="R205" i="8" a="1"/>
  <c r="R205" i="8" s="1"/>
  <c r="R110" i="8" a="1"/>
  <c r="R110" i="8" s="1"/>
  <c r="R206" i="8" a="1"/>
  <c r="R206" i="8" s="1"/>
  <c r="R51" i="8" a="1"/>
  <c r="R51" i="8" s="1"/>
  <c r="R207" i="8" a="1"/>
  <c r="R207" i="8" s="1"/>
  <c r="R52" i="8" a="1"/>
  <c r="R52" i="8" s="1"/>
  <c r="R111" i="8" a="1"/>
  <c r="R111" i="8" s="1"/>
  <c r="R112" i="8" a="1"/>
  <c r="R112" i="8" s="1"/>
  <c r="R208" i="8" a="1"/>
  <c r="R208" i="8" s="1"/>
  <c r="R53" i="8" a="1"/>
  <c r="R53" i="8" s="1"/>
  <c r="R209" i="8" a="1"/>
  <c r="R209" i="8" s="1"/>
  <c r="R113" i="8" a="1"/>
  <c r="R113" i="8" s="1"/>
  <c r="R54" i="8" a="1"/>
  <c r="R54" i="8" s="1"/>
  <c r="R114" i="8" a="1"/>
  <c r="R114" i="8" s="1"/>
  <c r="R210" i="8" a="1"/>
  <c r="R210" i="8" s="1"/>
  <c r="R55" i="8" a="1"/>
  <c r="R55" i="8" s="1"/>
  <c r="R56" i="8" a="1"/>
  <c r="R56" i="8" s="1"/>
  <c r="R115" i="8" a="1"/>
  <c r="R115" i="8" s="1"/>
  <c r="R211" i="8" a="1"/>
  <c r="R211" i="8" s="1"/>
  <c r="R57" i="8" a="1"/>
  <c r="R57" i="8" s="1"/>
  <c r="R116" i="8" a="1"/>
  <c r="R116" i="8" s="1"/>
  <c r="R212" i="8" a="1"/>
  <c r="R212" i="8" s="1"/>
  <c r="R213" i="8" a="1"/>
  <c r="R213" i="8" s="1"/>
  <c r="R117" i="8" a="1"/>
  <c r="R117" i="8" s="1"/>
  <c r="R58" i="8" a="1"/>
  <c r="R58" i="8" s="1"/>
  <c r="R214" i="8" a="1"/>
  <c r="R214" i="8" s="1"/>
  <c r="R59" i="8" a="1"/>
  <c r="R59" i="8" s="1"/>
  <c r="R118" i="8" a="1"/>
  <c r="R118" i="8" s="1"/>
  <c r="R215" i="8" a="1"/>
  <c r="R215" i="8" s="1"/>
  <c r="R60" i="8" a="1"/>
  <c r="R60" i="8" s="1"/>
  <c r="R119" i="8" a="1"/>
  <c r="R119" i="8" s="1"/>
  <c r="R120" i="8" a="1"/>
  <c r="R120" i="8" s="1"/>
  <c r="R216" i="8" a="1"/>
  <c r="R216" i="8" s="1"/>
  <c r="R61" i="8" a="1"/>
  <c r="R61" i="8" s="1"/>
  <c r="R62" i="8" a="1"/>
  <c r="R62" i="8" s="1"/>
  <c r="R121" i="8" a="1"/>
  <c r="R121" i="8" s="1"/>
  <c r="R217" i="8" a="1"/>
  <c r="R217" i="8" s="1"/>
  <c r="R63" i="8" a="1"/>
  <c r="R63" i="8" s="1"/>
  <c r="R122" i="8" a="1"/>
  <c r="R122" i="8" s="1"/>
  <c r="R218" i="8" a="1"/>
  <c r="R218" i="8" s="1"/>
  <c r="R123" i="8" a="1"/>
  <c r="R123" i="8" s="1"/>
  <c r="R64" i="8" a="1"/>
  <c r="R64" i="8" s="1"/>
  <c r="R219" i="8" a="1"/>
  <c r="R219" i="8" s="1"/>
  <c r="R65" i="8" a="1"/>
  <c r="R65" i="8" s="1"/>
  <c r="R220" i="8" a="1"/>
  <c r="R220" i="8" s="1"/>
  <c r="R124" i="8" a="1"/>
  <c r="R124" i="8" s="1"/>
  <c r="R125" i="8" a="1"/>
  <c r="R125" i="8" s="1"/>
  <c r="R221" i="8" a="1"/>
  <c r="R221" i="8" s="1"/>
  <c r="R66" i="8" a="1"/>
  <c r="R66" i="8" s="1"/>
  <c r="R67" i="8" a="1"/>
  <c r="R67" i="8" s="1"/>
  <c r="R222" i="8" a="1"/>
  <c r="R222" i="8" s="1"/>
  <c r="R126" i="8" a="1"/>
  <c r="R126" i="8" s="1"/>
  <c r="R223" i="8" a="1"/>
  <c r="R223" i="8" s="1"/>
  <c r="R68" i="8" a="1"/>
  <c r="R68" i="8" s="1"/>
  <c r="R127" i="8" a="1"/>
  <c r="R127" i="8" s="1"/>
  <c r="R69" i="8" a="1"/>
  <c r="R69" i="8" s="1"/>
  <c r="R224" i="8" a="1"/>
  <c r="R224" i="8" s="1"/>
  <c r="R128" i="8" a="1"/>
  <c r="R128" i="8" s="1"/>
  <c r="R70" i="8" a="1"/>
  <c r="R70" i="8" s="1"/>
  <c r="R71" i="8" a="1"/>
  <c r="R71" i="8" s="1"/>
  <c r="R72" i="8" a="1"/>
  <c r="R72" i="8" s="1"/>
  <c r="R73" i="8" a="1"/>
  <c r="R73" i="8" s="1"/>
  <c r="R74" i="8" a="1"/>
  <c r="R74" i="8" s="1"/>
  <c r="R75" i="8" a="1"/>
  <c r="R75" i="8" s="1"/>
  <c r="R76" i="8" a="1"/>
  <c r="R76" i="8" s="1"/>
  <c r="R77" i="8" a="1"/>
  <c r="R77" i="8" s="1"/>
  <c r="R78" i="8" a="1"/>
  <c r="R78" i="8" s="1"/>
  <c r="R79" i="8" a="1"/>
  <c r="R79" i="8" s="1"/>
  <c r="R80" i="8" a="1"/>
  <c r="R80" i="8" s="1"/>
  <c r="L134" i="8" a="1"/>
  <c r="L134" i="8" s="1"/>
  <c r="M134" i="8" a="1"/>
  <c r="M134" i="8" s="1"/>
  <c r="N134" i="8" a="1"/>
  <c r="N134" i="8" s="1"/>
  <c r="O134" i="8" a="1"/>
  <c r="O134" i="8" s="1"/>
  <c r="M82" i="8" a="1"/>
  <c r="M82" i="8" s="1"/>
  <c r="O82" i="8" a="1"/>
  <c r="O82" i="8" s="1"/>
  <c r="Q82" i="8" a="1"/>
  <c r="Q82" i="8" s="1"/>
  <c r="N82" i="8" a="1"/>
  <c r="N82" i="8" s="1"/>
  <c r="P82" i="8" a="1"/>
  <c r="P82" i="8" s="1"/>
  <c r="R82" i="8" a="1"/>
  <c r="R82" i="8" s="1"/>
  <c r="N178" i="8" a="1"/>
  <c r="N178" i="8" s="1"/>
  <c r="R178" i="8" a="1"/>
  <c r="R178" i="8" s="1"/>
  <c r="O178" i="8" a="1"/>
  <c r="O178" i="8" s="1"/>
  <c r="P178" i="8" a="1"/>
  <c r="P178" i="8" s="1"/>
  <c r="M178" i="8" a="1"/>
  <c r="M178" i="8" s="1"/>
  <c r="Q178" i="8" a="1"/>
  <c r="Q178" i="8" s="1"/>
  <c r="L178" i="8" a="1"/>
  <c r="L178" i="8" s="1"/>
  <c r="L177" i="8" s="1"/>
  <c r="L254" i="8" s="1"/>
  <c r="L82" i="8" a="1"/>
  <c r="L82" i="8" s="1"/>
  <c r="L81" i="8" s="1"/>
  <c r="L339" i="8" s="1"/>
  <c r="AY121" i="26"/>
  <c r="BA114" i="26"/>
  <c r="BA93" i="26"/>
  <c r="D135" i="8"/>
  <c r="BZ9" i="28"/>
  <c r="CA10" i="8"/>
  <c r="CA10" i="28" s="1"/>
  <c r="CA4" i="28"/>
  <c r="CA6" i="28" s="1"/>
  <c r="CA6" i="8"/>
  <c r="CB4" i="8"/>
  <c r="CB9" i="8" s="1"/>
  <c r="O6" i="8"/>
  <c r="G137" i="6"/>
  <c r="O9" i="8"/>
  <c r="O10" i="8"/>
  <c r="O7" i="8" s="1"/>
  <c r="O7" i="28" s="1"/>
  <c r="P4" i="8"/>
  <c r="P17" i="8" s="1"/>
  <c r="N10" i="28"/>
  <c r="N6" i="28"/>
  <c r="N8" i="28" s="1"/>
  <c r="BZ8" i="28"/>
  <c r="D5" i="29"/>
  <c r="D33" i="29" s="1"/>
  <c r="R341" i="8"/>
  <c r="R365" i="8"/>
  <c r="O366" i="8"/>
  <c r="N359" i="8"/>
  <c r="N289" i="8" s="1"/>
  <c r="R255" i="8"/>
  <c r="P342" i="8"/>
  <c r="P343" i="8"/>
  <c r="Q286" i="8"/>
  <c r="N54" i="28"/>
  <c r="O363" i="8"/>
  <c r="Q308" i="8"/>
  <c r="Q358" i="8"/>
  <c r="P103" i="28"/>
  <c r="P105" i="28" s="1"/>
  <c r="S261" i="8"/>
  <c r="R257" i="8"/>
  <c r="R285" i="8" s="1"/>
  <c r="R5" i="28"/>
  <c r="R231" i="8"/>
  <c r="R331" i="8" s="1"/>
  <c r="R340" i="8" s="1"/>
  <c r="Q331" i="8"/>
  <c r="Q340" i="8" s="1"/>
  <c r="BH8" i="28"/>
  <c r="BH8" i="8"/>
  <c r="C61" i="6" s="1"/>
  <c r="BI7" i="8"/>
  <c r="BI7" i="28" s="1"/>
  <c r="N8" i="8"/>
  <c r="V263" i="8"/>
  <c r="R256" i="8"/>
  <c r="L418" i="8"/>
  <c r="L413" i="8"/>
  <c r="D147" i="6" s="1"/>
  <c r="S5" i="8"/>
  <c r="U230" i="8"/>
  <c r="S396" i="8"/>
  <c r="N392" i="8"/>
  <c r="V432" i="8"/>
  <c r="U433" i="8"/>
  <c r="M405" i="8"/>
  <c r="L408" i="8"/>
  <c r="L417" i="8" s="1"/>
  <c r="L419" i="8"/>
  <c r="L414" i="8"/>
  <c r="H8" i="6"/>
  <c r="G7" i="6"/>
  <c r="M398" i="8"/>
  <c r="AC265" i="8"/>
  <c r="P4" i="28" l="1"/>
  <c r="P9" i="28" s="1"/>
  <c r="AZ127" i="26"/>
  <c r="BA127" i="26" s="1"/>
  <c r="BA124" i="26"/>
  <c r="BA103" i="26"/>
  <c r="AY131" i="26"/>
  <c r="S288" i="8"/>
  <c r="T261" i="8"/>
  <c r="U261" i="8" s="1"/>
  <c r="V261" i="8" s="1"/>
  <c r="W261" i="8" s="1"/>
  <c r="BA112" i="26"/>
  <c r="L283" i="8"/>
  <c r="L299" i="8" s="1"/>
  <c r="S90" i="8" a="1"/>
  <c r="S90" i="8" s="1"/>
  <c r="S186" i="8" a="1"/>
  <c r="S186" i="8" s="1"/>
  <c r="S187" i="8" a="1"/>
  <c r="S187" i="8" s="1"/>
  <c r="S91" i="8" a="1"/>
  <c r="S91" i="8" s="1"/>
  <c r="S92" i="8" a="1"/>
  <c r="S92" i="8" s="1"/>
  <c r="S188" i="8" a="1"/>
  <c r="S188" i="8" s="1"/>
  <c r="S189" i="8" a="1"/>
  <c r="S189" i="8" s="1"/>
  <c r="S93" i="8" a="1"/>
  <c r="S93" i="8" s="1"/>
  <c r="S190" i="8" a="1"/>
  <c r="S190" i="8" s="1"/>
  <c r="S94" i="8" a="1"/>
  <c r="S94" i="8" s="1"/>
  <c r="S95" i="8" a="1"/>
  <c r="S95" i="8" s="1"/>
  <c r="S191" i="8" a="1"/>
  <c r="S191" i="8" s="1"/>
  <c r="S192" i="8" a="1"/>
  <c r="S192" i="8" s="1"/>
  <c r="S96" i="8" a="1"/>
  <c r="S96" i="8" s="1"/>
  <c r="S97" i="8" a="1"/>
  <c r="S97" i="8" s="1"/>
  <c r="S193" i="8" a="1"/>
  <c r="S193" i="8" s="1"/>
  <c r="S194" i="8" a="1"/>
  <c r="S194" i="8" s="1"/>
  <c r="S98" i="8" a="1"/>
  <c r="S98" i="8" s="1"/>
  <c r="S195" i="8" a="1"/>
  <c r="S195" i="8" s="1"/>
  <c r="S99" i="8" a="1"/>
  <c r="S99" i="8" s="1"/>
  <c r="S100" i="8" a="1"/>
  <c r="S100" i="8" s="1"/>
  <c r="S196" i="8" a="1"/>
  <c r="S196" i="8" s="1"/>
  <c r="S197" i="8" a="1"/>
  <c r="S197" i="8" s="1"/>
  <c r="S101" i="8" a="1"/>
  <c r="S101" i="8" s="1"/>
  <c r="S42" i="8" a="1"/>
  <c r="S42" i="8" s="1"/>
  <c r="S43" i="8" a="1"/>
  <c r="S43" i="8" s="1"/>
  <c r="S102" i="8" a="1"/>
  <c r="S102" i="8" s="1"/>
  <c r="S198" i="8" a="1"/>
  <c r="S198" i="8" s="1"/>
  <c r="S103" i="8" a="1"/>
  <c r="S103" i="8" s="1"/>
  <c r="S44" i="8" a="1"/>
  <c r="S44" i="8" s="1"/>
  <c r="S199" i="8" a="1"/>
  <c r="S199" i="8" s="1"/>
  <c r="S104" i="8" a="1"/>
  <c r="S104" i="8" s="1"/>
  <c r="S45" i="8" a="1"/>
  <c r="S45" i="8" s="1"/>
  <c r="S200" i="8" a="1"/>
  <c r="S200" i="8" s="1"/>
  <c r="S46" i="8" a="1"/>
  <c r="S46" i="8" s="1"/>
  <c r="S201" i="8" a="1"/>
  <c r="S201" i="8" s="1"/>
  <c r="S105" i="8" a="1"/>
  <c r="S105" i="8" s="1"/>
  <c r="S47" i="8" a="1"/>
  <c r="S47" i="8" s="1"/>
  <c r="S202" i="8" a="1"/>
  <c r="S202" i="8" s="1"/>
  <c r="S106" i="8" a="1"/>
  <c r="S106" i="8" s="1"/>
  <c r="S48" i="8" a="1"/>
  <c r="S48" i="8" s="1"/>
  <c r="S107" i="8" a="1"/>
  <c r="S107" i="8" s="1"/>
  <c r="S203" i="8" a="1"/>
  <c r="S203" i="8" s="1"/>
  <c r="S108" i="8" a="1"/>
  <c r="S108" i="8" s="1"/>
  <c r="S204" i="8" a="1"/>
  <c r="S204" i="8" s="1"/>
  <c r="S49" i="8" a="1"/>
  <c r="S49" i="8" s="1"/>
  <c r="S205" i="8" a="1"/>
  <c r="S205" i="8" s="1"/>
  <c r="S109" i="8" a="1"/>
  <c r="S109" i="8" s="1"/>
  <c r="S50" i="8" a="1"/>
  <c r="S50" i="8" s="1"/>
  <c r="S206" i="8" a="1"/>
  <c r="S206" i="8" s="1"/>
  <c r="S51" i="8" a="1"/>
  <c r="S51" i="8" s="1"/>
  <c r="S110" i="8" a="1"/>
  <c r="S110" i="8" s="1"/>
  <c r="S111" i="8" a="1"/>
  <c r="S111" i="8" s="1"/>
  <c r="S52" i="8" a="1"/>
  <c r="S52" i="8" s="1"/>
  <c r="S207" i="8" a="1"/>
  <c r="S207" i="8" s="1"/>
  <c r="S208" i="8" a="1"/>
  <c r="S208" i="8" s="1"/>
  <c r="S53" i="8" a="1"/>
  <c r="S53" i="8" s="1"/>
  <c r="S112" i="8" a="1"/>
  <c r="S112" i="8" s="1"/>
  <c r="S54" i="8" a="1"/>
  <c r="S54" i="8" s="1"/>
  <c r="S209" i="8" a="1"/>
  <c r="S209" i="8" s="1"/>
  <c r="S113" i="8" a="1"/>
  <c r="S113" i="8" s="1"/>
  <c r="S114" i="8" a="1"/>
  <c r="S114" i="8" s="1"/>
  <c r="S210" i="8" a="1"/>
  <c r="S210" i="8" s="1"/>
  <c r="S55" i="8" a="1"/>
  <c r="S55" i="8" s="1"/>
  <c r="S56" i="8" a="1"/>
  <c r="S56" i="8" s="1"/>
  <c r="S115" i="8" a="1"/>
  <c r="S115" i="8" s="1"/>
  <c r="S211" i="8" a="1"/>
  <c r="S211" i="8" s="1"/>
  <c r="S116" i="8" a="1"/>
  <c r="S116" i="8" s="1"/>
  <c r="S57" i="8" a="1"/>
  <c r="S57" i="8" s="1"/>
  <c r="S212" i="8" a="1"/>
  <c r="S212" i="8" s="1"/>
  <c r="S213" i="8" a="1"/>
  <c r="S213" i="8" s="1"/>
  <c r="S117" i="8" a="1"/>
  <c r="S117" i="8" s="1"/>
  <c r="S58" i="8" a="1"/>
  <c r="S58" i="8" s="1"/>
  <c r="S59" i="8" a="1"/>
  <c r="S59" i="8" s="1"/>
  <c r="S118" i="8" a="1"/>
  <c r="S118" i="8" s="1"/>
  <c r="S214" i="8" a="1"/>
  <c r="S214" i="8" s="1"/>
  <c r="S60" i="8" a="1"/>
  <c r="S60" i="8" s="1"/>
  <c r="S215" i="8" a="1"/>
  <c r="S215" i="8" s="1"/>
  <c r="S119" i="8" a="1"/>
  <c r="S119" i="8" s="1"/>
  <c r="S120" i="8" a="1"/>
  <c r="S120" i="8" s="1"/>
  <c r="S216" i="8" a="1"/>
  <c r="S216" i="8" s="1"/>
  <c r="S61" i="8" a="1"/>
  <c r="S61" i="8" s="1"/>
  <c r="S62" i="8" a="1"/>
  <c r="S62" i="8" s="1"/>
  <c r="S217" i="8" a="1"/>
  <c r="S217" i="8" s="1"/>
  <c r="S121" i="8" a="1"/>
  <c r="S121" i="8" s="1"/>
  <c r="S122" i="8" a="1"/>
  <c r="S122" i="8" s="1"/>
  <c r="S218" i="8" a="1"/>
  <c r="S218" i="8" s="1"/>
  <c r="S63" i="8" a="1"/>
  <c r="S63" i="8" s="1"/>
  <c r="S219" i="8" a="1"/>
  <c r="S219" i="8" s="1"/>
  <c r="S64" i="8" a="1"/>
  <c r="S64" i="8" s="1"/>
  <c r="S123" i="8" a="1"/>
  <c r="S123" i="8" s="1"/>
  <c r="S124" i="8" a="1"/>
  <c r="S124" i="8" s="1"/>
  <c r="S65" i="8" a="1"/>
  <c r="S65" i="8" s="1"/>
  <c r="S220" i="8" a="1"/>
  <c r="S220" i="8" s="1"/>
  <c r="S221" i="8" a="1"/>
  <c r="S221" i="8" s="1"/>
  <c r="S66" i="8" a="1"/>
  <c r="S66" i="8" s="1"/>
  <c r="S125" i="8" a="1"/>
  <c r="S125" i="8" s="1"/>
  <c r="S67" i="8" a="1"/>
  <c r="S67" i="8" s="1"/>
  <c r="S222" i="8" a="1"/>
  <c r="S222" i="8" s="1"/>
  <c r="S126" i="8" a="1"/>
  <c r="S126" i="8" s="1"/>
  <c r="S68" i="8" a="1"/>
  <c r="S68" i="8" s="1"/>
  <c r="S127" i="8" a="1"/>
  <c r="S127" i="8" s="1"/>
  <c r="S223" i="8" a="1"/>
  <c r="S223" i="8" s="1"/>
  <c r="S224" i="8" a="1"/>
  <c r="S224" i="8" s="1"/>
  <c r="S128" i="8" a="1"/>
  <c r="S128" i="8" s="1"/>
  <c r="S69" i="8" a="1"/>
  <c r="S69" i="8" s="1"/>
  <c r="S70" i="8" a="1"/>
  <c r="S70" i="8" s="1"/>
  <c r="S71" i="8" a="1"/>
  <c r="S71" i="8" s="1"/>
  <c r="S72" i="8" a="1"/>
  <c r="S72" i="8" s="1"/>
  <c r="S73" i="8" a="1"/>
  <c r="S73" i="8" s="1"/>
  <c r="S74" i="8" a="1"/>
  <c r="S74" i="8" s="1"/>
  <c r="S75" i="8" a="1"/>
  <c r="S75" i="8" s="1"/>
  <c r="S76" i="8" a="1"/>
  <c r="S76" i="8" s="1"/>
  <c r="S77" i="8" a="1"/>
  <c r="S77" i="8" s="1"/>
  <c r="S78" i="8" a="1"/>
  <c r="S78" i="8" s="1"/>
  <c r="S79" i="8" a="1"/>
  <c r="S79" i="8" s="1"/>
  <c r="S80" i="8" a="1"/>
  <c r="S80" i="8" s="1"/>
  <c r="S178" i="8" a="1"/>
  <c r="S178" i="8" s="1"/>
  <c r="S82" i="8" a="1"/>
  <c r="S82" i="8" s="1"/>
  <c r="L135" i="8" a="1"/>
  <c r="L135" i="8" s="1"/>
  <c r="N135" i="8" a="1"/>
  <c r="N135" i="8" s="1"/>
  <c r="O135" i="8" a="1"/>
  <c r="O135" i="8" s="1"/>
  <c r="P135" i="8" a="1"/>
  <c r="P135" i="8" s="1"/>
  <c r="M135" i="8" a="1"/>
  <c r="M135" i="8" s="1"/>
  <c r="BA130" i="26"/>
  <c r="AY133" i="26"/>
  <c r="AZ120" i="26"/>
  <c r="AZ119" i="26"/>
  <c r="BA119" i="26" s="1"/>
  <c r="D136" i="8"/>
  <c r="F58" i="21"/>
  <c r="CA9" i="28"/>
  <c r="F18" i="21"/>
  <c r="F69" i="21"/>
  <c r="F47" i="21"/>
  <c r="F36" i="21"/>
  <c r="F80" i="21"/>
  <c r="CB6" i="8"/>
  <c r="CB10" i="8"/>
  <c r="CB10" i="28" s="1"/>
  <c r="CA8" i="8"/>
  <c r="CB4" i="28"/>
  <c r="CB6" i="28" s="1"/>
  <c r="CB8" i="28" s="1"/>
  <c r="G136" i="6"/>
  <c r="P10" i="8"/>
  <c r="P7" i="8" s="1"/>
  <c r="O6" i="28"/>
  <c r="O8" i="28" s="1"/>
  <c r="O10" i="28"/>
  <c r="H137" i="6"/>
  <c r="P9" i="8"/>
  <c r="P6" i="8"/>
  <c r="H136" i="6" s="1"/>
  <c r="Q4" i="8"/>
  <c r="Q17" i="8" s="1"/>
  <c r="CA8" i="28"/>
  <c r="E5" i="29"/>
  <c r="S341" i="8"/>
  <c r="S365" i="8"/>
  <c r="R342" i="8"/>
  <c r="O359" i="8"/>
  <c r="O289" i="8" s="1"/>
  <c r="P366" i="8"/>
  <c r="Q343" i="8"/>
  <c r="Q342" i="8"/>
  <c r="S255" i="8"/>
  <c r="R343" i="8"/>
  <c r="R286" i="8"/>
  <c r="P363" i="8"/>
  <c r="O54" i="28"/>
  <c r="R308" i="8"/>
  <c r="R358" i="8"/>
  <c r="Q103" i="28"/>
  <c r="Q105" i="28" s="1"/>
  <c r="T288" i="8"/>
  <c r="S257" i="8"/>
  <c r="S285" i="8" s="1"/>
  <c r="S5" i="28"/>
  <c r="S231" i="8"/>
  <c r="S331" i="8" s="1"/>
  <c r="S340" i="8" s="1"/>
  <c r="S342" i="8" s="1"/>
  <c r="BJ7" i="8"/>
  <c r="BJ7" i="28" s="1"/>
  <c r="O8" i="8"/>
  <c r="S256" i="8"/>
  <c r="W263" i="8"/>
  <c r="I8" i="6"/>
  <c r="H7" i="6"/>
  <c r="L429" i="8"/>
  <c r="L424" i="8"/>
  <c r="W432" i="8"/>
  <c r="V433" i="8"/>
  <c r="M410" i="8"/>
  <c r="N393" i="8"/>
  <c r="N74" i="28" s="1"/>
  <c r="N78" i="28" s="1"/>
  <c r="N399" i="8"/>
  <c r="N397" i="8"/>
  <c r="V230" i="8"/>
  <c r="T5" i="8"/>
  <c r="L428" i="8"/>
  <c r="L423" i="8"/>
  <c r="L422" i="8"/>
  <c r="L427" i="8"/>
  <c r="AD265" i="8"/>
  <c r="T396" i="8"/>
  <c r="Q4" i="28" l="1"/>
  <c r="Q9" i="28" s="1"/>
  <c r="L306" i="8"/>
  <c r="L23" i="28"/>
  <c r="T91" i="8" a="1"/>
  <c r="T91" i="8" s="1"/>
  <c r="T187" i="8" a="1"/>
  <c r="T187" i="8" s="1"/>
  <c r="T92" i="8" a="1"/>
  <c r="T92" i="8" s="1"/>
  <c r="T188" i="8" a="1"/>
  <c r="T188" i="8" s="1"/>
  <c r="T189" i="8" a="1"/>
  <c r="T189" i="8" s="1"/>
  <c r="T93" i="8" a="1"/>
  <c r="T93" i="8" s="1"/>
  <c r="T94" i="8" a="1"/>
  <c r="T94" i="8" s="1"/>
  <c r="T190" i="8" a="1"/>
  <c r="T190" i="8" s="1"/>
  <c r="T95" i="8" a="1"/>
  <c r="T95" i="8" s="1"/>
  <c r="T191" i="8" a="1"/>
  <c r="T191" i="8" s="1"/>
  <c r="T192" i="8" a="1"/>
  <c r="T192" i="8" s="1"/>
  <c r="T96" i="8" a="1"/>
  <c r="T96" i="8" s="1"/>
  <c r="T97" i="8" a="1"/>
  <c r="T97" i="8" s="1"/>
  <c r="T193" i="8" a="1"/>
  <c r="T193" i="8" s="1"/>
  <c r="T98" i="8" a="1"/>
  <c r="T98" i="8" s="1"/>
  <c r="T194" i="8" a="1"/>
  <c r="T194" i="8" s="1"/>
  <c r="T195" i="8" a="1"/>
  <c r="T195" i="8" s="1"/>
  <c r="T99" i="8" a="1"/>
  <c r="T99" i="8" s="1"/>
  <c r="T100" i="8" a="1"/>
  <c r="T100" i="8" s="1"/>
  <c r="T196" i="8" a="1"/>
  <c r="T196" i="8" s="1"/>
  <c r="T197" i="8" a="1"/>
  <c r="T197" i="8" s="1"/>
  <c r="T101" i="8" a="1"/>
  <c r="T101" i="8" s="1"/>
  <c r="T198" i="8" a="1"/>
  <c r="T198" i="8" s="1"/>
  <c r="T102" i="8" a="1"/>
  <c r="T102" i="8" s="1"/>
  <c r="T43" i="8" a="1"/>
  <c r="T43" i="8" s="1"/>
  <c r="T103" i="8" a="1"/>
  <c r="T103" i="8" s="1"/>
  <c r="T199" i="8" a="1"/>
  <c r="T199" i="8" s="1"/>
  <c r="T44" i="8" a="1"/>
  <c r="T44" i="8" s="1"/>
  <c r="T45" i="8" a="1"/>
  <c r="T45" i="8" s="1"/>
  <c r="T200" i="8" a="1"/>
  <c r="T200" i="8" s="1"/>
  <c r="T104" i="8" a="1"/>
  <c r="T104" i="8" s="1"/>
  <c r="T46" i="8" a="1"/>
  <c r="T46" i="8" s="1"/>
  <c r="T201" i="8" a="1"/>
  <c r="T201" i="8" s="1"/>
  <c r="T105" i="8" a="1"/>
  <c r="T105" i="8" s="1"/>
  <c r="T47" i="8" a="1"/>
  <c r="T47" i="8" s="1"/>
  <c r="T202" i="8" a="1"/>
  <c r="T202" i="8" s="1"/>
  <c r="T106" i="8" a="1"/>
  <c r="T106" i="8" s="1"/>
  <c r="T48" i="8" a="1"/>
  <c r="T48" i="8" s="1"/>
  <c r="T107" i="8" a="1"/>
  <c r="T107" i="8" s="1"/>
  <c r="T203" i="8" a="1"/>
  <c r="T203" i="8" s="1"/>
  <c r="T49" i="8" a="1"/>
  <c r="T49" i="8" s="1"/>
  <c r="T204" i="8" a="1"/>
  <c r="T204" i="8" s="1"/>
  <c r="T108" i="8" a="1"/>
  <c r="T108" i="8" s="1"/>
  <c r="T109" i="8" a="1"/>
  <c r="T109" i="8" s="1"/>
  <c r="T205" i="8" a="1"/>
  <c r="T205" i="8" s="1"/>
  <c r="T50" i="8" a="1"/>
  <c r="T50" i="8" s="1"/>
  <c r="T51" i="8" a="1"/>
  <c r="T51" i="8" s="1"/>
  <c r="T110" i="8" a="1"/>
  <c r="T110" i="8" s="1"/>
  <c r="T206" i="8" a="1"/>
  <c r="T206" i="8" s="1"/>
  <c r="T111" i="8" a="1"/>
  <c r="T111" i="8" s="1"/>
  <c r="T52" i="8" a="1"/>
  <c r="T52" i="8" s="1"/>
  <c r="T207" i="8" a="1"/>
  <c r="T207" i="8" s="1"/>
  <c r="T53" i="8" a="1"/>
  <c r="T53" i="8" s="1"/>
  <c r="T112" i="8" a="1"/>
  <c r="T112" i="8" s="1"/>
  <c r="T208" i="8" a="1"/>
  <c r="T208" i="8" s="1"/>
  <c r="T113" i="8" a="1"/>
  <c r="T113" i="8" s="1"/>
  <c r="T54" i="8" a="1"/>
  <c r="T54" i="8" s="1"/>
  <c r="T209" i="8" a="1"/>
  <c r="T209" i="8" s="1"/>
  <c r="T55" i="8" a="1"/>
  <c r="T55" i="8" s="1"/>
  <c r="T114" i="8" a="1"/>
  <c r="T114" i="8" s="1"/>
  <c r="T210" i="8" a="1"/>
  <c r="T210" i="8" s="1"/>
  <c r="T56" i="8" a="1"/>
  <c r="T56" i="8" s="1"/>
  <c r="T211" i="8" a="1"/>
  <c r="T211" i="8" s="1"/>
  <c r="T115" i="8" a="1"/>
  <c r="T115" i="8" s="1"/>
  <c r="T116" i="8" a="1"/>
  <c r="T116" i="8" s="1"/>
  <c r="T212" i="8" a="1"/>
  <c r="T212" i="8" s="1"/>
  <c r="T57" i="8" a="1"/>
  <c r="T57" i="8" s="1"/>
  <c r="T58" i="8" a="1"/>
  <c r="T58" i="8" s="1"/>
  <c r="T213" i="8" a="1"/>
  <c r="T213" i="8" s="1"/>
  <c r="T117" i="8" a="1"/>
  <c r="T117" i="8" s="1"/>
  <c r="T214" i="8" a="1"/>
  <c r="T214" i="8" s="1"/>
  <c r="T118" i="8" a="1"/>
  <c r="T118" i="8" s="1"/>
  <c r="T59" i="8" a="1"/>
  <c r="T59" i="8" s="1"/>
  <c r="T119" i="8" a="1"/>
  <c r="T119" i="8" s="1"/>
  <c r="T215" i="8" a="1"/>
  <c r="T215" i="8" s="1"/>
  <c r="T60" i="8" a="1"/>
  <c r="T60" i="8" s="1"/>
  <c r="T61" i="8" a="1"/>
  <c r="T61" i="8" s="1"/>
  <c r="T120" i="8" a="1"/>
  <c r="T120" i="8" s="1"/>
  <c r="T216" i="8" a="1"/>
  <c r="T216" i="8" s="1"/>
  <c r="T121" i="8" a="1"/>
  <c r="T121" i="8" s="1"/>
  <c r="T217" i="8" a="1"/>
  <c r="T217" i="8" s="1"/>
  <c r="T62" i="8" a="1"/>
  <c r="T62" i="8" s="1"/>
  <c r="T63" i="8" a="1"/>
  <c r="T63" i="8" s="1"/>
  <c r="T122" i="8" a="1"/>
  <c r="T122" i="8" s="1"/>
  <c r="T218" i="8" a="1"/>
  <c r="T218" i="8" s="1"/>
  <c r="T64" i="8" a="1"/>
  <c r="T64" i="8" s="1"/>
  <c r="T123" i="8" a="1"/>
  <c r="T123" i="8" s="1"/>
  <c r="T219" i="8" a="1"/>
  <c r="T219" i="8" s="1"/>
  <c r="T220" i="8" a="1"/>
  <c r="T220" i="8" s="1"/>
  <c r="T65" i="8" a="1"/>
  <c r="T65" i="8" s="1"/>
  <c r="T124" i="8" a="1"/>
  <c r="T124" i="8" s="1"/>
  <c r="T66" i="8" a="1"/>
  <c r="T66" i="8" s="1"/>
  <c r="T125" i="8" a="1"/>
  <c r="T125" i="8" s="1"/>
  <c r="T221" i="8" a="1"/>
  <c r="T221" i="8" s="1"/>
  <c r="T222" i="8" a="1"/>
  <c r="T222" i="8" s="1"/>
  <c r="T67" i="8" a="1"/>
  <c r="T67" i="8" s="1"/>
  <c r="T126" i="8" a="1"/>
  <c r="T126" i="8" s="1"/>
  <c r="T127" i="8" a="1"/>
  <c r="T127" i="8" s="1"/>
  <c r="T223" i="8" a="1"/>
  <c r="T223" i="8" s="1"/>
  <c r="T68" i="8" a="1"/>
  <c r="T68" i="8" s="1"/>
  <c r="T128" i="8" a="1"/>
  <c r="T128" i="8" s="1"/>
  <c r="T69" i="8" a="1"/>
  <c r="T69" i="8" s="1"/>
  <c r="T224" i="8" a="1"/>
  <c r="T224" i="8" s="1"/>
  <c r="T70" i="8" a="1"/>
  <c r="T70" i="8" s="1"/>
  <c r="T71" i="8" a="1"/>
  <c r="T71" i="8" s="1"/>
  <c r="T72" i="8" a="1"/>
  <c r="T72" i="8" s="1"/>
  <c r="T73" i="8" a="1"/>
  <c r="T73" i="8" s="1"/>
  <c r="T74" i="8" a="1"/>
  <c r="T74" i="8" s="1"/>
  <c r="T75" i="8" a="1"/>
  <c r="T75" i="8" s="1"/>
  <c r="T76" i="8" a="1"/>
  <c r="T76" i="8" s="1"/>
  <c r="T77" i="8" a="1"/>
  <c r="T77" i="8" s="1"/>
  <c r="T78" i="8" a="1"/>
  <c r="T78" i="8" s="1"/>
  <c r="T79" i="8" a="1"/>
  <c r="T79" i="8" s="1"/>
  <c r="T80" i="8" a="1"/>
  <c r="T80" i="8" s="1"/>
  <c r="T82" i="8" a="1"/>
  <c r="T82" i="8" s="1"/>
  <c r="T178" i="8" a="1"/>
  <c r="T178" i="8" s="1"/>
  <c r="L136" i="8" a="1"/>
  <c r="L136" i="8" s="1"/>
  <c r="N136" i="8" a="1"/>
  <c r="N136" i="8" s="1"/>
  <c r="O136" i="8" a="1"/>
  <c r="O136" i="8" s="1"/>
  <c r="P136" i="8" a="1"/>
  <c r="P136" i="8" s="1"/>
  <c r="M136" i="8" a="1"/>
  <c r="M136" i="8" s="1"/>
  <c r="Q136" i="8" a="1"/>
  <c r="Q136" i="8" s="1"/>
  <c r="AZ132" i="26"/>
  <c r="BA132" i="26" s="1"/>
  <c r="AZ131" i="26"/>
  <c r="BA120" i="26"/>
  <c r="AZ121" i="26"/>
  <c r="D137" i="8"/>
  <c r="G58" i="21"/>
  <c r="G47" i="21"/>
  <c r="G36" i="21"/>
  <c r="G80" i="21"/>
  <c r="G18" i="21"/>
  <c r="G69" i="21"/>
  <c r="CB9" i="28"/>
  <c r="CB8" i="8"/>
  <c r="P6" i="28"/>
  <c r="P10" i="28"/>
  <c r="Q9" i="8"/>
  <c r="Q10" i="8"/>
  <c r="Q10" i="28" s="1"/>
  <c r="I137" i="6"/>
  <c r="Q6" i="8"/>
  <c r="R4" i="8"/>
  <c r="E33" i="29"/>
  <c r="B2" i="29"/>
  <c r="T341" i="8"/>
  <c r="T365" i="8"/>
  <c r="Q366" i="8"/>
  <c r="P359" i="8"/>
  <c r="P289" i="8" s="1"/>
  <c r="T255" i="8"/>
  <c r="S343" i="8"/>
  <c r="S286" i="8"/>
  <c r="Q363" i="8"/>
  <c r="P54" i="28"/>
  <c r="R103" i="28"/>
  <c r="R105" i="28" s="1"/>
  <c r="S308" i="8"/>
  <c r="S358" i="8"/>
  <c r="T257" i="8"/>
  <c r="T285" i="8" s="1"/>
  <c r="U288" i="8"/>
  <c r="T5" i="28"/>
  <c r="T231" i="8"/>
  <c r="T331" i="8" s="1"/>
  <c r="T340" i="8" s="1"/>
  <c r="P7" i="28"/>
  <c r="BK7" i="8"/>
  <c r="BK7" i="28" s="1"/>
  <c r="P8" i="8"/>
  <c r="X263" i="8"/>
  <c r="T256" i="8"/>
  <c r="J8" i="6"/>
  <c r="I7" i="6"/>
  <c r="M406" i="8"/>
  <c r="M411" i="8"/>
  <c r="W230" i="8"/>
  <c r="U5" i="8"/>
  <c r="X432" i="8"/>
  <c r="W433" i="8"/>
  <c r="U396" i="8"/>
  <c r="N398" i="8"/>
  <c r="AE265" i="8"/>
  <c r="O392" i="8"/>
  <c r="R4" i="28" l="1"/>
  <c r="R9" i="28" s="1"/>
  <c r="R17" i="8"/>
  <c r="U92" i="8" a="1"/>
  <c r="U92" i="8" s="1"/>
  <c r="U188" i="8" a="1"/>
  <c r="U188" i="8" s="1"/>
  <c r="U189" i="8" a="1"/>
  <c r="U189" i="8" s="1"/>
  <c r="U93" i="8" a="1"/>
  <c r="U93" i="8" s="1"/>
  <c r="U94" i="8" a="1"/>
  <c r="U94" i="8" s="1"/>
  <c r="U190" i="8" a="1"/>
  <c r="U190" i="8" s="1"/>
  <c r="U95" i="8" a="1"/>
  <c r="U95" i="8" s="1"/>
  <c r="U191" i="8" a="1"/>
  <c r="U191" i="8" s="1"/>
  <c r="U96" i="8" a="1"/>
  <c r="U96" i="8" s="1"/>
  <c r="U192" i="8" a="1"/>
  <c r="U192" i="8" s="1"/>
  <c r="U193" i="8" a="1"/>
  <c r="U193" i="8" s="1"/>
  <c r="U97" i="8" a="1"/>
  <c r="U97" i="8" s="1"/>
  <c r="U194" i="8" a="1"/>
  <c r="U194" i="8" s="1"/>
  <c r="U98" i="8" a="1"/>
  <c r="U98" i="8" s="1"/>
  <c r="U99" i="8" a="1"/>
  <c r="U99" i="8" s="1"/>
  <c r="U195" i="8" a="1"/>
  <c r="U195" i="8" s="1"/>
  <c r="U100" i="8" a="1"/>
  <c r="U100" i="8" s="1"/>
  <c r="U196" i="8" a="1"/>
  <c r="U196" i="8" s="1"/>
  <c r="U197" i="8" a="1"/>
  <c r="U197" i="8" s="1"/>
  <c r="U101" i="8" a="1"/>
  <c r="U101" i="8" s="1"/>
  <c r="U102" i="8" a="1"/>
  <c r="U102" i="8" s="1"/>
  <c r="U198" i="8" a="1"/>
  <c r="U198" i="8" s="1"/>
  <c r="U199" i="8" a="1"/>
  <c r="U199" i="8" s="1"/>
  <c r="U44" i="8" a="1"/>
  <c r="U44" i="8" s="1"/>
  <c r="U103" i="8" a="1"/>
  <c r="U103" i="8" s="1"/>
  <c r="U104" i="8" a="1"/>
  <c r="U104" i="8" s="1"/>
  <c r="U200" i="8" a="1"/>
  <c r="U200" i="8" s="1"/>
  <c r="U45" i="8" a="1"/>
  <c r="U45" i="8" s="1"/>
  <c r="U46" i="8" a="1"/>
  <c r="U46" i="8" s="1"/>
  <c r="U201" i="8" a="1"/>
  <c r="U201" i="8" s="1"/>
  <c r="U105" i="8" a="1"/>
  <c r="U105" i="8" s="1"/>
  <c r="U47" i="8" a="1"/>
  <c r="U47" i="8" s="1"/>
  <c r="U106" i="8" a="1"/>
  <c r="U106" i="8" s="1"/>
  <c r="U202" i="8" a="1"/>
  <c r="U202" i="8" s="1"/>
  <c r="U48" i="8" a="1"/>
  <c r="U48" i="8" s="1"/>
  <c r="U203" i="8" a="1"/>
  <c r="U203" i="8" s="1"/>
  <c r="U107" i="8" a="1"/>
  <c r="U107" i="8" s="1"/>
  <c r="U108" i="8" a="1"/>
  <c r="U108" i="8" s="1"/>
  <c r="U204" i="8" a="1"/>
  <c r="U204" i="8" s="1"/>
  <c r="U49" i="8" a="1"/>
  <c r="U49" i="8" s="1"/>
  <c r="U205" i="8" a="1"/>
  <c r="U205" i="8" s="1"/>
  <c r="U109" i="8" a="1"/>
  <c r="U109" i="8" s="1"/>
  <c r="U50" i="8" a="1"/>
  <c r="U50" i="8" s="1"/>
  <c r="U110" i="8" a="1"/>
  <c r="U110" i="8" s="1"/>
  <c r="U51" i="8" a="1"/>
  <c r="U51" i="8" s="1"/>
  <c r="U206" i="8" a="1"/>
  <c r="U206" i="8" s="1"/>
  <c r="U111" i="8" a="1"/>
  <c r="U111" i="8" s="1"/>
  <c r="U207" i="8" a="1"/>
  <c r="U207" i="8" s="1"/>
  <c r="U52" i="8" a="1"/>
  <c r="U52" i="8" s="1"/>
  <c r="U112" i="8" a="1"/>
  <c r="U112" i="8" s="1"/>
  <c r="U53" i="8" a="1"/>
  <c r="U53" i="8" s="1"/>
  <c r="U208" i="8" a="1"/>
  <c r="U208" i="8" s="1"/>
  <c r="U209" i="8" a="1"/>
  <c r="U209" i="8" s="1"/>
  <c r="U113" i="8" a="1"/>
  <c r="U113" i="8" s="1"/>
  <c r="U54" i="8" a="1"/>
  <c r="U54" i="8" s="1"/>
  <c r="U210" i="8" a="1"/>
  <c r="U210" i="8" s="1"/>
  <c r="U55" i="8" a="1"/>
  <c r="U55" i="8" s="1"/>
  <c r="U114" i="8" a="1"/>
  <c r="U114" i="8" s="1"/>
  <c r="U115" i="8" a="1"/>
  <c r="U115" i="8" s="1"/>
  <c r="U211" i="8" a="1"/>
  <c r="U211" i="8" s="1"/>
  <c r="U56" i="8" a="1"/>
  <c r="U56" i="8" s="1"/>
  <c r="U116" i="8" a="1"/>
  <c r="U116" i="8" s="1"/>
  <c r="U57" i="8" a="1"/>
  <c r="U57" i="8" s="1"/>
  <c r="U212" i="8" a="1"/>
  <c r="U212" i="8" s="1"/>
  <c r="U213" i="8" a="1"/>
  <c r="U213" i="8" s="1"/>
  <c r="U58" i="8" a="1"/>
  <c r="U58" i="8" s="1"/>
  <c r="U117" i="8" a="1"/>
  <c r="U117" i="8" s="1"/>
  <c r="U59" i="8" a="1"/>
  <c r="U59" i="8" s="1"/>
  <c r="U118" i="8" a="1"/>
  <c r="U118" i="8" s="1"/>
  <c r="U214" i="8" a="1"/>
  <c r="U214" i="8" s="1"/>
  <c r="U60" i="8" a="1"/>
  <c r="U60" i="8" s="1"/>
  <c r="U119" i="8" a="1"/>
  <c r="U119" i="8" s="1"/>
  <c r="U215" i="8" a="1"/>
  <c r="U215" i="8" s="1"/>
  <c r="U120" i="8" a="1"/>
  <c r="U120" i="8" s="1"/>
  <c r="U61" i="8" a="1"/>
  <c r="U61" i="8" s="1"/>
  <c r="U216" i="8" a="1"/>
  <c r="U216" i="8" s="1"/>
  <c r="U121" i="8" a="1"/>
  <c r="U121" i="8" s="1"/>
  <c r="U217" i="8" a="1"/>
  <c r="U217" i="8" s="1"/>
  <c r="U62" i="8" a="1"/>
  <c r="U62" i="8" s="1"/>
  <c r="U63" i="8" a="1"/>
  <c r="U63" i="8" s="1"/>
  <c r="U122" i="8" a="1"/>
  <c r="U122" i="8" s="1"/>
  <c r="U218" i="8" a="1"/>
  <c r="U218" i="8" s="1"/>
  <c r="U64" i="8" a="1"/>
  <c r="U64" i="8" s="1"/>
  <c r="U123" i="8" a="1"/>
  <c r="U123" i="8" s="1"/>
  <c r="U219" i="8" a="1"/>
  <c r="U219" i="8" s="1"/>
  <c r="U124" i="8" a="1"/>
  <c r="U124" i="8" s="1"/>
  <c r="U65" i="8" a="1"/>
  <c r="U65" i="8" s="1"/>
  <c r="U220" i="8" a="1"/>
  <c r="U220" i="8" s="1"/>
  <c r="U221" i="8" a="1"/>
  <c r="U221" i="8" s="1"/>
  <c r="U125" i="8" a="1"/>
  <c r="U125" i="8" s="1"/>
  <c r="U66" i="8" a="1"/>
  <c r="U66" i="8" s="1"/>
  <c r="U222" i="8" a="1"/>
  <c r="U222" i="8" s="1"/>
  <c r="U126" i="8" a="1"/>
  <c r="U126" i="8" s="1"/>
  <c r="U67" i="8" a="1"/>
  <c r="U67" i="8" s="1"/>
  <c r="U127" i="8" a="1"/>
  <c r="U127" i="8" s="1"/>
  <c r="U223" i="8" a="1"/>
  <c r="U223" i="8" s="1"/>
  <c r="U68" i="8" a="1"/>
  <c r="U68" i="8" s="1"/>
  <c r="U69" i="8" a="1"/>
  <c r="U69" i="8" s="1"/>
  <c r="U128" i="8" a="1"/>
  <c r="U128" i="8" s="1"/>
  <c r="U224" i="8" a="1"/>
  <c r="U224" i="8" s="1"/>
  <c r="U70" i="8" a="1"/>
  <c r="U70" i="8" s="1"/>
  <c r="U71" i="8" a="1"/>
  <c r="U71" i="8" s="1"/>
  <c r="U72" i="8" a="1"/>
  <c r="U72" i="8" s="1"/>
  <c r="U73" i="8" a="1"/>
  <c r="U73" i="8" s="1"/>
  <c r="U74" i="8" a="1"/>
  <c r="U74" i="8" s="1"/>
  <c r="U75" i="8" a="1"/>
  <c r="U75" i="8" s="1"/>
  <c r="U76" i="8" a="1"/>
  <c r="U76" i="8" s="1"/>
  <c r="U77" i="8" a="1"/>
  <c r="U77" i="8" s="1"/>
  <c r="U78" i="8" a="1"/>
  <c r="U78" i="8" s="1"/>
  <c r="U79" i="8" a="1"/>
  <c r="U79" i="8" s="1"/>
  <c r="U80" i="8" a="1"/>
  <c r="U80" i="8" s="1"/>
  <c r="U82" i="8" a="1"/>
  <c r="U82" i="8" s="1"/>
  <c r="U178" i="8" a="1"/>
  <c r="U178" i="8" s="1"/>
  <c r="L137" i="8" a="1"/>
  <c r="L137" i="8" s="1"/>
  <c r="M137" i="8" a="1"/>
  <c r="M137" i="8" s="1"/>
  <c r="Q137" i="8" a="1"/>
  <c r="Q137" i="8" s="1"/>
  <c r="N137" i="8" a="1"/>
  <c r="N137" i="8" s="1"/>
  <c r="R137" i="8" a="1"/>
  <c r="R137" i="8" s="1"/>
  <c r="O137" i="8" a="1"/>
  <c r="O137" i="8" s="1"/>
  <c r="P137" i="8" a="1"/>
  <c r="P137" i="8" s="1"/>
  <c r="AZ133" i="26"/>
  <c r="BA131" i="26"/>
  <c r="BA121" i="26"/>
  <c r="D138" i="8"/>
  <c r="Q7" i="8"/>
  <c r="Q7" i="28" s="1"/>
  <c r="P8" i="28"/>
  <c r="I136" i="6"/>
  <c r="S4" i="8"/>
  <c r="Q6" i="28"/>
  <c r="R6" i="8"/>
  <c r="R10" i="8"/>
  <c r="R10" i="28" s="1"/>
  <c r="R9" i="8"/>
  <c r="J137" i="6"/>
  <c r="U341" i="8"/>
  <c r="U365" i="8"/>
  <c r="R366" i="8"/>
  <c r="Q359" i="8"/>
  <c r="Q289" i="8" s="1"/>
  <c r="T343" i="8"/>
  <c r="T342" i="8"/>
  <c r="U255" i="8"/>
  <c r="T286" i="8"/>
  <c r="R363" i="8"/>
  <c r="Q54" i="28"/>
  <c r="S103" i="28"/>
  <c r="S105" i="28" s="1"/>
  <c r="T308" i="8"/>
  <c r="T358" i="8"/>
  <c r="V288" i="8"/>
  <c r="U257" i="8"/>
  <c r="U285" i="8" s="1"/>
  <c r="U5" i="28"/>
  <c r="U231" i="8"/>
  <c r="U331" i="8" s="1"/>
  <c r="U340" i="8" s="1"/>
  <c r="U342" i="8" s="1"/>
  <c r="BL7" i="8"/>
  <c r="BL7" i="28" s="1"/>
  <c r="U256" i="8"/>
  <c r="Y263" i="8"/>
  <c r="Y432" i="8"/>
  <c r="X433" i="8"/>
  <c r="AF265" i="8"/>
  <c r="X230" i="8"/>
  <c r="M412" i="8"/>
  <c r="M409" i="8"/>
  <c r="O393" i="8"/>
  <c r="O74" i="28" s="1"/>
  <c r="O78" i="28" s="1"/>
  <c r="O399" i="8"/>
  <c r="O397" i="8"/>
  <c r="K8" i="6"/>
  <c r="J7" i="6"/>
  <c r="V396" i="8"/>
  <c r="V5" i="8"/>
  <c r="S4" i="28" l="1"/>
  <c r="S9" i="28" s="1"/>
  <c r="S17" i="8"/>
  <c r="V189" i="8" a="1"/>
  <c r="V189" i="8" s="1"/>
  <c r="V93" i="8" a="1"/>
  <c r="V93" i="8" s="1"/>
  <c r="V94" i="8" a="1"/>
  <c r="V94" i="8" s="1"/>
  <c r="V190" i="8" a="1"/>
  <c r="V190" i="8" s="1"/>
  <c r="V95" i="8" a="1"/>
  <c r="V95" i="8" s="1"/>
  <c r="V191" i="8" a="1"/>
  <c r="V191" i="8" s="1"/>
  <c r="V96" i="8" a="1"/>
  <c r="V96" i="8" s="1"/>
  <c r="V192" i="8" a="1"/>
  <c r="V192" i="8" s="1"/>
  <c r="V193" i="8" a="1"/>
  <c r="V193" i="8" s="1"/>
  <c r="V97" i="8" a="1"/>
  <c r="V97" i="8" s="1"/>
  <c r="V98" i="8" a="1"/>
  <c r="V98" i="8" s="1"/>
  <c r="V194" i="8" a="1"/>
  <c r="V194" i="8" s="1"/>
  <c r="V195" i="8" a="1"/>
  <c r="V195" i="8" s="1"/>
  <c r="V99" i="8" a="1"/>
  <c r="V99" i="8" s="1"/>
  <c r="V196" i="8" a="1"/>
  <c r="V196" i="8" s="1"/>
  <c r="V100" i="8" a="1"/>
  <c r="V100" i="8" s="1"/>
  <c r="V197" i="8" a="1"/>
  <c r="V197" i="8" s="1"/>
  <c r="V101" i="8" a="1"/>
  <c r="V101" i="8" s="1"/>
  <c r="V102" i="8" a="1"/>
  <c r="V102" i="8" s="1"/>
  <c r="V198" i="8" a="1"/>
  <c r="V198" i="8" s="1"/>
  <c r="V103" i="8" a="1"/>
  <c r="V103" i="8" s="1"/>
  <c r="V199" i="8" a="1"/>
  <c r="V199" i="8" s="1"/>
  <c r="V104" i="8" a="1"/>
  <c r="V104" i="8" s="1"/>
  <c r="V45" i="8" a="1"/>
  <c r="V45" i="8" s="1"/>
  <c r="V200" i="8" a="1"/>
  <c r="V200" i="8" s="1"/>
  <c r="V105" i="8" a="1"/>
  <c r="V105" i="8" s="1"/>
  <c r="V46" i="8" a="1"/>
  <c r="V46" i="8" s="1"/>
  <c r="V201" i="8" a="1"/>
  <c r="V201" i="8" s="1"/>
  <c r="V47" i="8" a="1"/>
  <c r="V47" i="8" s="1"/>
  <c r="V106" i="8" a="1"/>
  <c r="V106" i="8" s="1"/>
  <c r="V202" i="8" a="1"/>
  <c r="V202" i="8" s="1"/>
  <c r="V107" i="8" a="1"/>
  <c r="V107" i="8" s="1"/>
  <c r="V203" i="8" a="1"/>
  <c r="V203" i="8" s="1"/>
  <c r="V48" i="8" a="1"/>
  <c r="V48" i="8" s="1"/>
  <c r="V204" i="8" a="1"/>
  <c r="V204" i="8" s="1"/>
  <c r="V108" i="8" a="1"/>
  <c r="V108" i="8" s="1"/>
  <c r="V49" i="8" a="1"/>
  <c r="V49" i="8" s="1"/>
  <c r="V205" i="8" a="1"/>
  <c r="V205" i="8" s="1"/>
  <c r="V50" i="8" a="1"/>
  <c r="V50" i="8" s="1"/>
  <c r="V109" i="8" a="1"/>
  <c r="V109" i="8" s="1"/>
  <c r="V110" i="8" a="1"/>
  <c r="V110" i="8" s="1"/>
  <c r="V206" i="8" a="1"/>
  <c r="V206" i="8" s="1"/>
  <c r="V51" i="8" a="1"/>
  <c r="V51" i="8" s="1"/>
  <c r="V52" i="8" a="1"/>
  <c r="V52" i="8" s="1"/>
  <c r="V111" i="8" a="1"/>
  <c r="V111" i="8" s="1"/>
  <c r="V207" i="8" a="1"/>
  <c r="V207" i="8" s="1"/>
  <c r="V53" i="8" a="1"/>
  <c r="V53" i="8" s="1"/>
  <c r="V112" i="8" a="1"/>
  <c r="V112" i="8" s="1"/>
  <c r="V208" i="8" a="1"/>
  <c r="V208" i="8" s="1"/>
  <c r="V54" i="8" a="1"/>
  <c r="V54" i="8" s="1"/>
  <c r="V209" i="8" a="1"/>
  <c r="V209" i="8" s="1"/>
  <c r="V113" i="8" a="1"/>
  <c r="V113" i="8" s="1"/>
  <c r="V210" i="8" a="1"/>
  <c r="V210" i="8" s="1"/>
  <c r="V114" i="8" a="1"/>
  <c r="V114" i="8" s="1"/>
  <c r="V55" i="8" a="1"/>
  <c r="V55" i="8" s="1"/>
  <c r="V115" i="8" a="1"/>
  <c r="V115" i="8" s="1"/>
  <c r="V211" i="8" a="1"/>
  <c r="V211" i="8" s="1"/>
  <c r="V56" i="8" a="1"/>
  <c r="V56" i="8" s="1"/>
  <c r="V57" i="8" a="1"/>
  <c r="V57" i="8" s="1"/>
  <c r="V212" i="8" a="1"/>
  <c r="V212" i="8" s="1"/>
  <c r="V116" i="8" a="1"/>
  <c r="V116" i="8" s="1"/>
  <c r="V58" i="8" a="1"/>
  <c r="V58" i="8" s="1"/>
  <c r="V213" i="8" a="1"/>
  <c r="V213" i="8" s="1"/>
  <c r="V117" i="8" a="1"/>
  <c r="V117" i="8" s="1"/>
  <c r="V118" i="8" a="1"/>
  <c r="V118" i="8" s="1"/>
  <c r="V214" i="8" a="1"/>
  <c r="V214" i="8" s="1"/>
  <c r="V59" i="8" a="1"/>
  <c r="V59" i="8" s="1"/>
  <c r="V60" i="8" a="1"/>
  <c r="V60" i="8" s="1"/>
  <c r="V119" i="8" a="1"/>
  <c r="V119" i="8" s="1"/>
  <c r="V215" i="8" a="1"/>
  <c r="V215" i="8" s="1"/>
  <c r="V120" i="8" a="1"/>
  <c r="V120" i="8" s="1"/>
  <c r="V61" i="8" a="1"/>
  <c r="V61" i="8" s="1"/>
  <c r="V216" i="8" a="1"/>
  <c r="V216" i="8" s="1"/>
  <c r="V217" i="8" a="1"/>
  <c r="V217" i="8" s="1"/>
  <c r="V121" i="8" a="1"/>
  <c r="V121" i="8" s="1"/>
  <c r="V62" i="8" a="1"/>
  <c r="V62" i="8" s="1"/>
  <c r="V63" i="8" a="1"/>
  <c r="V63" i="8" s="1"/>
  <c r="V122" i="8" a="1"/>
  <c r="V122" i="8" s="1"/>
  <c r="V218" i="8" a="1"/>
  <c r="V218" i="8" s="1"/>
  <c r="V123" i="8" a="1"/>
  <c r="V123" i="8" s="1"/>
  <c r="V64" i="8" a="1"/>
  <c r="V64" i="8" s="1"/>
  <c r="V219" i="8" a="1"/>
  <c r="V219" i="8" s="1"/>
  <c r="V124" i="8" a="1"/>
  <c r="V124" i="8" s="1"/>
  <c r="V220" i="8" a="1"/>
  <c r="V220" i="8" s="1"/>
  <c r="V65" i="8" a="1"/>
  <c r="V65" i="8" s="1"/>
  <c r="V125" i="8" a="1"/>
  <c r="V125" i="8" s="1"/>
  <c r="V221" i="8" a="1"/>
  <c r="V221" i="8" s="1"/>
  <c r="V66" i="8" a="1"/>
  <c r="V66" i="8" s="1"/>
  <c r="V126" i="8" a="1"/>
  <c r="V126" i="8" s="1"/>
  <c r="V222" i="8" a="1"/>
  <c r="V222" i="8" s="1"/>
  <c r="V67" i="8" a="1"/>
  <c r="V67" i="8" s="1"/>
  <c r="V68" i="8" a="1"/>
  <c r="V68" i="8" s="1"/>
  <c r="V223" i="8" a="1"/>
  <c r="V223" i="8" s="1"/>
  <c r="V127" i="8" a="1"/>
  <c r="V127" i="8" s="1"/>
  <c r="V128" i="8" a="1"/>
  <c r="V128" i="8" s="1"/>
  <c r="V69" i="8" a="1"/>
  <c r="V69" i="8" s="1"/>
  <c r="V224" i="8" a="1"/>
  <c r="V224" i="8" s="1"/>
  <c r="V70" i="8" a="1"/>
  <c r="V70" i="8" s="1"/>
  <c r="V71" i="8" a="1"/>
  <c r="V71" i="8" s="1"/>
  <c r="V72" i="8" a="1"/>
  <c r="V72" i="8" s="1"/>
  <c r="V73" i="8" a="1"/>
  <c r="V73" i="8" s="1"/>
  <c r="V74" i="8" a="1"/>
  <c r="V74" i="8" s="1"/>
  <c r="V75" i="8" a="1"/>
  <c r="V75" i="8" s="1"/>
  <c r="V76" i="8" a="1"/>
  <c r="V76" i="8" s="1"/>
  <c r="V77" i="8" a="1"/>
  <c r="V77" i="8" s="1"/>
  <c r="V78" i="8" a="1"/>
  <c r="V78" i="8" s="1"/>
  <c r="V79" i="8" a="1"/>
  <c r="V79" i="8" s="1"/>
  <c r="V80" i="8" a="1"/>
  <c r="V80" i="8" s="1"/>
  <c r="V178" i="8" a="1"/>
  <c r="V178" i="8" s="1"/>
  <c r="V82" i="8" a="1"/>
  <c r="V82" i="8" s="1"/>
  <c r="L138" i="8" a="1"/>
  <c r="L138" i="8" s="1"/>
  <c r="O138" i="8" a="1"/>
  <c r="O138" i="8" s="1"/>
  <c r="S138" i="8" a="1"/>
  <c r="S138" i="8" s="1"/>
  <c r="P138" i="8" a="1"/>
  <c r="P138" i="8" s="1"/>
  <c r="M138" i="8" a="1"/>
  <c r="M138" i="8" s="1"/>
  <c r="Q138" i="8" a="1"/>
  <c r="Q138" i="8" s="1"/>
  <c r="N138" i="8" a="1"/>
  <c r="N138" i="8" s="1"/>
  <c r="R138" i="8" a="1"/>
  <c r="R138" i="8" s="1"/>
  <c r="BA133" i="26"/>
  <c r="D51" i="26" s="1"/>
  <c r="Q8" i="28"/>
  <c r="D139" i="8"/>
  <c r="K137" i="6"/>
  <c r="T4" i="8"/>
  <c r="S6" i="8"/>
  <c r="S10" i="8"/>
  <c r="S10" i="28" s="1"/>
  <c r="R7" i="8"/>
  <c r="R7" i="28" s="1"/>
  <c r="Q8" i="8"/>
  <c r="S9" i="8"/>
  <c r="J136" i="6"/>
  <c r="R6" i="28"/>
  <c r="V341" i="8"/>
  <c r="V365" i="8"/>
  <c r="S366" i="8"/>
  <c r="R359" i="8"/>
  <c r="R289" i="8" s="1"/>
  <c r="U343" i="8"/>
  <c r="V255" i="8"/>
  <c r="U286" i="8"/>
  <c r="S363" i="8"/>
  <c r="R54" i="28"/>
  <c r="U308" i="8"/>
  <c r="U358" i="8"/>
  <c r="T103" i="28"/>
  <c r="T105" i="28" s="1"/>
  <c r="W288" i="8"/>
  <c r="V257" i="8"/>
  <c r="V285" i="8" s="1"/>
  <c r="V5" i="28"/>
  <c r="V231" i="8"/>
  <c r="V331" i="8" s="1"/>
  <c r="V340" i="8" s="1"/>
  <c r="BM7" i="8"/>
  <c r="BM7" i="28" s="1"/>
  <c r="Z263" i="8"/>
  <c r="V256" i="8"/>
  <c r="L8" i="6"/>
  <c r="K7" i="6"/>
  <c r="N405" i="8"/>
  <c r="M408" i="8"/>
  <c r="M417" i="8" s="1"/>
  <c r="M419" i="8"/>
  <c r="M414" i="8"/>
  <c r="Y230" i="8"/>
  <c r="Z432" i="8"/>
  <c r="Y433" i="8"/>
  <c r="O398" i="8"/>
  <c r="M418" i="8"/>
  <c r="M413" i="8"/>
  <c r="E147" i="6" s="1"/>
  <c r="W396" i="8"/>
  <c r="P392" i="8"/>
  <c r="W5" i="8"/>
  <c r="AG265" i="8"/>
  <c r="T4" i="28" l="1"/>
  <c r="T9" i="28" s="1"/>
  <c r="T17" i="8"/>
  <c r="W94" i="8" a="1"/>
  <c r="W94" i="8" s="1"/>
  <c r="W190" i="8" a="1"/>
  <c r="W190" i="8" s="1"/>
  <c r="W191" i="8" a="1"/>
  <c r="W191" i="8" s="1"/>
  <c r="W95" i="8" a="1"/>
  <c r="W95" i="8" s="1"/>
  <c r="W96" i="8" a="1"/>
  <c r="W96" i="8" s="1"/>
  <c r="W192" i="8" a="1"/>
  <c r="W192" i="8" s="1"/>
  <c r="W193" i="8" a="1"/>
  <c r="W193" i="8" s="1"/>
  <c r="W97" i="8" a="1"/>
  <c r="W97" i="8" s="1"/>
  <c r="W98" i="8" a="1"/>
  <c r="W98" i="8" s="1"/>
  <c r="W194" i="8" a="1"/>
  <c r="W194" i="8" s="1"/>
  <c r="W195" i="8" a="1"/>
  <c r="W195" i="8" s="1"/>
  <c r="W99" i="8" a="1"/>
  <c r="W99" i="8" s="1"/>
  <c r="W196" i="8" a="1"/>
  <c r="W196" i="8" s="1"/>
  <c r="W100" i="8" a="1"/>
  <c r="W100" i="8" s="1"/>
  <c r="W197" i="8" a="1"/>
  <c r="W197" i="8" s="1"/>
  <c r="W101" i="8" a="1"/>
  <c r="W101" i="8" s="1"/>
  <c r="W102" i="8" a="1"/>
  <c r="W102" i="8" s="1"/>
  <c r="W198" i="8" a="1"/>
  <c r="W198" i="8" s="1"/>
  <c r="W103" i="8" a="1"/>
  <c r="W103" i="8" s="1"/>
  <c r="W199" i="8" a="1"/>
  <c r="W199" i="8" s="1"/>
  <c r="W200" i="8" a="1"/>
  <c r="W200" i="8" s="1"/>
  <c r="W104" i="8" a="1"/>
  <c r="W104" i="8" s="1"/>
  <c r="W105" i="8" a="1"/>
  <c r="W105" i="8" s="1"/>
  <c r="W46" i="8" a="1"/>
  <c r="W46" i="8" s="1"/>
  <c r="W201" i="8" a="1"/>
  <c r="W201" i="8" s="1"/>
  <c r="W106" i="8" a="1"/>
  <c r="W106" i="8" s="1"/>
  <c r="W47" i="8" a="1"/>
  <c r="W47" i="8" s="1"/>
  <c r="W202" i="8" a="1"/>
  <c r="W202" i="8" s="1"/>
  <c r="W203" i="8" a="1"/>
  <c r="W203" i="8" s="1"/>
  <c r="W48" i="8" a="1"/>
  <c r="W48" i="8" s="1"/>
  <c r="W107" i="8" a="1"/>
  <c r="W107" i="8" s="1"/>
  <c r="W108" i="8" a="1"/>
  <c r="W108" i="8" s="1"/>
  <c r="W204" i="8" a="1"/>
  <c r="W204" i="8" s="1"/>
  <c r="W49" i="8" a="1"/>
  <c r="W49" i="8" s="1"/>
  <c r="W205" i="8" a="1"/>
  <c r="W205" i="8" s="1"/>
  <c r="W50" i="8" a="1"/>
  <c r="W50" i="8" s="1"/>
  <c r="W109" i="8" a="1"/>
  <c r="W109" i="8" s="1"/>
  <c r="W110" i="8" a="1"/>
  <c r="W110" i="8" s="1"/>
  <c r="W206" i="8" a="1"/>
  <c r="W206" i="8" s="1"/>
  <c r="W51" i="8" a="1"/>
  <c r="W51" i="8" s="1"/>
  <c r="W52" i="8" a="1"/>
  <c r="W52" i="8" s="1"/>
  <c r="W207" i="8" a="1"/>
  <c r="W207" i="8" s="1"/>
  <c r="W111" i="8" a="1"/>
  <c r="W111" i="8" s="1"/>
  <c r="W112" i="8" a="1"/>
  <c r="W112" i="8" s="1"/>
  <c r="W208" i="8" a="1"/>
  <c r="W208" i="8" s="1"/>
  <c r="W53" i="8" a="1"/>
  <c r="W53" i="8" s="1"/>
  <c r="W54" i="8" a="1"/>
  <c r="W54" i="8" s="1"/>
  <c r="W209" i="8" a="1"/>
  <c r="W209" i="8" s="1"/>
  <c r="W113" i="8" a="1"/>
  <c r="W113" i="8" s="1"/>
  <c r="W55" i="8" a="1"/>
  <c r="W55" i="8" s="1"/>
  <c r="W114" i="8" a="1"/>
  <c r="W114" i="8" s="1"/>
  <c r="W210" i="8" a="1"/>
  <c r="W210" i="8" s="1"/>
  <c r="W56" i="8" a="1"/>
  <c r="W56" i="8" s="1"/>
  <c r="W115" i="8" a="1"/>
  <c r="W115" i="8" s="1"/>
  <c r="W211" i="8" a="1"/>
  <c r="W211" i="8" s="1"/>
  <c r="W212" i="8" a="1"/>
  <c r="W212" i="8" s="1"/>
  <c r="W116" i="8" a="1"/>
  <c r="W116" i="8" s="1"/>
  <c r="W57" i="8" a="1"/>
  <c r="W57" i="8" s="1"/>
  <c r="W213" i="8" a="1"/>
  <c r="W213" i="8" s="1"/>
  <c r="W117" i="8" a="1"/>
  <c r="W117" i="8" s="1"/>
  <c r="W58" i="8" a="1"/>
  <c r="W58" i="8" s="1"/>
  <c r="W214" i="8" a="1"/>
  <c r="W214" i="8" s="1"/>
  <c r="W59" i="8" a="1"/>
  <c r="W59" i="8" s="1"/>
  <c r="W118" i="8" a="1"/>
  <c r="W118" i="8" s="1"/>
  <c r="W119" i="8" a="1"/>
  <c r="W119" i="8" s="1"/>
  <c r="W60" i="8" a="1"/>
  <c r="W60" i="8" s="1"/>
  <c r="W215" i="8" a="1"/>
  <c r="W215" i="8" s="1"/>
  <c r="W120" i="8" a="1"/>
  <c r="W120" i="8" s="1"/>
  <c r="W61" i="8" a="1"/>
  <c r="W61" i="8" s="1"/>
  <c r="W216" i="8" a="1"/>
  <c r="W216" i="8" s="1"/>
  <c r="W62" i="8" a="1"/>
  <c r="W62" i="8" s="1"/>
  <c r="W217" i="8" a="1"/>
  <c r="W217" i="8" s="1"/>
  <c r="W121" i="8" a="1"/>
  <c r="W121" i="8" s="1"/>
  <c r="W122" i="8" a="1"/>
  <c r="W122" i="8" s="1"/>
  <c r="W218" i="8" a="1"/>
  <c r="W218" i="8" s="1"/>
  <c r="W63" i="8" a="1"/>
  <c r="W63" i="8" s="1"/>
  <c r="W123" i="8" a="1"/>
  <c r="W123" i="8" s="1"/>
  <c r="W219" i="8" a="1"/>
  <c r="W219" i="8" s="1"/>
  <c r="W64" i="8" a="1"/>
  <c r="W64" i="8" s="1"/>
  <c r="W124" i="8" a="1"/>
  <c r="W124" i="8" s="1"/>
  <c r="W65" i="8" a="1"/>
  <c r="W65" i="8" s="1"/>
  <c r="W220" i="8" a="1"/>
  <c r="W220" i="8" s="1"/>
  <c r="W221" i="8" a="1"/>
  <c r="W221" i="8" s="1"/>
  <c r="W66" i="8" a="1"/>
  <c r="W66" i="8" s="1"/>
  <c r="W125" i="8" a="1"/>
  <c r="W125" i="8" s="1"/>
  <c r="W126" i="8" a="1"/>
  <c r="W126" i="8" s="1"/>
  <c r="W67" i="8" a="1"/>
  <c r="W67" i="8" s="1"/>
  <c r="W222" i="8" a="1"/>
  <c r="W222" i="8" s="1"/>
  <c r="W127" i="8" a="1"/>
  <c r="W127" i="8" s="1"/>
  <c r="W68" i="8" a="1"/>
  <c r="W68" i="8" s="1"/>
  <c r="W223" i="8" a="1"/>
  <c r="W223" i="8" s="1"/>
  <c r="W69" i="8" a="1"/>
  <c r="W69" i="8" s="1"/>
  <c r="W224" i="8" a="1"/>
  <c r="W224" i="8" s="1"/>
  <c r="W128" i="8" a="1"/>
  <c r="W128" i="8" s="1"/>
  <c r="W70" i="8" a="1"/>
  <c r="W70" i="8" s="1"/>
  <c r="W71" i="8" a="1"/>
  <c r="W71" i="8" s="1"/>
  <c r="W72" i="8" a="1"/>
  <c r="W72" i="8" s="1"/>
  <c r="W73" i="8" a="1"/>
  <c r="W73" i="8" s="1"/>
  <c r="W74" i="8" a="1"/>
  <c r="W74" i="8" s="1"/>
  <c r="W75" i="8" a="1"/>
  <c r="W75" i="8" s="1"/>
  <c r="W76" i="8" a="1"/>
  <c r="W76" i="8" s="1"/>
  <c r="W77" i="8" a="1"/>
  <c r="W77" i="8" s="1"/>
  <c r="W78" i="8" a="1"/>
  <c r="W78" i="8" s="1"/>
  <c r="W79" i="8" a="1"/>
  <c r="W79" i="8" s="1"/>
  <c r="W80" i="8" a="1"/>
  <c r="W80" i="8" s="1"/>
  <c r="W178" i="8" a="1"/>
  <c r="W178" i="8" s="1"/>
  <c r="W82" i="8" a="1"/>
  <c r="W82" i="8" s="1"/>
  <c r="L139" i="8" a="1"/>
  <c r="L139" i="8" s="1"/>
  <c r="P139" i="8" a="1"/>
  <c r="P139" i="8" s="1"/>
  <c r="T139" i="8" a="1"/>
  <c r="T139" i="8" s="1"/>
  <c r="M139" i="8" a="1"/>
  <c r="M139" i="8" s="1"/>
  <c r="Q139" i="8" a="1"/>
  <c r="Q139" i="8" s="1"/>
  <c r="N139" i="8" a="1"/>
  <c r="N139" i="8" s="1"/>
  <c r="R139" i="8" a="1"/>
  <c r="R139" i="8" s="1"/>
  <c r="O139" i="8" a="1"/>
  <c r="O139" i="8" s="1"/>
  <c r="S139" i="8" a="1"/>
  <c r="S139" i="8" s="1"/>
  <c r="U4" i="8"/>
  <c r="D140" i="8"/>
  <c r="K136" i="6"/>
  <c r="T9" i="8"/>
  <c r="T6" i="8"/>
  <c r="T10" i="8"/>
  <c r="T7" i="8" s="1"/>
  <c r="T7" i="28" s="1"/>
  <c r="S7" i="8"/>
  <c r="S7" i="28" s="1"/>
  <c r="S6" i="28"/>
  <c r="L137" i="6"/>
  <c r="R8" i="28"/>
  <c r="R8" i="8"/>
  <c r="W341" i="8"/>
  <c r="W365" i="8"/>
  <c r="T366" i="8"/>
  <c r="S359" i="8"/>
  <c r="S289" i="8" s="1"/>
  <c r="V342" i="8"/>
  <c r="V343" i="8"/>
  <c r="W255" i="8"/>
  <c r="V286" i="8"/>
  <c r="T363" i="8"/>
  <c r="S54" i="28"/>
  <c r="U103" i="28"/>
  <c r="U105" i="28" s="1"/>
  <c r="V308" i="8"/>
  <c r="V358" i="8"/>
  <c r="W257" i="8"/>
  <c r="W285" i="8" s="1"/>
  <c r="X261" i="8"/>
  <c r="X288" i="8" s="1"/>
  <c r="W5" i="28"/>
  <c r="W231" i="8"/>
  <c r="W331" i="8" s="1"/>
  <c r="W340" i="8" s="1"/>
  <c r="BN7" i="8"/>
  <c r="BN7" i="28" s="1"/>
  <c r="W256" i="8"/>
  <c r="AA263" i="8"/>
  <c r="AH265" i="8"/>
  <c r="X5" i="8"/>
  <c r="P399" i="8"/>
  <c r="P393" i="8"/>
  <c r="P74" i="28" s="1"/>
  <c r="P78" i="28" s="1"/>
  <c r="P397" i="8"/>
  <c r="Z230" i="8"/>
  <c r="N410" i="8"/>
  <c r="M423" i="8"/>
  <c r="M428" i="8"/>
  <c r="X396" i="8"/>
  <c r="AA432" i="8"/>
  <c r="Z433" i="8"/>
  <c r="M429" i="8"/>
  <c r="M424" i="8"/>
  <c r="M8" i="6"/>
  <c r="L7" i="6"/>
  <c r="M427" i="8"/>
  <c r="M422" i="8"/>
  <c r="V136" i="26" l="1"/>
  <c r="V137" i="26"/>
  <c r="W136" i="26"/>
  <c r="W137" i="26"/>
  <c r="U4" i="28"/>
  <c r="U9" i="28" s="1"/>
  <c r="U17" i="8"/>
  <c r="D52" i="26"/>
  <c r="E136" i="26"/>
  <c r="D136" i="26"/>
  <c r="D137" i="26"/>
  <c r="F136" i="26"/>
  <c r="E137" i="26"/>
  <c r="F137" i="26"/>
  <c r="G136" i="26"/>
  <c r="G137" i="26"/>
  <c r="H136" i="26"/>
  <c r="H137" i="26"/>
  <c r="I136" i="26"/>
  <c r="J136" i="26"/>
  <c r="I137" i="26"/>
  <c r="K136" i="26"/>
  <c r="J137" i="26"/>
  <c r="K137" i="26"/>
  <c r="M136" i="26"/>
  <c r="L136" i="26"/>
  <c r="L137" i="26"/>
  <c r="M137" i="26"/>
  <c r="N136" i="26"/>
  <c r="O136" i="26"/>
  <c r="N137" i="26"/>
  <c r="O137" i="26"/>
  <c r="P137" i="26"/>
  <c r="P136" i="26"/>
  <c r="Q136" i="26"/>
  <c r="Q137" i="26"/>
  <c r="R136" i="26"/>
  <c r="R137" i="26"/>
  <c r="S136" i="26"/>
  <c r="S137" i="26"/>
  <c r="T136" i="26"/>
  <c r="T137" i="26"/>
  <c r="U136" i="26"/>
  <c r="U137" i="26"/>
  <c r="X136" i="26"/>
  <c r="X137" i="26"/>
  <c r="Y136" i="26"/>
  <c r="Y137" i="26"/>
  <c r="Z136" i="26"/>
  <c r="AA136" i="26"/>
  <c r="Z137" i="26"/>
  <c r="AA137" i="26"/>
  <c r="AB136" i="26"/>
  <c r="AB137" i="26"/>
  <c r="AC136" i="26"/>
  <c r="AD136" i="26"/>
  <c r="AC137" i="26"/>
  <c r="AE136" i="26"/>
  <c r="AD137" i="26"/>
  <c r="AE137" i="26"/>
  <c r="AF136" i="26"/>
  <c r="AG136" i="26"/>
  <c r="AF137" i="26"/>
  <c r="AH136" i="26"/>
  <c r="AG137" i="26"/>
  <c r="AI136" i="26"/>
  <c r="AH137" i="26"/>
  <c r="AJ136" i="26"/>
  <c r="AI137" i="26"/>
  <c r="AJ137" i="26"/>
  <c r="AK136" i="26"/>
  <c r="AK137" i="26"/>
  <c r="AL136" i="26"/>
  <c r="AM136" i="26"/>
  <c r="AL137" i="26"/>
  <c r="AM137" i="26"/>
  <c r="AN137" i="26"/>
  <c r="AN136" i="26"/>
  <c r="AP136" i="26"/>
  <c r="AO136" i="26"/>
  <c r="AQ136" i="26"/>
  <c r="AO137" i="26"/>
  <c r="AR136" i="26"/>
  <c r="AP137" i="26"/>
  <c r="AS136" i="26"/>
  <c r="AQ137" i="26"/>
  <c r="AT136" i="26"/>
  <c r="AR137" i="26"/>
  <c r="AS137" i="26"/>
  <c r="AU136" i="26"/>
  <c r="AT137" i="26"/>
  <c r="AU137" i="26"/>
  <c r="AV136" i="26"/>
  <c r="AW136" i="26"/>
  <c r="AV137" i="26"/>
  <c r="AW137" i="26"/>
  <c r="AX136" i="26"/>
  <c r="AX137" i="26"/>
  <c r="AY136" i="26"/>
  <c r="AY137" i="26"/>
  <c r="AZ136" i="26"/>
  <c r="AZ137" i="26"/>
  <c r="BA137" i="26" s="1"/>
  <c r="S8" i="8"/>
  <c r="X95" i="8" a="1"/>
  <c r="X95" i="8" s="1"/>
  <c r="X191" i="8" a="1"/>
  <c r="X191" i="8" s="1"/>
  <c r="X192" i="8" a="1"/>
  <c r="X192" i="8" s="1"/>
  <c r="X96" i="8" a="1"/>
  <c r="X96" i="8" s="1"/>
  <c r="X97" i="8" a="1"/>
  <c r="X97" i="8" s="1"/>
  <c r="X193" i="8" a="1"/>
  <c r="X193" i="8" s="1"/>
  <c r="X98" i="8" a="1"/>
  <c r="X98" i="8" s="1"/>
  <c r="X194" i="8" a="1"/>
  <c r="X194" i="8" s="1"/>
  <c r="X99" i="8" a="1"/>
  <c r="X99" i="8" s="1"/>
  <c r="X195" i="8" a="1"/>
  <c r="X195" i="8" s="1"/>
  <c r="X100" i="8" a="1"/>
  <c r="X100" i="8" s="1"/>
  <c r="X196" i="8" a="1"/>
  <c r="X196" i="8" s="1"/>
  <c r="X197" i="8" a="1"/>
  <c r="X197" i="8" s="1"/>
  <c r="X101" i="8" a="1"/>
  <c r="X101" i="8" s="1"/>
  <c r="X102" i="8" a="1"/>
  <c r="X102" i="8" s="1"/>
  <c r="X198" i="8" a="1"/>
  <c r="X198" i="8" s="1"/>
  <c r="X103" i="8" a="1"/>
  <c r="X103" i="8" s="1"/>
  <c r="X199" i="8" a="1"/>
  <c r="X199" i="8" s="1"/>
  <c r="X200" i="8" a="1"/>
  <c r="X200" i="8" s="1"/>
  <c r="X104" i="8" a="1"/>
  <c r="X104" i="8" s="1"/>
  <c r="X201" i="8" a="1"/>
  <c r="X201" i="8" s="1"/>
  <c r="X105" i="8" a="1"/>
  <c r="X105" i="8" s="1"/>
  <c r="X47" i="8" a="1"/>
  <c r="X47" i="8" s="1"/>
  <c r="X106" i="8" a="1"/>
  <c r="X106" i="8" s="1"/>
  <c r="X202" i="8" a="1"/>
  <c r="X202" i="8" s="1"/>
  <c r="X48" i="8" a="1"/>
  <c r="X48" i="8" s="1"/>
  <c r="X107" i="8" a="1"/>
  <c r="X107" i="8" s="1"/>
  <c r="X203" i="8" a="1"/>
  <c r="X203" i="8" s="1"/>
  <c r="X108" i="8" a="1"/>
  <c r="X108" i="8" s="1"/>
  <c r="X49" i="8" a="1"/>
  <c r="X49" i="8" s="1"/>
  <c r="X204" i="8" a="1"/>
  <c r="X204" i="8" s="1"/>
  <c r="X205" i="8" a="1"/>
  <c r="X205" i="8" s="1"/>
  <c r="X109" i="8" a="1"/>
  <c r="X109" i="8" s="1"/>
  <c r="X50" i="8" a="1"/>
  <c r="X50" i="8" s="1"/>
  <c r="X206" i="8" a="1"/>
  <c r="X206" i="8" s="1"/>
  <c r="X110" i="8" a="1"/>
  <c r="X110" i="8" s="1"/>
  <c r="X51" i="8" a="1"/>
  <c r="X51" i="8" s="1"/>
  <c r="X111" i="8" a="1"/>
  <c r="X111" i="8" s="1"/>
  <c r="X52" i="8" a="1"/>
  <c r="X52" i="8" s="1"/>
  <c r="X207" i="8" a="1"/>
  <c r="X207" i="8" s="1"/>
  <c r="X208" i="8" a="1"/>
  <c r="X208" i="8" s="1"/>
  <c r="X53" i="8" a="1"/>
  <c r="X53" i="8" s="1"/>
  <c r="X112" i="8" a="1"/>
  <c r="X112" i="8" s="1"/>
  <c r="X113" i="8" a="1"/>
  <c r="X113" i="8" s="1"/>
  <c r="X54" i="8" a="1"/>
  <c r="X54" i="8" s="1"/>
  <c r="X209" i="8" a="1"/>
  <c r="X209" i="8" s="1"/>
  <c r="X55" i="8" a="1"/>
  <c r="X55" i="8" s="1"/>
  <c r="X114" i="8" a="1"/>
  <c r="X114" i="8" s="1"/>
  <c r="X210" i="8" a="1"/>
  <c r="X210" i="8" s="1"/>
  <c r="X115" i="8" a="1"/>
  <c r="X115" i="8" s="1"/>
  <c r="X56" i="8" a="1"/>
  <c r="X56" i="8" s="1"/>
  <c r="X211" i="8" a="1"/>
  <c r="X211" i="8" s="1"/>
  <c r="X57" i="8" a="1"/>
  <c r="X57" i="8" s="1"/>
  <c r="X116" i="8" a="1"/>
  <c r="X116" i="8" s="1"/>
  <c r="X212" i="8" a="1"/>
  <c r="X212" i="8" s="1"/>
  <c r="X58" i="8" a="1"/>
  <c r="X58" i="8" s="1"/>
  <c r="X213" i="8" a="1"/>
  <c r="X213" i="8" s="1"/>
  <c r="X117" i="8" a="1"/>
  <c r="X117" i="8" s="1"/>
  <c r="X214" i="8" a="1"/>
  <c r="X214" i="8" s="1"/>
  <c r="X118" i="8" a="1"/>
  <c r="X118" i="8" s="1"/>
  <c r="X59" i="8" a="1"/>
  <c r="X59" i="8" s="1"/>
  <c r="X215" i="8" a="1"/>
  <c r="X215" i="8" s="1"/>
  <c r="X60" i="8" a="1"/>
  <c r="X60" i="8" s="1"/>
  <c r="X119" i="8" a="1"/>
  <c r="X119" i="8" s="1"/>
  <c r="X61" i="8" a="1"/>
  <c r="X61" i="8" s="1"/>
  <c r="X120" i="8" a="1"/>
  <c r="X120" i="8" s="1"/>
  <c r="X216" i="8" a="1"/>
  <c r="X216" i="8" s="1"/>
  <c r="X62" i="8" a="1"/>
  <c r="X62" i="8" s="1"/>
  <c r="X121" i="8" a="1"/>
  <c r="X121" i="8" s="1"/>
  <c r="X217" i="8" a="1"/>
  <c r="X217" i="8" s="1"/>
  <c r="X63" i="8" a="1"/>
  <c r="X63" i="8" s="1"/>
  <c r="X122" i="8" a="1"/>
  <c r="X122" i="8" s="1"/>
  <c r="X218" i="8" a="1"/>
  <c r="X218" i="8" s="1"/>
  <c r="X64" i="8" a="1"/>
  <c r="X64" i="8" s="1"/>
  <c r="X123" i="8" a="1"/>
  <c r="X123" i="8" s="1"/>
  <c r="X219" i="8" a="1"/>
  <c r="X219" i="8" s="1"/>
  <c r="X220" i="8" a="1"/>
  <c r="X220" i="8" s="1"/>
  <c r="X65" i="8" a="1"/>
  <c r="X65" i="8" s="1"/>
  <c r="X124" i="8" a="1"/>
  <c r="X124" i="8" s="1"/>
  <c r="X221" i="8" a="1"/>
  <c r="X221" i="8" s="1"/>
  <c r="X125" i="8" a="1"/>
  <c r="X125" i="8" s="1"/>
  <c r="X66" i="8" a="1"/>
  <c r="X66" i="8" s="1"/>
  <c r="X222" i="8" a="1"/>
  <c r="X222" i="8" s="1"/>
  <c r="X67" i="8" a="1"/>
  <c r="X67" i="8" s="1"/>
  <c r="X126" i="8" a="1"/>
  <c r="X126" i="8" s="1"/>
  <c r="X127" i="8" a="1"/>
  <c r="X127" i="8" s="1"/>
  <c r="X223" i="8" a="1"/>
  <c r="X223" i="8" s="1"/>
  <c r="X68" i="8" a="1"/>
  <c r="X68" i="8" s="1"/>
  <c r="X69" i="8" a="1"/>
  <c r="X69" i="8" s="1"/>
  <c r="X128" i="8" a="1"/>
  <c r="X128" i="8" s="1"/>
  <c r="X224" i="8" a="1"/>
  <c r="X224" i="8" s="1"/>
  <c r="X70" i="8" a="1"/>
  <c r="X70" i="8" s="1"/>
  <c r="X71" i="8" a="1"/>
  <c r="X71" i="8" s="1"/>
  <c r="X72" i="8" a="1"/>
  <c r="X72" i="8" s="1"/>
  <c r="X73" i="8" a="1"/>
  <c r="X73" i="8" s="1"/>
  <c r="X74" i="8" a="1"/>
  <c r="X74" i="8" s="1"/>
  <c r="X75" i="8" a="1"/>
  <c r="X75" i="8" s="1"/>
  <c r="X76" i="8" a="1"/>
  <c r="X76" i="8" s="1"/>
  <c r="X77" i="8" a="1"/>
  <c r="X77" i="8" s="1"/>
  <c r="X78" i="8" a="1"/>
  <c r="X78" i="8" s="1"/>
  <c r="X79" i="8" a="1"/>
  <c r="X79" i="8" s="1"/>
  <c r="X80" i="8" a="1"/>
  <c r="X80" i="8" s="1"/>
  <c r="X82" i="8" a="1"/>
  <c r="X82" i="8" s="1"/>
  <c r="X178" i="8" a="1"/>
  <c r="X178" i="8" s="1"/>
  <c r="L140" i="8" a="1"/>
  <c r="L140" i="8" s="1"/>
  <c r="P140" i="8" a="1"/>
  <c r="P140" i="8" s="1"/>
  <c r="T140" i="8" a="1"/>
  <c r="T140" i="8" s="1"/>
  <c r="M140" i="8" a="1"/>
  <c r="M140" i="8" s="1"/>
  <c r="Q140" i="8" a="1"/>
  <c r="Q140" i="8" s="1"/>
  <c r="U140" i="8" a="1"/>
  <c r="U140" i="8" s="1"/>
  <c r="N140" i="8" a="1"/>
  <c r="N140" i="8" s="1"/>
  <c r="R140" i="8" a="1"/>
  <c r="R140" i="8" s="1"/>
  <c r="O140" i="8" a="1"/>
  <c r="O140" i="8" s="1"/>
  <c r="S140" i="8" a="1"/>
  <c r="S140" i="8" s="1"/>
  <c r="U9" i="8"/>
  <c r="U6" i="8"/>
  <c r="M136" i="6" s="1"/>
  <c r="M137" i="6"/>
  <c r="V4" i="8"/>
  <c r="U10" i="8"/>
  <c r="U7" i="8" s="1"/>
  <c r="U7" i="28" s="1"/>
  <c r="D141" i="8"/>
  <c r="L136" i="6"/>
  <c r="T6" i="28"/>
  <c r="T8" i="28" s="1"/>
  <c r="T10" i="28"/>
  <c r="S8" i="28"/>
  <c r="X341" i="8"/>
  <c r="X365" i="8"/>
  <c r="U366" i="8"/>
  <c r="U359" i="8" s="1"/>
  <c r="U289" i="8" s="1"/>
  <c r="T359" i="8"/>
  <c r="T289" i="8" s="1"/>
  <c r="X255" i="8"/>
  <c r="W343" i="8"/>
  <c r="W342" i="8"/>
  <c r="W286" i="8"/>
  <c r="U363" i="8"/>
  <c r="T54" i="28"/>
  <c r="W308" i="8"/>
  <c r="W358" i="8"/>
  <c r="V103" i="28"/>
  <c r="V105" i="28" s="1"/>
  <c r="Y261" i="8"/>
  <c r="Y288" i="8" s="1"/>
  <c r="X257" i="8"/>
  <c r="X285" i="8" s="1"/>
  <c r="X5" i="28"/>
  <c r="X231" i="8"/>
  <c r="X331" i="8" s="1"/>
  <c r="X340" i="8" s="1"/>
  <c r="BO7" i="8"/>
  <c r="BO7" i="28" s="1"/>
  <c r="T8" i="8"/>
  <c r="AB263" i="8"/>
  <c r="X256" i="8"/>
  <c r="M7" i="6"/>
  <c r="N8" i="6"/>
  <c r="AB432" i="8"/>
  <c r="AA433" i="8"/>
  <c r="Y396" i="8"/>
  <c r="AA230" i="8"/>
  <c r="Q392" i="8"/>
  <c r="AI265" i="8"/>
  <c r="P398" i="8"/>
  <c r="N406" i="8"/>
  <c r="N411" i="8"/>
  <c r="Y5" i="8"/>
  <c r="V4" i="28" l="1"/>
  <c r="V9" i="28" s="1"/>
  <c r="V17" i="8"/>
  <c r="BA136" i="26"/>
  <c r="Y192" i="8" a="1"/>
  <c r="Y192" i="8" s="1"/>
  <c r="Y96" i="8" a="1"/>
  <c r="Y96" i="8" s="1"/>
  <c r="Y193" i="8" a="1"/>
  <c r="Y193" i="8" s="1"/>
  <c r="Y97" i="8" a="1"/>
  <c r="Y97" i="8" s="1"/>
  <c r="Y98" i="8" a="1"/>
  <c r="Y98" i="8" s="1"/>
  <c r="Y194" i="8" a="1"/>
  <c r="Y194" i="8" s="1"/>
  <c r="Y99" i="8" a="1"/>
  <c r="Y99" i="8" s="1"/>
  <c r="Y195" i="8" a="1"/>
  <c r="Y195" i="8" s="1"/>
  <c r="Y196" i="8" a="1"/>
  <c r="Y196" i="8" s="1"/>
  <c r="Y100" i="8" a="1"/>
  <c r="Y100" i="8" s="1"/>
  <c r="Y197" i="8" a="1"/>
  <c r="Y197" i="8" s="1"/>
  <c r="Y101" i="8" a="1"/>
  <c r="Y101" i="8" s="1"/>
  <c r="Y102" i="8" a="1"/>
  <c r="Y102" i="8" s="1"/>
  <c r="Y198" i="8" a="1"/>
  <c r="Y198" i="8" s="1"/>
  <c r="Y103" i="8" a="1"/>
  <c r="Y103" i="8" s="1"/>
  <c r="Y199" i="8" a="1"/>
  <c r="Y199" i="8" s="1"/>
  <c r="Y104" i="8" a="1"/>
  <c r="Y104" i="8" s="1"/>
  <c r="Y200" i="8" a="1"/>
  <c r="Y200" i="8" s="1"/>
  <c r="Y201" i="8" a="1"/>
  <c r="Y201" i="8" s="1"/>
  <c r="Y105" i="8" a="1"/>
  <c r="Y105" i="8" s="1"/>
  <c r="Y106" i="8" a="1"/>
  <c r="Y106" i="8" s="1"/>
  <c r="Y202" i="8" a="1"/>
  <c r="Y202" i="8" s="1"/>
  <c r="Y203" i="8" a="1"/>
  <c r="Y203" i="8" s="1"/>
  <c r="Y48" i="8" a="1"/>
  <c r="Y48" i="8" s="1"/>
  <c r="Y107" i="8" a="1"/>
  <c r="Y107" i="8" s="1"/>
  <c r="Y49" i="8" a="1"/>
  <c r="Y49" i="8" s="1"/>
  <c r="Y108" i="8" a="1"/>
  <c r="Y108" i="8" s="1"/>
  <c r="Y204" i="8" a="1"/>
  <c r="Y204" i="8" s="1"/>
  <c r="Y109" i="8" a="1"/>
  <c r="Y109" i="8" s="1"/>
  <c r="Y205" i="8" a="1"/>
  <c r="Y205" i="8" s="1"/>
  <c r="Y50" i="8" a="1"/>
  <c r="Y50" i="8" s="1"/>
  <c r="Y51" i="8" a="1"/>
  <c r="Y51" i="8" s="1"/>
  <c r="Y206" i="8" a="1"/>
  <c r="Y206" i="8" s="1"/>
  <c r="Y110" i="8" a="1"/>
  <c r="Y110" i="8" s="1"/>
  <c r="Y52" i="8" a="1"/>
  <c r="Y52" i="8" s="1"/>
  <c r="Y111" i="8" a="1"/>
  <c r="Y111" i="8" s="1"/>
  <c r="Y207" i="8" a="1"/>
  <c r="Y207" i="8" s="1"/>
  <c r="Y53" i="8" a="1"/>
  <c r="Y53" i="8" s="1"/>
  <c r="Y208" i="8" a="1"/>
  <c r="Y208" i="8" s="1"/>
  <c r="Y112" i="8" a="1"/>
  <c r="Y112" i="8" s="1"/>
  <c r="Y54" i="8" a="1"/>
  <c r="Y54" i="8" s="1"/>
  <c r="Y209" i="8" a="1"/>
  <c r="Y209" i="8" s="1"/>
  <c r="Y113" i="8" a="1"/>
  <c r="Y113" i="8" s="1"/>
  <c r="Y55" i="8" a="1"/>
  <c r="Y55" i="8" s="1"/>
  <c r="Y114" i="8" a="1"/>
  <c r="Y114" i="8" s="1"/>
  <c r="Y210" i="8" a="1"/>
  <c r="Y210" i="8" s="1"/>
  <c r="Y115" i="8" a="1"/>
  <c r="Y115" i="8" s="1"/>
  <c r="Y211" i="8" a="1"/>
  <c r="Y211" i="8" s="1"/>
  <c r="Y56" i="8" a="1"/>
  <c r="Y56" i="8" s="1"/>
  <c r="Y57" i="8" a="1"/>
  <c r="Y57" i="8" s="1"/>
  <c r="Y212" i="8" a="1"/>
  <c r="Y212" i="8" s="1"/>
  <c r="Y116" i="8" a="1"/>
  <c r="Y116" i="8" s="1"/>
  <c r="Y213" i="8" a="1"/>
  <c r="Y213" i="8" s="1"/>
  <c r="Y58" i="8" a="1"/>
  <c r="Y58" i="8" s="1"/>
  <c r="Y117" i="8" a="1"/>
  <c r="Y117" i="8" s="1"/>
  <c r="Y118" i="8" a="1"/>
  <c r="Y118" i="8" s="1"/>
  <c r="Y214" i="8" a="1"/>
  <c r="Y214" i="8" s="1"/>
  <c r="Y59" i="8" a="1"/>
  <c r="Y59" i="8" s="1"/>
  <c r="Y215" i="8" a="1"/>
  <c r="Y215" i="8" s="1"/>
  <c r="Y60" i="8" a="1"/>
  <c r="Y60" i="8" s="1"/>
  <c r="Y119" i="8" a="1"/>
  <c r="Y119" i="8" s="1"/>
  <c r="Y120" i="8" a="1"/>
  <c r="Y120" i="8" s="1"/>
  <c r="Y61" i="8" a="1"/>
  <c r="Y61" i="8" s="1"/>
  <c r="Y216" i="8" a="1"/>
  <c r="Y216" i="8" s="1"/>
  <c r="Y62" i="8" a="1"/>
  <c r="Y62" i="8" s="1"/>
  <c r="Y121" i="8" a="1"/>
  <c r="Y121" i="8" s="1"/>
  <c r="Y217" i="8" a="1"/>
  <c r="Y217" i="8" s="1"/>
  <c r="Y63" i="8" a="1"/>
  <c r="Y63" i="8" s="1"/>
  <c r="Y122" i="8" a="1"/>
  <c r="Y122" i="8" s="1"/>
  <c r="Y218" i="8" a="1"/>
  <c r="Y218" i="8" s="1"/>
  <c r="Y64" i="8" a="1"/>
  <c r="Y64" i="8" s="1"/>
  <c r="Y123" i="8" a="1"/>
  <c r="Y123" i="8" s="1"/>
  <c r="Y219" i="8" a="1"/>
  <c r="Y219" i="8" s="1"/>
  <c r="Y65" i="8" a="1"/>
  <c r="Y65" i="8" s="1"/>
  <c r="Y220" i="8" a="1"/>
  <c r="Y220" i="8" s="1"/>
  <c r="Y124" i="8" a="1"/>
  <c r="Y124" i="8" s="1"/>
  <c r="Y221" i="8" a="1"/>
  <c r="Y221" i="8" s="1"/>
  <c r="Y125" i="8" a="1"/>
  <c r="Y125" i="8" s="1"/>
  <c r="Y66" i="8" a="1"/>
  <c r="Y66" i="8" s="1"/>
  <c r="Y67" i="8" a="1"/>
  <c r="Y67" i="8" s="1"/>
  <c r="Y126" i="8" a="1"/>
  <c r="Y126" i="8" s="1"/>
  <c r="Y222" i="8" a="1"/>
  <c r="Y222" i="8" s="1"/>
  <c r="Y68" i="8" a="1"/>
  <c r="Y68" i="8" s="1"/>
  <c r="Y127" i="8" a="1"/>
  <c r="Y127" i="8" s="1"/>
  <c r="Y223" i="8" a="1"/>
  <c r="Y223" i="8" s="1"/>
  <c r="Y224" i="8" a="1"/>
  <c r="Y224" i="8" s="1"/>
  <c r="Y69" i="8" a="1"/>
  <c r="Y69" i="8" s="1"/>
  <c r="Y128" i="8" a="1"/>
  <c r="Y128" i="8" s="1"/>
  <c r="Y70" i="8" a="1"/>
  <c r="Y70" i="8" s="1"/>
  <c r="Y71" i="8" a="1"/>
  <c r="Y71" i="8" s="1"/>
  <c r="Y72" i="8" a="1"/>
  <c r="Y72" i="8" s="1"/>
  <c r="Y73" i="8" a="1"/>
  <c r="Y73" i="8" s="1"/>
  <c r="Y74" i="8" a="1"/>
  <c r="Y74" i="8" s="1"/>
  <c r="Y75" i="8" a="1"/>
  <c r="Y75" i="8" s="1"/>
  <c r="Y76" i="8" a="1"/>
  <c r="Y76" i="8" s="1"/>
  <c r="Y77" i="8" a="1"/>
  <c r="Y77" i="8" s="1"/>
  <c r="Y78" i="8" a="1"/>
  <c r="Y78" i="8" s="1"/>
  <c r="Y79" i="8" a="1"/>
  <c r="Y79" i="8" s="1"/>
  <c r="Y80" i="8" a="1"/>
  <c r="Y80" i="8" s="1"/>
  <c r="Y82" i="8" a="1"/>
  <c r="Y82" i="8" s="1"/>
  <c r="Y178" i="8" a="1"/>
  <c r="Y178" i="8" s="1"/>
  <c r="L141" i="8" a="1"/>
  <c r="L141" i="8" s="1"/>
  <c r="N141" i="8" a="1"/>
  <c r="N141" i="8" s="1"/>
  <c r="Q141" i="8" a="1"/>
  <c r="Q141" i="8" s="1"/>
  <c r="V141" i="8" a="1"/>
  <c r="V141" i="8" s="1"/>
  <c r="O141" i="8" a="1"/>
  <c r="O141" i="8" s="1"/>
  <c r="T141" i="8" a="1"/>
  <c r="T141" i="8" s="1"/>
  <c r="M141" i="8" a="1"/>
  <c r="M141" i="8" s="1"/>
  <c r="R141" i="8" a="1"/>
  <c r="R141" i="8" s="1"/>
  <c r="U141" i="8" a="1"/>
  <c r="U141" i="8" s="1"/>
  <c r="P141" i="8" a="1"/>
  <c r="P141" i="8" s="1"/>
  <c r="S141" i="8" a="1"/>
  <c r="S141" i="8" s="1"/>
  <c r="U6" i="28"/>
  <c r="U8" i="28" s="1"/>
  <c r="N137" i="6"/>
  <c r="V6" i="8"/>
  <c r="N136" i="6" s="1"/>
  <c r="W4" i="8"/>
  <c r="V10" i="8"/>
  <c r="V10" i="28" s="1"/>
  <c r="V9" i="8"/>
  <c r="U10" i="28"/>
  <c r="D142" i="8"/>
  <c r="Y341" i="8"/>
  <c r="Y365" i="8"/>
  <c r="V366" i="8"/>
  <c r="W366" i="8" s="1"/>
  <c r="X343" i="8"/>
  <c r="X342" i="8"/>
  <c r="Y255" i="8"/>
  <c r="X286" i="8"/>
  <c r="V363" i="8"/>
  <c r="U54" i="28"/>
  <c r="X308" i="8"/>
  <c r="X358" i="8"/>
  <c r="W103" i="28"/>
  <c r="W105" i="28" s="1"/>
  <c r="Y257" i="8"/>
  <c r="Y285" i="8" s="1"/>
  <c r="Z261" i="8"/>
  <c r="Z288" i="8" s="1"/>
  <c r="Y5" i="28"/>
  <c r="Y231" i="8"/>
  <c r="Y331" i="8" s="1"/>
  <c r="Y340" i="8" s="1"/>
  <c r="BP7" i="8"/>
  <c r="BP7" i="28" s="1"/>
  <c r="U8" i="8"/>
  <c r="Y256" i="8"/>
  <c r="AC263" i="8"/>
  <c r="AJ265" i="8"/>
  <c r="Q393" i="8"/>
  <c r="Q74" i="28" s="1"/>
  <c r="Q78" i="28" s="1"/>
  <c r="Q399" i="8"/>
  <c r="Q397" i="8"/>
  <c r="Q398" i="8" s="1"/>
  <c r="AC432" i="8"/>
  <c r="AB433" i="8"/>
  <c r="N412" i="8"/>
  <c r="N409" i="8"/>
  <c r="O8" i="6"/>
  <c r="N7" i="6"/>
  <c r="AB230" i="8"/>
  <c r="Z5" i="8"/>
  <c r="Z396" i="8"/>
  <c r="W4" i="28" l="1"/>
  <c r="W9" i="28" s="1"/>
  <c r="W17" i="8"/>
  <c r="Z193" i="8" a="1"/>
  <c r="Z193" i="8" s="1"/>
  <c r="Z97" i="8" a="1"/>
  <c r="Z97" i="8" s="1"/>
  <c r="Z98" i="8" a="1"/>
  <c r="Z98" i="8" s="1"/>
  <c r="Z194" i="8" a="1"/>
  <c r="Z194" i="8" s="1"/>
  <c r="Z99" i="8" a="1"/>
  <c r="Z99" i="8" s="1"/>
  <c r="Z195" i="8" a="1"/>
  <c r="Z195" i="8" s="1"/>
  <c r="Z196" i="8" a="1"/>
  <c r="Z196" i="8" s="1"/>
  <c r="Z100" i="8" a="1"/>
  <c r="Z100" i="8" s="1"/>
  <c r="Z101" i="8" a="1"/>
  <c r="Z101" i="8" s="1"/>
  <c r="Z197" i="8" a="1"/>
  <c r="Z197" i="8" s="1"/>
  <c r="Z102" i="8" a="1"/>
  <c r="Z102" i="8" s="1"/>
  <c r="Z198" i="8" a="1"/>
  <c r="Z198" i="8" s="1"/>
  <c r="Z103" i="8" a="1"/>
  <c r="Z103" i="8" s="1"/>
  <c r="Z199" i="8" a="1"/>
  <c r="Z199" i="8" s="1"/>
  <c r="Z200" i="8" a="1"/>
  <c r="Z200" i="8" s="1"/>
  <c r="Z104" i="8" a="1"/>
  <c r="Z104" i="8" s="1"/>
  <c r="Z201" i="8" a="1"/>
  <c r="Z201" i="8" s="1"/>
  <c r="Z105" i="8" a="1"/>
  <c r="Z105" i="8" s="1"/>
  <c r="Z106" i="8" a="1"/>
  <c r="Z106" i="8" s="1"/>
  <c r="Z202" i="8" a="1"/>
  <c r="Z202" i="8" s="1"/>
  <c r="Z107" i="8" a="1"/>
  <c r="Z107" i="8" s="1"/>
  <c r="Z203" i="8" a="1"/>
  <c r="Z203" i="8" s="1"/>
  <c r="Z49" i="8" a="1"/>
  <c r="Z49" i="8" s="1"/>
  <c r="Z204" i="8" a="1"/>
  <c r="Z204" i="8" s="1"/>
  <c r="Z108" i="8" a="1"/>
  <c r="Z108" i="8" s="1"/>
  <c r="Z109" i="8" a="1"/>
  <c r="Z109" i="8" s="1"/>
  <c r="Z205" i="8" a="1"/>
  <c r="Z205" i="8" s="1"/>
  <c r="Z50" i="8" a="1"/>
  <c r="Z50" i="8" s="1"/>
  <c r="Z51" i="8" a="1"/>
  <c r="Z51" i="8" s="1"/>
  <c r="Z110" i="8" a="1"/>
  <c r="Z110" i="8" s="1"/>
  <c r="Z206" i="8" a="1"/>
  <c r="Z206" i="8" s="1"/>
  <c r="Z52" i="8" a="1"/>
  <c r="Z52" i="8" s="1"/>
  <c r="Z111" i="8" a="1"/>
  <c r="Z111" i="8" s="1"/>
  <c r="Z207" i="8" a="1"/>
  <c r="Z207" i="8" s="1"/>
  <c r="Z208" i="8" a="1"/>
  <c r="Z208" i="8" s="1"/>
  <c r="Z53" i="8" a="1"/>
  <c r="Z53" i="8" s="1"/>
  <c r="Z112" i="8" a="1"/>
  <c r="Z112" i="8" s="1"/>
  <c r="Z54" i="8" a="1"/>
  <c r="Z54" i="8" s="1"/>
  <c r="Z209" i="8" a="1"/>
  <c r="Z209" i="8" s="1"/>
  <c r="Z113" i="8" a="1"/>
  <c r="Z113" i="8" s="1"/>
  <c r="Z55" i="8" a="1"/>
  <c r="Z55" i="8" s="1"/>
  <c r="Z114" i="8" a="1"/>
  <c r="Z114" i="8" s="1"/>
  <c r="Z210" i="8" a="1"/>
  <c r="Z210" i="8" s="1"/>
  <c r="Z56" i="8" a="1"/>
  <c r="Z56" i="8" s="1"/>
  <c r="Z115" i="8" a="1"/>
  <c r="Z115" i="8" s="1"/>
  <c r="Z211" i="8" a="1"/>
  <c r="Z211" i="8" s="1"/>
  <c r="Z212" i="8" a="1"/>
  <c r="Z212" i="8" s="1"/>
  <c r="Z57" i="8" a="1"/>
  <c r="Z57" i="8" s="1"/>
  <c r="Z116" i="8" a="1"/>
  <c r="Z116" i="8" s="1"/>
  <c r="Z117" i="8" a="1"/>
  <c r="Z117" i="8" s="1"/>
  <c r="Z58" i="8" a="1"/>
  <c r="Z58" i="8" s="1"/>
  <c r="Z213" i="8" a="1"/>
  <c r="Z213" i="8" s="1"/>
  <c r="Z59" i="8" a="1"/>
  <c r="Z59" i="8" s="1"/>
  <c r="Z118" i="8" a="1"/>
  <c r="Z118" i="8" s="1"/>
  <c r="Z214" i="8" a="1"/>
  <c r="Z214" i="8" s="1"/>
  <c r="Z119" i="8" a="1"/>
  <c r="Z119" i="8" s="1"/>
  <c r="Z60" i="8" a="1"/>
  <c r="Z60" i="8" s="1"/>
  <c r="Z215" i="8" a="1"/>
  <c r="Z215" i="8" s="1"/>
  <c r="Z216" i="8" a="1"/>
  <c r="Z216" i="8" s="1"/>
  <c r="Z120" i="8" a="1"/>
  <c r="Z120" i="8" s="1"/>
  <c r="Z61" i="8" a="1"/>
  <c r="Z61" i="8" s="1"/>
  <c r="Z217" i="8" a="1"/>
  <c r="Z217" i="8" s="1"/>
  <c r="Z121" i="8" a="1"/>
  <c r="Z121" i="8" s="1"/>
  <c r="Z62" i="8" a="1"/>
  <c r="Z62" i="8" s="1"/>
  <c r="Z63" i="8" a="1"/>
  <c r="Z63" i="8" s="1"/>
  <c r="Z122" i="8" a="1"/>
  <c r="Z122" i="8" s="1"/>
  <c r="Z218" i="8" a="1"/>
  <c r="Z218" i="8" s="1"/>
  <c r="Z64" i="8" a="1"/>
  <c r="Z64" i="8" s="1"/>
  <c r="Z219" i="8" a="1"/>
  <c r="Z219" i="8" s="1"/>
  <c r="Z123" i="8" a="1"/>
  <c r="Z123" i="8" s="1"/>
  <c r="Z124" i="8" a="1"/>
  <c r="Z124" i="8" s="1"/>
  <c r="Z65" i="8" a="1"/>
  <c r="Z65" i="8" s="1"/>
  <c r="Z220" i="8" a="1"/>
  <c r="Z220" i="8" s="1"/>
  <c r="Z66" i="8" a="1"/>
  <c r="Z66" i="8" s="1"/>
  <c r="Z125" i="8" a="1"/>
  <c r="Z125" i="8" s="1"/>
  <c r="Z221" i="8" a="1"/>
  <c r="Z221" i="8" s="1"/>
  <c r="Z67" i="8" a="1"/>
  <c r="Z67" i="8" s="1"/>
  <c r="Z126" i="8" a="1"/>
  <c r="Z126" i="8" s="1"/>
  <c r="Z222" i="8" a="1"/>
  <c r="Z222" i="8" s="1"/>
  <c r="Z68" i="8" a="1"/>
  <c r="Z68" i="8" s="1"/>
  <c r="Z127" i="8" a="1"/>
  <c r="Z127" i="8" s="1"/>
  <c r="Z223" i="8" a="1"/>
  <c r="Z223" i="8" s="1"/>
  <c r="Z69" i="8" a="1"/>
  <c r="Z69" i="8" s="1"/>
  <c r="Z224" i="8" a="1"/>
  <c r="Z224" i="8" s="1"/>
  <c r="Z128" i="8" a="1"/>
  <c r="Z128" i="8" s="1"/>
  <c r="Z70" i="8" a="1"/>
  <c r="Z70" i="8" s="1"/>
  <c r="Z71" i="8" a="1"/>
  <c r="Z71" i="8" s="1"/>
  <c r="Z72" i="8" a="1"/>
  <c r="Z72" i="8" s="1"/>
  <c r="Z73" i="8" a="1"/>
  <c r="Z73" i="8" s="1"/>
  <c r="Z74" i="8" a="1"/>
  <c r="Z74" i="8" s="1"/>
  <c r="Z75" i="8" a="1"/>
  <c r="Z75" i="8" s="1"/>
  <c r="Z76" i="8" a="1"/>
  <c r="Z76" i="8" s="1"/>
  <c r="Z77" i="8" a="1"/>
  <c r="Z77" i="8" s="1"/>
  <c r="Z78" i="8" a="1"/>
  <c r="Z78" i="8" s="1"/>
  <c r="Z79" i="8" a="1"/>
  <c r="Z79" i="8" s="1"/>
  <c r="Z80" i="8" a="1"/>
  <c r="Z80" i="8" s="1"/>
  <c r="Z178" i="8" a="1"/>
  <c r="Z178" i="8" s="1"/>
  <c r="Z82" i="8" a="1"/>
  <c r="Z82" i="8" s="1"/>
  <c r="L142" i="8" a="1"/>
  <c r="L142" i="8" s="1"/>
  <c r="P142" i="8" a="1"/>
  <c r="P142" i="8" s="1"/>
  <c r="T142" i="8" a="1"/>
  <c r="T142" i="8" s="1"/>
  <c r="M142" i="8" a="1"/>
  <c r="M142" i="8" s="1"/>
  <c r="Q142" i="8" a="1"/>
  <c r="Q142" i="8" s="1"/>
  <c r="U142" i="8" a="1"/>
  <c r="U142" i="8" s="1"/>
  <c r="N142" i="8" a="1"/>
  <c r="N142" i="8" s="1"/>
  <c r="R142" i="8" a="1"/>
  <c r="R142" i="8" s="1"/>
  <c r="V142" i="8" a="1"/>
  <c r="V142" i="8" s="1"/>
  <c r="O142" i="8" a="1"/>
  <c r="O142" i="8" s="1"/>
  <c r="S142" i="8" a="1"/>
  <c r="S142" i="8" s="1"/>
  <c r="W142" i="8" a="1"/>
  <c r="W142" i="8" s="1"/>
  <c r="W6" i="8"/>
  <c r="O136" i="6" s="1"/>
  <c r="W9" i="8"/>
  <c r="O137" i="6"/>
  <c r="V7" i="8"/>
  <c r="V7" i="28" s="1"/>
  <c r="V6" i="28"/>
  <c r="X4" i="8"/>
  <c r="W10" i="8"/>
  <c r="W7" i="8" s="1"/>
  <c r="W7" i="28" s="1"/>
  <c r="D143" i="8"/>
  <c r="Z341" i="8"/>
  <c r="Z365" i="8"/>
  <c r="V359" i="8"/>
  <c r="V289" i="8" s="1"/>
  <c r="W359" i="8"/>
  <c r="W289" i="8" s="1"/>
  <c r="X366" i="8"/>
  <c r="Z255" i="8"/>
  <c r="Y342" i="8"/>
  <c r="Y343" i="8"/>
  <c r="Y286" i="8"/>
  <c r="W363" i="8"/>
  <c r="V54" i="28"/>
  <c r="X103" i="28"/>
  <c r="X105" i="28" s="1"/>
  <c r="Y308" i="8"/>
  <c r="Y358" i="8"/>
  <c r="Z257" i="8"/>
  <c r="Z285" i="8" s="1"/>
  <c r="AA261" i="8"/>
  <c r="AA288" i="8" s="1"/>
  <c r="Z5" i="28"/>
  <c r="Z231" i="8"/>
  <c r="Z331" i="8" s="1"/>
  <c r="Z340" i="8" s="1"/>
  <c r="BQ7" i="8"/>
  <c r="BQ7" i="28" s="1"/>
  <c r="AD263" i="8"/>
  <c r="Z256" i="8"/>
  <c r="AC230" i="8"/>
  <c r="R392" i="8"/>
  <c r="O405" i="8"/>
  <c r="N408" i="8"/>
  <c r="N419" i="8"/>
  <c r="N414" i="8"/>
  <c r="AK265" i="8"/>
  <c r="AA396" i="8"/>
  <c r="AA5" i="8"/>
  <c r="P8" i="6"/>
  <c r="O7" i="6"/>
  <c r="N418" i="8"/>
  <c r="N413" i="8"/>
  <c r="F147" i="6" s="1"/>
  <c r="AD432" i="8"/>
  <c r="AC433" i="8"/>
  <c r="X4" i="28" l="1"/>
  <c r="X9" i="28" s="1"/>
  <c r="X17" i="8"/>
  <c r="AA98" i="8" a="1"/>
  <c r="AA98" i="8" s="1"/>
  <c r="AA194" i="8" a="1"/>
  <c r="AA194" i="8" s="1"/>
  <c r="AA99" i="8" a="1"/>
  <c r="AA99" i="8" s="1"/>
  <c r="AA195" i="8" a="1"/>
  <c r="AA195" i="8" s="1"/>
  <c r="AA196" i="8" a="1"/>
  <c r="AA196" i="8" s="1"/>
  <c r="AA100" i="8" a="1"/>
  <c r="AA100" i="8" s="1"/>
  <c r="AA197" i="8" a="1"/>
  <c r="AA197" i="8" s="1"/>
  <c r="AA101" i="8" a="1"/>
  <c r="AA101" i="8" s="1"/>
  <c r="AA102" i="8" a="1"/>
  <c r="AA102" i="8" s="1"/>
  <c r="AA198" i="8" a="1"/>
  <c r="AA198" i="8" s="1"/>
  <c r="AA103" i="8" a="1"/>
  <c r="AA103" i="8" s="1"/>
  <c r="AA199" i="8" a="1"/>
  <c r="AA199" i="8" s="1"/>
  <c r="AA200" i="8" a="1"/>
  <c r="AA200" i="8" s="1"/>
  <c r="AA104" i="8" a="1"/>
  <c r="AA104" i="8" s="1"/>
  <c r="AA201" i="8" a="1"/>
  <c r="AA201" i="8" s="1"/>
  <c r="AA105" i="8" a="1"/>
  <c r="AA105" i="8" s="1"/>
  <c r="AA202" i="8" a="1"/>
  <c r="AA202" i="8" s="1"/>
  <c r="AA106" i="8" a="1"/>
  <c r="AA106" i="8" s="1"/>
  <c r="AA203" i="8" a="1"/>
  <c r="AA203" i="8" s="1"/>
  <c r="AA107" i="8" a="1"/>
  <c r="AA107" i="8" s="1"/>
  <c r="AA108" i="8" a="1"/>
  <c r="AA108" i="8" s="1"/>
  <c r="AA204" i="8" a="1"/>
  <c r="AA204" i="8" s="1"/>
  <c r="AA50" i="8" a="1"/>
  <c r="AA50" i="8" s="1"/>
  <c r="AA205" i="8" a="1"/>
  <c r="AA205" i="8" s="1"/>
  <c r="AA109" i="8" a="1"/>
  <c r="AA109" i="8" s="1"/>
  <c r="AA51" i="8" a="1"/>
  <c r="AA51" i="8" s="1"/>
  <c r="AA110" i="8" a="1"/>
  <c r="AA110" i="8" s="1"/>
  <c r="AA206" i="8" a="1"/>
  <c r="AA206" i="8" s="1"/>
  <c r="AA111" i="8" a="1"/>
  <c r="AA111" i="8" s="1"/>
  <c r="AA52" i="8" a="1"/>
  <c r="AA52" i="8" s="1"/>
  <c r="AA207" i="8" a="1"/>
  <c r="AA207" i="8" s="1"/>
  <c r="AA53" i="8" a="1"/>
  <c r="AA53" i="8" s="1"/>
  <c r="AA112" i="8" a="1"/>
  <c r="AA112" i="8" s="1"/>
  <c r="AA208" i="8" a="1"/>
  <c r="AA208" i="8" s="1"/>
  <c r="AA54" i="8" a="1"/>
  <c r="AA54" i="8" s="1"/>
  <c r="AA209" i="8" a="1"/>
  <c r="AA209" i="8" s="1"/>
  <c r="AA113" i="8" a="1"/>
  <c r="AA113" i="8" s="1"/>
  <c r="AA114" i="8" a="1"/>
  <c r="AA114" i="8" s="1"/>
  <c r="AA210" i="8" a="1"/>
  <c r="AA210" i="8" s="1"/>
  <c r="AA55" i="8" a="1"/>
  <c r="AA55" i="8" s="1"/>
  <c r="AA56" i="8" a="1"/>
  <c r="AA56" i="8" s="1"/>
  <c r="AA115" i="8" a="1"/>
  <c r="AA115" i="8" s="1"/>
  <c r="AA211" i="8" a="1"/>
  <c r="AA211" i="8" s="1"/>
  <c r="AA57" i="8" a="1"/>
  <c r="AA57" i="8" s="1"/>
  <c r="AA212" i="8" a="1"/>
  <c r="AA212" i="8" s="1"/>
  <c r="AA116" i="8" a="1"/>
  <c r="AA116" i="8" s="1"/>
  <c r="AA58" i="8" a="1"/>
  <c r="AA58" i="8" s="1"/>
  <c r="AA213" i="8" a="1"/>
  <c r="AA213" i="8" s="1"/>
  <c r="AA117" i="8" a="1"/>
  <c r="AA117" i="8" s="1"/>
  <c r="AA214" i="8" a="1"/>
  <c r="AA214" i="8" s="1"/>
  <c r="AA59" i="8" a="1"/>
  <c r="AA59" i="8" s="1"/>
  <c r="AA118" i="8" a="1"/>
  <c r="AA118" i="8" s="1"/>
  <c r="AA215" i="8" a="1"/>
  <c r="AA215" i="8" s="1"/>
  <c r="AA119" i="8" a="1"/>
  <c r="AA119" i="8" s="1"/>
  <c r="AA60" i="8" a="1"/>
  <c r="AA60" i="8" s="1"/>
  <c r="AA61" i="8" a="1"/>
  <c r="AA61" i="8" s="1"/>
  <c r="AA216" i="8" a="1"/>
  <c r="AA216" i="8" s="1"/>
  <c r="AA120" i="8" a="1"/>
  <c r="AA120" i="8" s="1"/>
  <c r="AA62" i="8" a="1"/>
  <c r="AA62" i="8" s="1"/>
  <c r="AA121" i="8" a="1"/>
  <c r="AA121" i="8" s="1"/>
  <c r="AA217" i="8" a="1"/>
  <c r="AA217" i="8" s="1"/>
  <c r="AA122" i="8" a="1"/>
  <c r="AA122" i="8" s="1"/>
  <c r="AA218" i="8" a="1"/>
  <c r="AA218" i="8" s="1"/>
  <c r="AA63" i="8" a="1"/>
  <c r="AA63" i="8" s="1"/>
  <c r="AA64" i="8" a="1"/>
  <c r="AA64" i="8" s="1"/>
  <c r="AA123" i="8" a="1"/>
  <c r="AA123" i="8" s="1"/>
  <c r="AA219" i="8" a="1"/>
  <c r="AA219" i="8" s="1"/>
  <c r="AA220" i="8" a="1"/>
  <c r="AA220" i="8" s="1"/>
  <c r="AA124" i="8" a="1"/>
  <c r="AA124" i="8" s="1"/>
  <c r="AA65" i="8" a="1"/>
  <c r="AA65" i="8" s="1"/>
  <c r="AA66" i="8" a="1"/>
  <c r="AA66" i="8" s="1"/>
  <c r="AA125" i="8" a="1"/>
  <c r="AA125" i="8" s="1"/>
  <c r="AA221" i="8" a="1"/>
  <c r="AA221" i="8" s="1"/>
  <c r="AA67" i="8" a="1"/>
  <c r="AA67" i="8" s="1"/>
  <c r="AA126" i="8" a="1"/>
  <c r="AA126" i="8" s="1"/>
  <c r="AA222" i="8" a="1"/>
  <c r="AA222" i="8" s="1"/>
  <c r="AA68" i="8" a="1"/>
  <c r="AA68" i="8" s="1"/>
  <c r="AA223" i="8" a="1"/>
  <c r="AA223" i="8" s="1"/>
  <c r="AA127" i="8" a="1"/>
  <c r="AA127" i="8" s="1"/>
  <c r="AA128" i="8" a="1"/>
  <c r="AA128" i="8" s="1"/>
  <c r="AA69" i="8" a="1"/>
  <c r="AA69" i="8" s="1"/>
  <c r="AA224" i="8" a="1"/>
  <c r="AA224" i="8" s="1"/>
  <c r="AA70" i="8" a="1"/>
  <c r="AA70" i="8" s="1"/>
  <c r="AA71" i="8" a="1"/>
  <c r="AA71" i="8" s="1"/>
  <c r="AA72" i="8" a="1"/>
  <c r="AA72" i="8" s="1"/>
  <c r="AA73" i="8" a="1"/>
  <c r="AA73" i="8" s="1"/>
  <c r="AA74" i="8" a="1"/>
  <c r="AA74" i="8" s="1"/>
  <c r="AA75" i="8" a="1"/>
  <c r="AA75" i="8" s="1"/>
  <c r="AA76" i="8" a="1"/>
  <c r="AA76" i="8" s="1"/>
  <c r="AA77" i="8" a="1"/>
  <c r="AA77" i="8" s="1"/>
  <c r="AA78" i="8" a="1"/>
  <c r="AA78" i="8" s="1"/>
  <c r="AA79" i="8" a="1"/>
  <c r="AA79" i="8" s="1"/>
  <c r="AA80" i="8" a="1"/>
  <c r="AA80" i="8" s="1"/>
  <c r="AA82" i="8" a="1"/>
  <c r="AA82" i="8" s="1"/>
  <c r="AA178" i="8" a="1"/>
  <c r="AA178" i="8" s="1"/>
  <c r="L143" i="8" a="1"/>
  <c r="L143" i="8" s="1"/>
  <c r="M143" i="8" a="1"/>
  <c r="M143" i="8" s="1"/>
  <c r="Q143" i="8" a="1"/>
  <c r="Q143" i="8" s="1"/>
  <c r="U143" i="8" a="1"/>
  <c r="U143" i="8" s="1"/>
  <c r="N143" i="8" a="1"/>
  <c r="N143" i="8" s="1"/>
  <c r="R143" i="8" a="1"/>
  <c r="R143" i="8" s="1"/>
  <c r="V143" i="8" a="1"/>
  <c r="V143" i="8" s="1"/>
  <c r="O143" i="8" a="1"/>
  <c r="O143" i="8" s="1"/>
  <c r="S143" i="8" a="1"/>
  <c r="S143" i="8" s="1"/>
  <c r="W143" i="8" a="1"/>
  <c r="W143" i="8" s="1"/>
  <c r="P143" i="8" a="1"/>
  <c r="P143" i="8" s="1"/>
  <c r="T143" i="8" a="1"/>
  <c r="T143" i="8" s="1"/>
  <c r="X143" i="8" a="1"/>
  <c r="X143" i="8" s="1"/>
  <c r="W6" i="28"/>
  <c r="W8" i="28" s="1"/>
  <c r="X9" i="8"/>
  <c r="W10" i="28"/>
  <c r="V8" i="8"/>
  <c r="V8" i="28"/>
  <c r="Y4" i="8"/>
  <c r="P137" i="6"/>
  <c r="X6" i="8"/>
  <c r="P136" i="6" s="1"/>
  <c r="X10" i="8"/>
  <c r="X7" i="8" s="1"/>
  <c r="X7" i="28" s="1"/>
  <c r="D144" i="8"/>
  <c r="AA341" i="8"/>
  <c r="AA365" i="8"/>
  <c r="Y366" i="8"/>
  <c r="X359" i="8"/>
  <c r="X289" i="8" s="1"/>
  <c r="AA255" i="8"/>
  <c r="Z343" i="8"/>
  <c r="Z342" i="8"/>
  <c r="Z286" i="8"/>
  <c r="X363" i="8"/>
  <c r="W54" i="28"/>
  <c r="Z308" i="8"/>
  <c r="Z358" i="8"/>
  <c r="Y103" i="28"/>
  <c r="Y105" i="28" s="1"/>
  <c r="AA257" i="8"/>
  <c r="AA285" i="8" s="1"/>
  <c r="AB261" i="8"/>
  <c r="AB288" i="8" s="1"/>
  <c r="AA5" i="28"/>
  <c r="AA231" i="8"/>
  <c r="AA331" i="8" s="1"/>
  <c r="AA340" i="8" s="1"/>
  <c r="BR7" i="8"/>
  <c r="BR7" i="28" s="1"/>
  <c r="W8" i="8"/>
  <c r="AA256" i="8"/>
  <c r="AE263" i="8"/>
  <c r="AB5" i="8"/>
  <c r="O410" i="8"/>
  <c r="R393" i="8"/>
  <c r="R74" i="28" s="1"/>
  <c r="R78" i="28" s="1"/>
  <c r="R399" i="8"/>
  <c r="R397" i="8"/>
  <c r="N423" i="8"/>
  <c r="N428" i="8"/>
  <c r="AL265" i="8"/>
  <c r="AD433" i="8"/>
  <c r="AE432" i="8"/>
  <c r="AB396" i="8"/>
  <c r="N424" i="8"/>
  <c r="N429" i="8"/>
  <c r="Q8" i="6"/>
  <c r="P7" i="6"/>
  <c r="N417" i="8"/>
  <c r="AD230" i="8"/>
  <c r="Y4" i="28" l="1"/>
  <c r="Y9" i="28" s="1"/>
  <c r="Y17" i="8"/>
  <c r="AB99" i="8" a="1"/>
  <c r="AB99" i="8" s="1"/>
  <c r="AB195" i="8" a="1"/>
  <c r="AB195" i="8" s="1"/>
  <c r="AB196" i="8" a="1"/>
  <c r="AB196" i="8" s="1"/>
  <c r="AB100" i="8" a="1"/>
  <c r="AB100" i="8" s="1"/>
  <c r="AB197" i="8" a="1"/>
  <c r="AB197" i="8" s="1"/>
  <c r="AB101" i="8" a="1"/>
  <c r="AB101" i="8" s="1"/>
  <c r="AB102" i="8" a="1"/>
  <c r="AB102" i="8" s="1"/>
  <c r="AB198" i="8" a="1"/>
  <c r="AB198" i="8" s="1"/>
  <c r="AB199" i="8" a="1"/>
  <c r="AB199" i="8" s="1"/>
  <c r="AB103" i="8" a="1"/>
  <c r="AB103" i="8" s="1"/>
  <c r="AB104" i="8" a="1"/>
  <c r="AB104" i="8" s="1"/>
  <c r="AB200" i="8" a="1"/>
  <c r="AB200" i="8" s="1"/>
  <c r="AB105" i="8" a="1"/>
  <c r="AB105" i="8" s="1"/>
  <c r="AB201" i="8" a="1"/>
  <c r="AB201" i="8" s="1"/>
  <c r="AB106" i="8" a="1"/>
  <c r="AB106" i="8" s="1"/>
  <c r="AB202" i="8" a="1"/>
  <c r="AB202" i="8" s="1"/>
  <c r="AB107" i="8" a="1"/>
  <c r="AB107" i="8" s="1"/>
  <c r="AB203" i="8" a="1"/>
  <c r="AB203" i="8" s="1"/>
  <c r="AB204" i="8" a="1"/>
  <c r="AB204" i="8" s="1"/>
  <c r="AB108" i="8" a="1"/>
  <c r="AB108" i="8" s="1"/>
  <c r="AB109" i="8" a="1"/>
  <c r="AB109" i="8" s="1"/>
  <c r="AB205" i="8" a="1"/>
  <c r="AB205" i="8" s="1"/>
  <c r="AB51" i="8" a="1"/>
  <c r="AB51" i="8" s="1"/>
  <c r="AB110" i="8" a="1"/>
  <c r="AB110" i="8" s="1"/>
  <c r="AB206" i="8" a="1"/>
  <c r="AB206" i="8" s="1"/>
  <c r="AB52" i="8" a="1"/>
  <c r="AB52" i="8" s="1"/>
  <c r="AB207" i="8" a="1"/>
  <c r="AB207" i="8" s="1"/>
  <c r="AB111" i="8" a="1"/>
  <c r="AB111" i="8" s="1"/>
  <c r="AB53" i="8" a="1"/>
  <c r="AB53" i="8" s="1"/>
  <c r="AB112" i="8" a="1"/>
  <c r="AB112" i="8" s="1"/>
  <c r="AB208" i="8" a="1"/>
  <c r="AB208" i="8" s="1"/>
  <c r="AB209" i="8" a="1"/>
  <c r="AB209" i="8" s="1"/>
  <c r="AB113" i="8" a="1"/>
  <c r="AB113" i="8" s="1"/>
  <c r="AB54" i="8" a="1"/>
  <c r="AB54" i="8" s="1"/>
  <c r="AB114" i="8" a="1"/>
  <c r="AB114" i="8" s="1"/>
  <c r="AB55" i="8" a="1"/>
  <c r="AB55" i="8" s="1"/>
  <c r="AB210" i="8" a="1"/>
  <c r="AB210" i="8" s="1"/>
  <c r="AB115" i="8" a="1"/>
  <c r="AB115" i="8" s="1"/>
  <c r="AB211" i="8" a="1"/>
  <c r="AB211" i="8" s="1"/>
  <c r="AB56" i="8" a="1"/>
  <c r="AB56" i="8" s="1"/>
  <c r="AB212" i="8" a="1"/>
  <c r="AB212" i="8" s="1"/>
  <c r="AB57" i="8" a="1"/>
  <c r="AB57" i="8" s="1"/>
  <c r="AB116" i="8" a="1"/>
  <c r="AB116" i="8" s="1"/>
  <c r="AB58" i="8" a="1"/>
  <c r="AB58" i="8" s="1"/>
  <c r="AB213" i="8" a="1"/>
  <c r="AB213" i="8" s="1"/>
  <c r="AB117" i="8" a="1"/>
  <c r="AB117" i="8" s="1"/>
  <c r="AB59" i="8" a="1"/>
  <c r="AB59" i="8" s="1"/>
  <c r="AB214" i="8" a="1"/>
  <c r="AB214" i="8" s="1"/>
  <c r="AB118" i="8" a="1"/>
  <c r="AB118" i="8" s="1"/>
  <c r="AB60" i="8" a="1"/>
  <c r="AB60" i="8" s="1"/>
  <c r="AB119" i="8" a="1"/>
  <c r="AB119" i="8" s="1"/>
  <c r="AB215" i="8" a="1"/>
  <c r="AB215" i="8" s="1"/>
  <c r="AB61" i="8" a="1"/>
  <c r="AB61" i="8" s="1"/>
  <c r="AB216" i="8" a="1"/>
  <c r="AB216" i="8" s="1"/>
  <c r="AB120" i="8" a="1"/>
  <c r="AB120" i="8" s="1"/>
  <c r="AB121" i="8" a="1"/>
  <c r="AB121" i="8" s="1"/>
  <c r="AB62" i="8" a="1"/>
  <c r="AB62" i="8" s="1"/>
  <c r="AB217" i="8" a="1"/>
  <c r="AB217" i="8" s="1"/>
  <c r="AB122" i="8" a="1"/>
  <c r="AB122" i="8" s="1"/>
  <c r="AB218" i="8" a="1"/>
  <c r="AB218" i="8" s="1"/>
  <c r="AB63" i="8" a="1"/>
  <c r="AB63" i="8" s="1"/>
  <c r="AB219" i="8" a="1"/>
  <c r="AB219" i="8" s="1"/>
  <c r="AB64" i="8" a="1"/>
  <c r="AB64" i="8" s="1"/>
  <c r="AB123" i="8" a="1"/>
  <c r="AB123" i="8" s="1"/>
  <c r="AB124" i="8" a="1"/>
  <c r="AB124" i="8" s="1"/>
  <c r="AB65" i="8" a="1"/>
  <c r="AB65" i="8" s="1"/>
  <c r="AB220" i="8" a="1"/>
  <c r="AB220" i="8" s="1"/>
  <c r="AB66" i="8" a="1"/>
  <c r="AB66" i="8" s="1"/>
  <c r="AB221" i="8" a="1"/>
  <c r="AB221" i="8" s="1"/>
  <c r="AB125" i="8" a="1"/>
  <c r="AB125" i="8" s="1"/>
  <c r="AB67" i="8" a="1"/>
  <c r="AB67" i="8" s="1"/>
  <c r="AB126" i="8" a="1"/>
  <c r="AB126" i="8" s="1"/>
  <c r="AB222" i="8" a="1"/>
  <c r="AB222" i="8" s="1"/>
  <c r="AB68" i="8" a="1"/>
  <c r="AB68" i="8" s="1"/>
  <c r="AB127" i="8" a="1"/>
  <c r="AB127" i="8" s="1"/>
  <c r="AB223" i="8" a="1"/>
  <c r="AB223" i="8" s="1"/>
  <c r="AB69" i="8" a="1"/>
  <c r="AB69" i="8" s="1"/>
  <c r="AB224" i="8" a="1"/>
  <c r="AB224" i="8" s="1"/>
  <c r="AB128" i="8" a="1"/>
  <c r="AB128" i="8" s="1"/>
  <c r="AB70" i="8" a="1"/>
  <c r="AB70" i="8" s="1"/>
  <c r="AB71" i="8" a="1"/>
  <c r="AB71" i="8" s="1"/>
  <c r="AB72" i="8" a="1"/>
  <c r="AB72" i="8" s="1"/>
  <c r="AB73" i="8" a="1"/>
  <c r="AB73" i="8" s="1"/>
  <c r="AB74" i="8" a="1"/>
  <c r="AB74" i="8" s="1"/>
  <c r="AB75" i="8" a="1"/>
  <c r="AB75" i="8" s="1"/>
  <c r="AB76" i="8" a="1"/>
  <c r="AB76" i="8" s="1"/>
  <c r="AB77" i="8" a="1"/>
  <c r="AB77" i="8" s="1"/>
  <c r="AB78" i="8" a="1"/>
  <c r="AB78" i="8" s="1"/>
  <c r="AB79" i="8" a="1"/>
  <c r="AB79" i="8" s="1"/>
  <c r="AB80" i="8" a="1"/>
  <c r="AB80" i="8" s="1"/>
  <c r="AB82" i="8" a="1"/>
  <c r="AB82" i="8" s="1"/>
  <c r="AB178" i="8" a="1"/>
  <c r="AB178" i="8" s="1"/>
  <c r="L144" i="8" a="1"/>
  <c r="L144" i="8" s="1"/>
  <c r="M144" i="8" a="1"/>
  <c r="M144" i="8" s="1"/>
  <c r="Q144" i="8" a="1"/>
  <c r="Q144" i="8" s="1"/>
  <c r="U144" i="8" a="1"/>
  <c r="U144" i="8" s="1"/>
  <c r="Y144" i="8" a="1"/>
  <c r="Y144" i="8" s="1"/>
  <c r="N144" i="8" a="1"/>
  <c r="N144" i="8" s="1"/>
  <c r="R144" i="8" a="1"/>
  <c r="R144" i="8" s="1"/>
  <c r="V144" i="8" a="1"/>
  <c r="V144" i="8" s="1"/>
  <c r="O144" i="8" a="1"/>
  <c r="O144" i="8" s="1"/>
  <c r="S144" i="8" a="1"/>
  <c r="S144" i="8" s="1"/>
  <c r="W144" i="8" a="1"/>
  <c r="W144" i="8" s="1"/>
  <c r="P144" i="8" a="1"/>
  <c r="P144" i="8" s="1"/>
  <c r="T144" i="8" a="1"/>
  <c r="T144" i="8" s="1"/>
  <c r="X144" i="8" a="1"/>
  <c r="X144" i="8" s="1"/>
  <c r="Z4" i="8"/>
  <c r="X10" i="28"/>
  <c r="X6" i="28"/>
  <c r="X8" i="28" s="1"/>
  <c r="Q137" i="6"/>
  <c r="Y6" i="8"/>
  <c r="Y6" i="28" s="1"/>
  <c r="Y9" i="8"/>
  <c r="Y10" i="8"/>
  <c r="Y7" i="8" s="1"/>
  <c r="Y7" i="28" s="1"/>
  <c r="D145" i="8"/>
  <c r="AB341" i="8"/>
  <c r="AB365" i="8"/>
  <c r="Y359" i="8"/>
  <c r="Y289" i="8" s="1"/>
  <c r="Z366" i="8"/>
  <c r="AA343" i="8"/>
  <c r="AA342" i="8"/>
  <c r="AB255" i="8"/>
  <c r="AA286" i="8"/>
  <c r="Y363" i="8"/>
  <c r="X54" i="28"/>
  <c r="AA308" i="8"/>
  <c r="AA358" i="8"/>
  <c r="Z103" i="28"/>
  <c r="Z105" i="28" s="1"/>
  <c r="AB257" i="8"/>
  <c r="AB285" i="8" s="1"/>
  <c r="AC261" i="8"/>
  <c r="AC288" i="8" s="1"/>
  <c r="AB5" i="28"/>
  <c r="AB231" i="8"/>
  <c r="AB331" i="8" s="1"/>
  <c r="AB340" i="8" s="1"/>
  <c r="BS7" i="8"/>
  <c r="BT7" i="8" s="1"/>
  <c r="X8" i="8"/>
  <c r="AF263" i="8"/>
  <c r="AB256" i="8"/>
  <c r="AE230" i="8"/>
  <c r="N427" i="8"/>
  <c r="N422" i="8"/>
  <c r="AC396" i="8"/>
  <c r="S392" i="8"/>
  <c r="AM265" i="8"/>
  <c r="R8" i="6"/>
  <c r="Q7" i="6"/>
  <c r="AF432" i="8"/>
  <c r="AE433" i="8"/>
  <c r="R398" i="8"/>
  <c r="O406" i="8"/>
  <c r="O411" i="8"/>
  <c r="AC5" i="8"/>
  <c r="Z4" i="28" l="1"/>
  <c r="Z9" i="28" s="1"/>
  <c r="Z17" i="8"/>
  <c r="AC196" i="8" a="1"/>
  <c r="AC196" i="8" s="1"/>
  <c r="AC100" i="8" a="1"/>
  <c r="AC100" i="8" s="1"/>
  <c r="AC101" i="8" a="1"/>
  <c r="AC101" i="8" s="1"/>
  <c r="AC197" i="8" a="1"/>
  <c r="AC197" i="8" s="1"/>
  <c r="AC102" i="8" a="1"/>
  <c r="AC102" i="8" s="1"/>
  <c r="AC198" i="8" a="1"/>
  <c r="AC198" i="8" s="1"/>
  <c r="AC103" i="8" a="1"/>
  <c r="AC103" i="8" s="1"/>
  <c r="AC199" i="8" a="1"/>
  <c r="AC199" i="8" s="1"/>
  <c r="AC200" i="8" a="1"/>
  <c r="AC200" i="8" s="1"/>
  <c r="AC104" i="8" a="1"/>
  <c r="AC104" i="8" s="1"/>
  <c r="AC105" i="8" a="1"/>
  <c r="AC105" i="8" s="1"/>
  <c r="AC201" i="8" a="1"/>
  <c r="AC201" i="8" s="1"/>
  <c r="AC202" i="8" a="1"/>
  <c r="AC202" i="8" s="1"/>
  <c r="AC106" i="8" a="1"/>
  <c r="AC106" i="8" s="1"/>
  <c r="AC203" i="8" a="1"/>
  <c r="AC203" i="8" s="1"/>
  <c r="AC107" i="8" a="1"/>
  <c r="AC107" i="8" s="1"/>
  <c r="AC108" i="8" a="1"/>
  <c r="AC108" i="8" s="1"/>
  <c r="AC204" i="8" a="1"/>
  <c r="AC204" i="8" s="1"/>
  <c r="AC109" i="8" a="1"/>
  <c r="AC109" i="8" s="1"/>
  <c r="AC205" i="8" a="1"/>
  <c r="AC205" i="8" s="1"/>
  <c r="AC110" i="8" a="1"/>
  <c r="AC110" i="8" s="1"/>
  <c r="AC206" i="8" a="1"/>
  <c r="AC206" i="8" s="1"/>
  <c r="AC207" i="8" a="1"/>
  <c r="AC207" i="8" s="1"/>
  <c r="AC52" i="8" a="1"/>
  <c r="AC52" i="8" s="1"/>
  <c r="AC111" i="8" a="1"/>
  <c r="AC111" i="8" s="1"/>
  <c r="AC112" i="8" a="1"/>
  <c r="AC112" i="8" s="1"/>
  <c r="AC53" i="8" a="1"/>
  <c r="AC53" i="8" s="1"/>
  <c r="AC208" i="8" a="1"/>
  <c r="AC208" i="8" s="1"/>
  <c r="AC113" i="8" a="1"/>
  <c r="AC113" i="8" s="1"/>
  <c r="AC54" i="8" a="1"/>
  <c r="AC54" i="8" s="1"/>
  <c r="AC209" i="8" a="1"/>
  <c r="AC209" i="8" s="1"/>
  <c r="AC55" i="8" a="1"/>
  <c r="AC55" i="8" s="1"/>
  <c r="AC114" i="8" a="1"/>
  <c r="AC114" i="8" s="1"/>
  <c r="AC210" i="8" a="1"/>
  <c r="AC210" i="8" s="1"/>
  <c r="AC56" i="8" a="1"/>
  <c r="AC56" i="8" s="1"/>
  <c r="AC115" i="8" a="1"/>
  <c r="AC115" i="8" s="1"/>
  <c r="AC211" i="8" a="1"/>
  <c r="AC211" i="8" s="1"/>
  <c r="AC57" i="8" a="1"/>
  <c r="AC57" i="8" s="1"/>
  <c r="AC212" i="8" a="1"/>
  <c r="AC212" i="8" s="1"/>
  <c r="AC116" i="8" a="1"/>
  <c r="AC116" i="8" s="1"/>
  <c r="AC58" i="8" a="1"/>
  <c r="AC58" i="8" s="1"/>
  <c r="AC117" i="8" a="1"/>
  <c r="AC117" i="8" s="1"/>
  <c r="AC213" i="8" a="1"/>
  <c r="AC213" i="8" s="1"/>
  <c r="AC118" i="8" a="1"/>
  <c r="AC118" i="8" s="1"/>
  <c r="AC214" i="8" a="1"/>
  <c r="AC214" i="8" s="1"/>
  <c r="AC59" i="8" a="1"/>
  <c r="AC59" i="8" s="1"/>
  <c r="AC215" i="8" a="1"/>
  <c r="AC215" i="8" s="1"/>
  <c r="AC60" i="8" a="1"/>
  <c r="AC60" i="8" s="1"/>
  <c r="AC119" i="8" a="1"/>
  <c r="AC119" i="8" s="1"/>
  <c r="AC61" i="8" a="1"/>
  <c r="AC61" i="8" s="1"/>
  <c r="AC216" i="8" a="1"/>
  <c r="AC216" i="8" s="1"/>
  <c r="AC120" i="8" a="1"/>
  <c r="AC120" i="8" s="1"/>
  <c r="AC217" i="8" a="1"/>
  <c r="AC217" i="8" s="1"/>
  <c r="AC62" i="8" a="1"/>
  <c r="AC62" i="8" s="1"/>
  <c r="AC121" i="8" a="1"/>
  <c r="AC121" i="8" s="1"/>
  <c r="AC63" i="8" a="1"/>
  <c r="AC63" i="8" s="1"/>
  <c r="AC122" i="8" a="1"/>
  <c r="AC122" i="8" s="1"/>
  <c r="AC218" i="8" a="1"/>
  <c r="AC218" i="8" s="1"/>
  <c r="AC64" i="8" a="1"/>
  <c r="AC64" i="8" s="1"/>
  <c r="AC123" i="8" a="1"/>
  <c r="AC123" i="8" s="1"/>
  <c r="AC219" i="8" a="1"/>
  <c r="AC219" i="8" s="1"/>
  <c r="AC65" i="8" a="1"/>
  <c r="AC65" i="8" s="1"/>
  <c r="AC220" i="8" a="1"/>
  <c r="AC220" i="8" s="1"/>
  <c r="AC124" i="8" a="1"/>
  <c r="AC124" i="8" s="1"/>
  <c r="AC66" i="8" a="1"/>
  <c r="AC66" i="8" s="1"/>
  <c r="AC125" i="8" a="1"/>
  <c r="AC125" i="8" s="1"/>
  <c r="AC221" i="8" a="1"/>
  <c r="AC221" i="8" s="1"/>
  <c r="AC67" i="8" a="1"/>
  <c r="AC67" i="8" s="1"/>
  <c r="AC126" i="8" a="1"/>
  <c r="AC126" i="8" s="1"/>
  <c r="AC222" i="8" a="1"/>
  <c r="AC222" i="8" s="1"/>
  <c r="AC223" i="8" a="1"/>
  <c r="AC223" i="8" s="1"/>
  <c r="AC68" i="8" a="1"/>
  <c r="AC68" i="8" s="1"/>
  <c r="AC127" i="8" a="1"/>
  <c r="AC127" i="8" s="1"/>
  <c r="AC224" i="8" a="1"/>
  <c r="AC224" i="8" s="1"/>
  <c r="AC69" i="8" a="1"/>
  <c r="AC69" i="8" s="1"/>
  <c r="AC128" i="8" a="1"/>
  <c r="AC128" i="8" s="1"/>
  <c r="AC70" i="8" a="1"/>
  <c r="AC70" i="8" s="1"/>
  <c r="AC71" i="8" a="1"/>
  <c r="AC71" i="8" s="1"/>
  <c r="AC72" i="8" a="1"/>
  <c r="AC72" i="8" s="1"/>
  <c r="AC73" i="8" a="1"/>
  <c r="AC73" i="8" s="1"/>
  <c r="AC74" i="8" a="1"/>
  <c r="AC74" i="8" s="1"/>
  <c r="AC75" i="8" a="1"/>
  <c r="AC75" i="8" s="1"/>
  <c r="AC76" i="8" a="1"/>
  <c r="AC76" i="8" s="1"/>
  <c r="AC77" i="8" a="1"/>
  <c r="AC77" i="8" s="1"/>
  <c r="AC78" i="8" a="1"/>
  <c r="AC78" i="8" s="1"/>
  <c r="AC79" i="8" a="1"/>
  <c r="AC79" i="8" s="1"/>
  <c r="AC80" i="8" a="1"/>
  <c r="AC80" i="8" s="1"/>
  <c r="AC178" i="8" a="1"/>
  <c r="AC178" i="8" s="1"/>
  <c r="AC82" i="8" a="1"/>
  <c r="AC82" i="8" s="1"/>
  <c r="L145" i="8" a="1"/>
  <c r="L145" i="8" s="1"/>
  <c r="P145" i="8" a="1"/>
  <c r="P145" i="8" s="1"/>
  <c r="T145" i="8" a="1"/>
  <c r="T145" i="8" s="1"/>
  <c r="X145" i="8" a="1"/>
  <c r="X145" i="8" s="1"/>
  <c r="M145" i="8" a="1"/>
  <c r="M145" i="8" s="1"/>
  <c r="Q145" i="8" a="1"/>
  <c r="Q145" i="8" s="1"/>
  <c r="U145" i="8" a="1"/>
  <c r="U145" i="8" s="1"/>
  <c r="Y145" i="8" a="1"/>
  <c r="Y145" i="8" s="1"/>
  <c r="N145" i="8" a="1"/>
  <c r="N145" i="8" s="1"/>
  <c r="R145" i="8" a="1"/>
  <c r="R145" i="8" s="1"/>
  <c r="V145" i="8" a="1"/>
  <c r="V145" i="8" s="1"/>
  <c r="Z145" i="8" a="1"/>
  <c r="Z145" i="8" s="1"/>
  <c r="O145" i="8" a="1"/>
  <c r="O145" i="8" s="1"/>
  <c r="S145" i="8" a="1"/>
  <c r="S145" i="8" s="1"/>
  <c r="W145" i="8" a="1"/>
  <c r="W145" i="8" s="1"/>
  <c r="Z6" i="8"/>
  <c r="Z6" i="28" s="1"/>
  <c r="R137" i="6"/>
  <c r="Y10" i="28"/>
  <c r="Z9" i="8"/>
  <c r="Z10" i="8"/>
  <c r="Z10" i="28" s="1"/>
  <c r="AA4" i="8"/>
  <c r="Q136" i="6"/>
  <c r="D146" i="8"/>
  <c r="AC341" i="8"/>
  <c r="AC365" i="8"/>
  <c r="AA366" i="8"/>
  <c r="Z359" i="8"/>
  <c r="Z289" i="8" s="1"/>
  <c r="AC255" i="8"/>
  <c r="AB343" i="8"/>
  <c r="AB342" i="8"/>
  <c r="AB286" i="8"/>
  <c r="Z363" i="8"/>
  <c r="Y54" i="28"/>
  <c r="AA103" i="28"/>
  <c r="AA105" i="28" s="1"/>
  <c r="AB308" i="8"/>
  <c r="AB358" i="8"/>
  <c r="AC257" i="8"/>
  <c r="AC285" i="8" s="1"/>
  <c r="AD261" i="8"/>
  <c r="AD288" i="8" s="1"/>
  <c r="AC5" i="28"/>
  <c r="AC231" i="8"/>
  <c r="AC331" i="8" s="1"/>
  <c r="AC340" i="8" s="1"/>
  <c r="BS7" i="28"/>
  <c r="Y8" i="28"/>
  <c r="BT7" i="28"/>
  <c r="BU7" i="8"/>
  <c r="Y8" i="8"/>
  <c r="AC256" i="8"/>
  <c r="AG263" i="8"/>
  <c r="AD5" i="8"/>
  <c r="AG432" i="8"/>
  <c r="AF433" i="8"/>
  <c r="S393" i="8"/>
  <c r="S74" i="28" s="1"/>
  <c r="S78" i="28" s="1"/>
  <c r="S399" i="8"/>
  <c r="S397" i="8"/>
  <c r="S8" i="6"/>
  <c r="R7" i="6"/>
  <c r="AF230" i="8"/>
  <c r="AN265" i="8"/>
  <c r="O412" i="8"/>
  <c r="O409" i="8"/>
  <c r="AD396" i="8"/>
  <c r="AA4" i="28" l="1"/>
  <c r="AA9" i="28" s="1"/>
  <c r="AA17" i="8"/>
  <c r="AD197" i="8" a="1"/>
  <c r="AD197" i="8" s="1"/>
  <c r="AD101" i="8" a="1"/>
  <c r="AD101" i="8" s="1"/>
  <c r="AD102" i="8" a="1"/>
  <c r="AD102" i="8" s="1"/>
  <c r="AD198" i="8" a="1"/>
  <c r="AD198" i="8" s="1"/>
  <c r="AD103" i="8" a="1"/>
  <c r="AD103" i="8" s="1"/>
  <c r="AD199" i="8" a="1"/>
  <c r="AD199" i="8" s="1"/>
  <c r="AD200" i="8" a="1"/>
  <c r="AD200" i="8" s="1"/>
  <c r="AD104" i="8" a="1"/>
  <c r="AD104" i="8" s="1"/>
  <c r="AD201" i="8" a="1"/>
  <c r="AD201" i="8" s="1"/>
  <c r="AD105" i="8" a="1"/>
  <c r="AD105" i="8" s="1"/>
  <c r="AD106" i="8" a="1"/>
  <c r="AD106" i="8" s="1"/>
  <c r="AD202" i="8" a="1"/>
  <c r="AD202" i="8" s="1"/>
  <c r="AD107" i="8" a="1"/>
  <c r="AD107" i="8" s="1"/>
  <c r="AD203" i="8" a="1"/>
  <c r="AD203" i="8" s="1"/>
  <c r="AD108" i="8" a="1"/>
  <c r="AD108" i="8" s="1"/>
  <c r="AD204" i="8" a="1"/>
  <c r="AD204" i="8" s="1"/>
  <c r="AD109" i="8" a="1"/>
  <c r="AD109" i="8" s="1"/>
  <c r="AD205" i="8" a="1"/>
  <c r="AD205" i="8" s="1"/>
  <c r="AD206" i="8" a="1"/>
  <c r="AD206" i="8" s="1"/>
  <c r="AD110" i="8" a="1"/>
  <c r="AD110" i="8" s="1"/>
  <c r="AD111" i="8" a="1"/>
  <c r="AD111" i="8" s="1"/>
  <c r="AD207" i="8" a="1"/>
  <c r="AD207" i="8" s="1"/>
  <c r="AD208" i="8" a="1"/>
  <c r="AD208" i="8" s="1"/>
  <c r="AD53" i="8" a="1"/>
  <c r="AD53" i="8" s="1"/>
  <c r="AD112" i="8" a="1"/>
  <c r="AD112" i="8" s="1"/>
  <c r="AD113" i="8" a="1"/>
  <c r="AD113" i="8" s="1"/>
  <c r="AD54" i="8" a="1"/>
  <c r="AD54" i="8" s="1"/>
  <c r="AD209" i="8" a="1"/>
  <c r="AD209" i="8" s="1"/>
  <c r="AD114" i="8" a="1"/>
  <c r="AD114" i="8" s="1"/>
  <c r="AD55" i="8" a="1"/>
  <c r="AD55" i="8" s="1"/>
  <c r="AD210" i="8" a="1"/>
  <c r="AD210" i="8" s="1"/>
  <c r="AD56" i="8" a="1"/>
  <c r="AD56" i="8" s="1"/>
  <c r="AD115" i="8" a="1"/>
  <c r="AD115" i="8" s="1"/>
  <c r="AD211" i="8" a="1"/>
  <c r="AD211" i="8" s="1"/>
  <c r="AD116" i="8" a="1"/>
  <c r="AD116" i="8" s="1"/>
  <c r="AD212" i="8" a="1"/>
  <c r="AD212" i="8" s="1"/>
  <c r="AD57" i="8" a="1"/>
  <c r="AD57" i="8" s="1"/>
  <c r="AD213" i="8" a="1"/>
  <c r="AD213" i="8" s="1"/>
  <c r="AD117" i="8" a="1"/>
  <c r="AD117" i="8" s="1"/>
  <c r="AD58" i="8" a="1"/>
  <c r="AD58" i="8" s="1"/>
  <c r="AD59" i="8" a="1"/>
  <c r="AD59" i="8" s="1"/>
  <c r="AD118" i="8" a="1"/>
  <c r="AD118" i="8" s="1"/>
  <c r="AD214" i="8" a="1"/>
  <c r="AD214" i="8" s="1"/>
  <c r="AD119" i="8" a="1"/>
  <c r="AD119" i="8" s="1"/>
  <c r="AD60" i="8" a="1"/>
  <c r="AD60" i="8" s="1"/>
  <c r="AD215" i="8" a="1"/>
  <c r="AD215" i="8" s="1"/>
  <c r="AD61" i="8" a="1"/>
  <c r="AD61" i="8" s="1"/>
  <c r="AD216" i="8" a="1"/>
  <c r="AD216" i="8" s="1"/>
  <c r="AD120" i="8" a="1"/>
  <c r="AD120" i="8" s="1"/>
  <c r="AD62" i="8" a="1"/>
  <c r="AD62" i="8" s="1"/>
  <c r="AD121" i="8" a="1"/>
  <c r="AD121" i="8" s="1"/>
  <c r="AD217" i="8" a="1"/>
  <c r="AD217" i="8" s="1"/>
  <c r="AD63" i="8" a="1"/>
  <c r="AD63" i="8" s="1"/>
  <c r="AD122" i="8" a="1"/>
  <c r="AD122" i="8" s="1"/>
  <c r="AD218" i="8" a="1"/>
  <c r="AD218" i="8" s="1"/>
  <c r="AD123" i="8" a="1"/>
  <c r="AD123" i="8" s="1"/>
  <c r="AD64" i="8" a="1"/>
  <c r="AD64" i="8" s="1"/>
  <c r="AD219" i="8" a="1"/>
  <c r="AD219" i="8" s="1"/>
  <c r="AD65" i="8" a="1"/>
  <c r="AD65" i="8" s="1"/>
  <c r="AD220" i="8" a="1"/>
  <c r="AD220" i="8" s="1"/>
  <c r="AD124" i="8" a="1"/>
  <c r="AD124" i="8" s="1"/>
  <c r="AD66" i="8" a="1"/>
  <c r="AD66" i="8" s="1"/>
  <c r="AD125" i="8" a="1"/>
  <c r="AD125" i="8" s="1"/>
  <c r="AD221" i="8" a="1"/>
  <c r="AD221" i="8" s="1"/>
  <c r="AD67" i="8" a="1"/>
  <c r="AD67" i="8" s="1"/>
  <c r="AD126" i="8" a="1"/>
  <c r="AD126" i="8" s="1"/>
  <c r="AD222" i="8" a="1"/>
  <c r="AD222" i="8" s="1"/>
  <c r="AD68" i="8" a="1"/>
  <c r="AD68" i="8" s="1"/>
  <c r="AD127" i="8" a="1"/>
  <c r="AD127" i="8" s="1"/>
  <c r="AD223" i="8" a="1"/>
  <c r="AD223" i="8" s="1"/>
  <c r="AD69" i="8" a="1"/>
  <c r="AD69" i="8" s="1"/>
  <c r="AD224" i="8" a="1"/>
  <c r="AD224" i="8" s="1"/>
  <c r="AD128" i="8" a="1"/>
  <c r="AD128" i="8" s="1"/>
  <c r="AD70" i="8" a="1"/>
  <c r="AD70" i="8" s="1"/>
  <c r="AD71" i="8" a="1"/>
  <c r="AD71" i="8" s="1"/>
  <c r="AD72" i="8" a="1"/>
  <c r="AD72" i="8" s="1"/>
  <c r="AD73" i="8" a="1"/>
  <c r="AD73" i="8" s="1"/>
  <c r="AD74" i="8" a="1"/>
  <c r="AD74" i="8" s="1"/>
  <c r="AD75" i="8" a="1"/>
  <c r="AD75" i="8" s="1"/>
  <c r="AD76" i="8" a="1"/>
  <c r="AD76" i="8" s="1"/>
  <c r="AD77" i="8" a="1"/>
  <c r="AD77" i="8" s="1"/>
  <c r="AD78" i="8" a="1"/>
  <c r="AD78" i="8" s="1"/>
  <c r="AD79" i="8" a="1"/>
  <c r="AD79" i="8" s="1"/>
  <c r="AD80" i="8" a="1"/>
  <c r="AD80" i="8" s="1"/>
  <c r="AD82" i="8" a="1"/>
  <c r="AD82" i="8" s="1"/>
  <c r="AD178" i="8" a="1"/>
  <c r="AD178" i="8" s="1"/>
  <c r="L146" i="8" a="1"/>
  <c r="L146" i="8" s="1"/>
  <c r="N146" i="8" a="1"/>
  <c r="N146" i="8" s="1"/>
  <c r="R146" i="8" a="1"/>
  <c r="R146" i="8" s="1"/>
  <c r="V146" i="8" a="1"/>
  <c r="V146" i="8" s="1"/>
  <c r="Z146" i="8" a="1"/>
  <c r="Z146" i="8" s="1"/>
  <c r="O146" i="8" a="1"/>
  <c r="O146" i="8" s="1"/>
  <c r="S146" i="8" a="1"/>
  <c r="S146" i="8" s="1"/>
  <c r="W146" i="8" a="1"/>
  <c r="W146" i="8" s="1"/>
  <c r="AA146" i="8" a="1"/>
  <c r="AA146" i="8" s="1"/>
  <c r="P146" i="8" a="1"/>
  <c r="P146" i="8" s="1"/>
  <c r="T146" i="8" a="1"/>
  <c r="T146" i="8" s="1"/>
  <c r="X146" i="8" a="1"/>
  <c r="X146" i="8" s="1"/>
  <c r="M146" i="8" a="1"/>
  <c r="M146" i="8" s="1"/>
  <c r="Q146" i="8" a="1"/>
  <c r="Q146" i="8" s="1"/>
  <c r="U146" i="8" a="1"/>
  <c r="U146" i="8" s="1"/>
  <c r="Y146" i="8" a="1"/>
  <c r="Y146" i="8" s="1"/>
  <c r="AA10" i="8"/>
  <c r="AA7" i="8" s="1"/>
  <c r="AA7" i="28" s="1"/>
  <c r="R136" i="6"/>
  <c r="AA6" i="8"/>
  <c r="AA6" i="28" s="1"/>
  <c r="S137" i="6"/>
  <c r="AA9" i="8"/>
  <c r="Z7" i="8"/>
  <c r="Z7" i="28" s="1"/>
  <c r="Z8" i="28" s="1"/>
  <c r="AB4" i="8"/>
  <c r="D147" i="8"/>
  <c r="AD341" i="8"/>
  <c r="AD365" i="8"/>
  <c r="AA359" i="8"/>
  <c r="AA289" i="8" s="1"/>
  <c r="AB366" i="8"/>
  <c r="AD255" i="8"/>
  <c r="AC343" i="8"/>
  <c r="AC342" i="8"/>
  <c r="AC286" i="8"/>
  <c r="AA363" i="8"/>
  <c r="Z54" i="28"/>
  <c r="AB103" i="28"/>
  <c r="AB105" i="28" s="1"/>
  <c r="AC308" i="8"/>
  <c r="AC358" i="8"/>
  <c r="AD257" i="8"/>
  <c r="AD285" i="8" s="1"/>
  <c r="AE261" i="8"/>
  <c r="AE288" i="8" s="1"/>
  <c r="AD5" i="28"/>
  <c r="AD231" i="8"/>
  <c r="AD331" i="8" s="1"/>
  <c r="AD340" i="8" s="1"/>
  <c r="BU7" i="28"/>
  <c r="BV7" i="8"/>
  <c r="AH263" i="8"/>
  <c r="AD256" i="8"/>
  <c r="O408" i="8"/>
  <c r="O417" i="8" s="1"/>
  <c r="P405" i="8"/>
  <c r="O419" i="8"/>
  <c r="O414" i="8"/>
  <c r="O418" i="8"/>
  <c r="O413" i="8"/>
  <c r="G147" i="6" s="1"/>
  <c r="T392" i="8"/>
  <c r="AO265" i="8"/>
  <c r="AG230" i="8"/>
  <c r="T8" i="6"/>
  <c r="S7" i="6"/>
  <c r="S398" i="8"/>
  <c r="AH432" i="8"/>
  <c r="AG433" i="8"/>
  <c r="AE396" i="8"/>
  <c r="AE5" i="8"/>
  <c r="AB4" i="28" l="1"/>
  <c r="AB9" i="28" s="1"/>
  <c r="AB17" i="8"/>
  <c r="AE102" i="8" a="1"/>
  <c r="AE102" i="8" s="1"/>
  <c r="AE198" i="8" a="1"/>
  <c r="AE198" i="8" s="1"/>
  <c r="AE199" i="8" a="1"/>
  <c r="AE199" i="8" s="1"/>
  <c r="AE103" i="8" a="1"/>
  <c r="AE103" i="8" s="1"/>
  <c r="AE104" i="8" a="1"/>
  <c r="AE104" i="8" s="1"/>
  <c r="AE200" i="8" a="1"/>
  <c r="AE200" i="8" s="1"/>
  <c r="AE105" i="8" a="1"/>
  <c r="AE105" i="8" s="1"/>
  <c r="AE201" i="8" a="1"/>
  <c r="AE201" i="8" s="1"/>
  <c r="AE106" i="8" a="1"/>
  <c r="AE106" i="8" s="1"/>
  <c r="AE202" i="8" a="1"/>
  <c r="AE202" i="8" s="1"/>
  <c r="AE203" i="8" a="1"/>
  <c r="AE203" i="8" s="1"/>
  <c r="AE107" i="8" a="1"/>
  <c r="AE107" i="8" s="1"/>
  <c r="AE204" i="8" a="1"/>
  <c r="AE204" i="8" s="1"/>
  <c r="AE108" i="8" a="1"/>
  <c r="AE108" i="8" s="1"/>
  <c r="AE109" i="8" a="1"/>
  <c r="AE109" i="8" s="1"/>
  <c r="AE205" i="8" a="1"/>
  <c r="AE205" i="8" s="1"/>
  <c r="AE110" i="8" a="1"/>
  <c r="AE110" i="8" s="1"/>
  <c r="AE206" i="8" a="1"/>
  <c r="AE206" i="8" s="1"/>
  <c r="AE111" i="8" a="1"/>
  <c r="AE111" i="8" s="1"/>
  <c r="AE207" i="8" a="1"/>
  <c r="AE207" i="8" s="1"/>
  <c r="AE208" i="8" a="1"/>
  <c r="AE208" i="8" s="1"/>
  <c r="AE112" i="8" a="1"/>
  <c r="AE112" i="8" s="1"/>
  <c r="AE113" i="8" a="1"/>
  <c r="AE113" i="8" s="1"/>
  <c r="AE54" i="8" a="1"/>
  <c r="AE54" i="8" s="1"/>
  <c r="AE209" i="8" a="1"/>
  <c r="AE209" i="8" s="1"/>
  <c r="AE114" i="8" a="1"/>
  <c r="AE114" i="8" s="1"/>
  <c r="AE210" i="8" a="1"/>
  <c r="AE210" i="8" s="1"/>
  <c r="AE55" i="8" a="1"/>
  <c r="AE55" i="8" s="1"/>
  <c r="AE56" i="8" a="1"/>
  <c r="AE56" i="8" s="1"/>
  <c r="AE115" i="8" a="1"/>
  <c r="AE115" i="8" s="1"/>
  <c r="AE211" i="8" a="1"/>
  <c r="AE211" i="8" s="1"/>
  <c r="AE116" i="8" a="1"/>
  <c r="AE116" i="8" s="1"/>
  <c r="AE57" i="8" a="1"/>
  <c r="AE57" i="8" s="1"/>
  <c r="AE212" i="8" a="1"/>
  <c r="AE212" i="8" s="1"/>
  <c r="AE117" i="8" a="1"/>
  <c r="AE117" i="8" s="1"/>
  <c r="AE58" i="8" a="1"/>
  <c r="AE58" i="8" s="1"/>
  <c r="AE213" i="8" a="1"/>
  <c r="AE213" i="8" s="1"/>
  <c r="AE214" i="8" a="1"/>
  <c r="AE214" i="8" s="1"/>
  <c r="AE59" i="8" a="1"/>
  <c r="AE59" i="8" s="1"/>
  <c r="AE118" i="8" a="1"/>
  <c r="AE118" i="8" s="1"/>
  <c r="AE60" i="8" a="1"/>
  <c r="AE60" i="8" s="1"/>
  <c r="AE119" i="8" a="1"/>
  <c r="AE119" i="8" s="1"/>
  <c r="AE215" i="8" a="1"/>
  <c r="AE215" i="8" s="1"/>
  <c r="AE61" i="8" a="1"/>
  <c r="AE61" i="8" s="1"/>
  <c r="AE216" i="8" a="1"/>
  <c r="AE216" i="8" s="1"/>
  <c r="AE120" i="8" a="1"/>
  <c r="AE120" i="8" s="1"/>
  <c r="AE217" i="8" a="1"/>
  <c r="AE217" i="8" s="1"/>
  <c r="AE62" i="8" a="1"/>
  <c r="AE62" i="8" s="1"/>
  <c r="AE121" i="8" a="1"/>
  <c r="AE121" i="8" s="1"/>
  <c r="AE63" i="8" a="1"/>
  <c r="AE63" i="8" s="1"/>
  <c r="AE122" i="8" a="1"/>
  <c r="AE122" i="8" s="1"/>
  <c r="AE218" i="8" a="1"/>
  <c r="AE218" i="8" s="1"/>
  <c r="AE64" i="8" a="1"/>
  <c r="AE64" i="8" s="1"/>
  <c r="AE123" i="8" a="1"/>
  <c r="AE123" i="8" s="1"/>
  <c r="AE219" i="8" a="1"/>
  <c r="AE219" i="8" s="1"/>
  <c r="AE65" i="8" a="1"/>
  <c r="AE65" i="8" s="1"/>
  <c r="AE220" i="8" a="1"/>
  <c r="AE220" i="8" s="1"/>
  <c r="AE124" i="8" a="1"/>
  <c r="AE124" i="8" s="1"/>
  <c r="AE125" i="8" a="1"/>
  <c r="AE125" i="8" s="1"/>
  <c r="AE221" i="8" a="1"/>
  <c r="AE221" i="8" s="1"/>
  <c r="AE66" i="8" a="1"/>
  <c r="AE66" i="8" s="1"/>
  <c r="AE67" i="8" a="1"/>
  <c r="AE67" i="8" s="1"/>
  <c r="AE126" i="8" a="1"/>
  <c r="AE126" i="8" s="1"/>
  <c r="AE222" i="8" a="1"/>
  <c r="AE222" i="8" s="1"/>
  <c r="AE68" i="8" a="1"/>
  <c r="AE68" i="8" s="1"/>
  <c r="AE127" i="8" a="1"/>
  <c r="AE127" i="8" s="1"/>
  <c r="AE223" i="8" a="1"/>
  <c r="AE223" i="8" s="1"/>
  <c r="AE224" i="8" a="1"/>
  <c r="AE224" i="8" s="1"/>
  <c r="AE128" i="8" a="1"/>
  <c r="AE128" i="8" s="1"/>
  <c r="AE69" i="8" a="1"/>
  <c r="AE69" i="8" s="1"/>
  <c r="AE70" i="8" a="1"/>
  <c r="AE70" i="8" s="1"/>
  <c r="AE71" i="8" a="1"/>
  <c r="AE71" i="8" s="1"/>
  <c r="AE72" i="8" a="1"/>
  <c r="AE72" i="8" s="1"/>
  <c r="AE73" i="8" a="1"/>
  <c r="AE73" i="8" s="1"/>
  <c r="AE74" i="8" a="1"/>
  <c r="AE74" i="8" s="1"/>
  <c r="AE75" i="8" a="1"/>
  <c r="AE75" i="8" s="1"/>
  <c r="AE76" i="8" a="1"/>
  <c r="AE76" i="8" s="1"/>
  <c r="AE77" i="8" a="1"/>
  <c r="AE77" i="8" s="1"/>
  <c r="AE78" i="8" a="1"/>
  <c r="AE78" i="8" s="1"/>
  <c r="AE79" i="8" a="1"/>
  <c r="AE79" i="8" s="1"/>
  <c r="AE80" i="8" a="1"/>
  <c r="AE80" i="8" s="1"/>
  <c r="AE178" i="8" a="1"/>
  <c r="AE178" i="8" s="1"/>
  <c r="AE82" i="8" a="1"/>
  <c r="AE82" i="8" s="1"/>
  <c r="L147" i="8" a="1"/>
  <c r="L147" i="8" s="1"/>
  <c r="O147" i="8" a="1"/>
  <c r="O147" i="8" s="1"/>
  <c r="S147" i="8" a="1"/>
  <c r="S147" i="8" s="1"/>
  <c r="W147" i="8" a="1"/>
  <c r="W147" i="8" s="1"/>
  <c r="AA147" i="8" a="1"/>
  <c r="AA147" i="8" s="1"/>
  <c r="P147" i="8" a="1"/>
  <c r="P147" i="8" s="1"/>
  <c r="T147" i="8" a="1"/>
  <c r="T147" i="8" s="1"/>
  <c r="X147" i="8" a="1"/>
  <c r="X147" i="8" s="1"/>
  <c r="AB147" i="8" a="1"/>
  <c r="AB147" i="8" s="1"/>
  <c r="M147" i="8" a="1"/>
  <c r="M147" i="8" s="1"/>
  <c r="Q147" i="8" a="1"/>
  <c r="Q147" i="8" s="1"/>
  <c r="U147" i="8" a="1"/>
  <c r="U147" i="8" s="1"/>
  <c r="Y147" i="8" a="1"/>
  <c r="Y147" i="8" s="1"/>
  <c r="N147" i="8" a="1"/>
  <c r="N147" i="8" s="1"/>
  <c r="R147" i="8" a="1"/>
  <c r="R147" i="8" s="1"/>
  <c r="V147" i="8" a="1"/>
  <c r="V147" i="8" s="1"/>
  <c r="Z147" i="8" a="1"/>
  <c r="Z147" i="8" s="1"/>
  <c r="S136" i="6"/>
  <c r="AA10" i="28"/>
  <c r="Z8" i="8"/>
  <c r="AB6" i="8"/>
  <c r="AB6" i="28" s="1"/>
  <c r="AB10" i="8"/>
  <c r="AB7" i="8" s="1"/>
  <c r="AB7" i="28" s="1"/>
  <c r="AC4" i="8"/>
  <c r="T137" i="6"/>
  <c r="AB9" i="8"/>
  <c r="D148" i="8"/>
  <c r="AE341" i="8"/>
  <c r="AE365" i="8"/>
  <c r="AC366" i="8"/>
  <c r="AB359" i="8"/>
  <c r="AB289" i="8" s="1"/>
  <c r="AD342" i="8"/>
  <c r="AD343" i="8"/>
  <c r="AE255" i="8"/>
  <c r="AD286" i="8"/>
  <c r="AB363" i="8"/>
  <c r="AA54" i="28"/>
  <c r="AD308" i="8"/>
  <c r="AD358" i="8"/>
  <c r="AC103" i="28"/>
  <c r="AC105" i="28" s="1"/>
  <c r="AE257" i="8"/>
  <c r="AE285" i="8" s="1"/>
  <c r="AF261" i="8"/>
  <c r="AF288" i="8" s="1"/>
  <c r="AE5" i="28"/>
  <c r="AE231" i="8"/>
  <c r="AE331" i="8" s="1"/>
  <c r="AE340" i="8" s="1"/>
  <c r="BV7" i="28"/>
  <c r="BW7" i="8"/>
  <c r="BW7" i="28" s="1"/>
  <c r="AA8" i="8"/>
  <c r="AA8" i="28"/>
  <c r="AE256" i="8"/>
  <c r="AI263" i="8"/>
  <c r="AI432" i="8"/>
  <c r="AH433" i="8"/>
  <c r="AF396" i="8"/>
  <c r="AH230" i="8"/>
  <c r="O429" i="8"/>
  <c r="O424" i="8"/>
  <c r="P410" i="8"/>
  <c r="AF5" i="8"/>
  <c r="U8" i="6"/>
  <c r="T7" i="6"/>
  <c r="AP265" i="8"/>
  <c r="T393" i="8"/>
  <c r="T74" i="28" s="1"/>
  <c r="T78" i="28" s="1"/>
  <c r="T399" i="8"/>
  <c r="T397" i="8"/>
  <c r="O428" i="8"/>
  <c r="O423" i="8"/>
  <c r="O427" i="8"/>
  <c r="O422" i="8"/>
  <c r="AC4" i="28" l="1"/>
  <c r="AC9" i="28" s="1"/>
  <c r="AC17" i="8"/>
  <c r="AF103" i="8" a="1"/>
  <c r="AF103" i="8" s="1"/>
  <c r="AF199" i="8" a="1"/>
  <c r="AF199" i="8" s="1"/>
  <c r="AF104" i="8" a="1"/>
  <c r="AF104" i="8" s="1"/>
  <c r="AF200" i="8" a="1"/>
  <c r="AF200" i="8" s="1"/>
  <c r="AF201" i="8" a="1"/>
  <c r="AF201" i="8" s="1"/>
  <c r="AF105" i="8" a="1"/>
  <c r="AF105" i="8" s="1"/>
  <c r="AF106" i="8" a="1"/>
  <c r="AF106" i="8" s="1"/>
  <c r="AF202" i="8" a="1"/>
  <c r="AF202" i="8" s="1"/>
  <c r="AF107" i="8" a="1"/>
  <c r="AF107" i="8" s="1"/>
  <c r="AF203" i="8" a="1"/>
  <c r="AF203" i="8" s="1"/>
  <c r="AF204" i="8" a="1"/>
  <c r="AF204" i="8" s="1"/>
  <c r="AF108" i="8" a="1"/>
  <c r="AF108" i="8" s="1"/>
  <c r="AF109" i="8" a="1"/>
  <c r="AF109" i="8" s="1"/>
  <c r="AF205" i="8" a="1"/>
  <c r="AF205" i="8" s="1"/>
  <c r="AF110" i="8" a="1"/>
  <c r="AF110" i="8" s="1"/>
  <c r="AF206" i="8" a="1"/>
  <c r="AF206" i="8" s="1"/>
  <c r="AF111" i="8" a="1"/>
  <c r="AF111" i="8" s="1"/>
  <c r="AF207" i="8" a="1"/>
  <c r="AF207" i="8" s="1"/>
  <c r="AF112" i="8" a="1"/>
  <c r="AF112" i="8" s="1"/>
  <c r="AF208" i="8" a="1"/>
  <c r="AF208" i="8" s="1"/>
  <c r="AF209" i="8" a="1"/>
  <c r="AF209" i="8" s="1"/>
  <c r="AF113" i="8" a="1"/>
  <c r="AF113" i="8" s="1"/>
  <c r="AF114" i="8" a="1"/>
  <c r="AF114" i="8" s="1"/>
  <c r="AF210" i="8" a="1"/>
  <c r="AF210" i="8" s="1"/>
  <c r="AF55" i="8" a="1"/>
  <c r="AF55" i="8" s="1"/>
  <c r="AF115" i="8" a="1"/>
  <c r="AF115" i="8" s="1"/>
  <c r="AF56" i="8" a="1"/>
  <c r="AF56" i="8" s="1"/>
  <c r="AF211" i="8" a="1"/>
  <c r="AF211" i="8" s="1"/>
  <c r="AF212" i="8" a="1"/>
  <c r="AF212" i="8" s="1"/>
  <c r="AF57" i="8" a="1"/>
  <c r="AF57" i="8" s="1"/>
  <c r="AF116" i="8" a="1"/>
  <c r="AF116" i="8" s="1"/>
  <c r="AF117" i="8" a="1"/>
  <c r="AF117" i="8" s="1"/>
  <c r="AF58" i="8" a="1"/>
  <c r="AF58" i="8" s="1"/>
  <c r="AF213" i="8" a="1"/>
  <c r="AF213" i="8" s="1"/>
  <c r="AF118" i="8" a="1"/>
  <c r="AF118" i="8" s="1"/>
  <c r="AF59" i="8" a="1"/>
  <c r="AF59" i="8" s="1"/>
  <c r="AF214" i="8" a="1"/>
  <c r="AF214" i="8" s="1"/>
  <c r="AF215" i="8" a="1"/>
  <c r="AF215" i="8" s="1"/>
  <c r="AF60" i="8" a="1"/>
  <c r="AF60" i="8" s="1"/>
  <c r="AF119" i="8" a="1"/>
  <c r="AF119" i="8" s="1"/>
  <c r="AF120" i="8" a="1"/>
  <c r="AF120" i="8" s="1"/>
  <c r="AF61" i="8" a="1"/>
  <c r="AF61" i="8" s="1"/>
  <c r="AF216" i="8" a="1"/>
  <c r="AF216" i="8" s="1"/>
  <c r="AF121" i="8" a="1"/>
  <c r="AF121" i="8" s="1"/>
  <c r="AF62" i="8" a="1"/>
  <c r="AF62" i="8" s="1"/>
  <c r="AF217" i="8" a="1"/>
  <c r="AF217" i="8" s="1"/>
  <c r="AF122" i="8" a="1"/>
  <c r="AF122" i="8" s="1"/>
  <c r="AF218" i="8" a="1"/>
  <c r="AF218" i="8" s="1"/>
  <c r="AF63" i="8" a="1"/>
  <c r="AF63" i="8" s="1"/>
  <c r="AF64" i="8" a="1"/>
  <c r="AF64" i="8" s="1"/>
  <c r="AF123" i="8" a="1"/>
  <c r="AF123" i="8" s="1"/>
  <c r="AF219" i="8" a="1"/>
  <c r="AF219" i="8" s="1"/>
  <c r="AF124" i="8" a="1"/>
  <c r="AF124" i="8" s="1"/>
  <c r="AF65" i="8" a="1"/>
  <c r="AF65" i="8" s="1"/>
  <c r="AF220" i="8" a="1"/>
  <c r="AF220" i="8" s="1"/>
  <c r="AF66" i="8" a="1"/>
  <c r="AF66" i="8" s="1"/>
  <c r="AF125" i="8" a="1"/>
  <c r="AF125" i="8" s="1"/>
  <c r="AF221" i="8" a="1"/>
  <c r="AF221" i="8" s="1"/>
  <c r="AF222" i="8" a="1"/>
  <c r="AF222" i="8" s="1"/>
  <c r="AF67" i="8" a="1"/>
  <c r="AF67" i="8" s="1"/>
  <c r="AF126" i="8" a="1"/>
  <c r="AF126" i="8" s="1"/>
  <c r="AF68" i="8" a="1"/>
  <c r="AF68" i="8" s="1"/>
  <c r="AF127" i="8" a="1"/>
  <c r="AF127" i="8" s="1"/>
  <c r="AF223" i="8" a="1"/>
  <c r="AF223" i="8" s="1"/>
  <c r="AF224" i="8" a="1"/>
  <c r="AF224" i="8" s="1"/>
  <c r="AF69" i="8" a="1"/>
  <c r="AF69" i="8" s="1"/>
  <c r="AF128" i="8" a="1"/>
  <c r="AF128" i="8" s="1"/>
  <c r="AF70" i="8" a="1"/>
  <c r="AF70" i="8" s="1"/>
  <c r="AF71" i="8" a="1"/>
  <c r="AF71" i="8" s="1"/>
  <c r="AF72" i="8" a="1"/>
  <c r="AF72" i="8" s="1"/>
  <c r="AF73" i="8" a="1"/>
  <c r="AF73" i="8" s="1"/>
  <c r="AF74" i="8" a="1"/>
  <c r="AF74" i="8" s="1"/>
  <c r="AF75" i="8" a="1"/>
  <c r="AF75" i="8" s="1"/>
  <c r="AF76" i="8" a="1"/>
  <c r="AF76" i="8" s="1"/>
  <c r="AF77" i="8" a="1"/>
  <c r="AF77" i="8" s="1"/>
  <c r="AF78" i="8" a="1"/>
  <c r="AF78" i="8" s="1"/>
  <c r="AF79" i="8" a="1"/>
  <c r="AF79" i="8" s="1"/>
  <c r="AF80" i="8" a="1"/>
  <c r="AF80" i="8" s="1"/>
  <c r="AF178" i="8" a="1"/>
  <c r="AF178" i="8" s="1"/>
  <c r="AF82" i="8" a="1"/>
  <c r="AF82" i="8" s="1"/>
  <c r="L148" i="8" a="1"/>
  <c r="L148" i="8" s="1"/>
  <c r="O148" i="8" a="1"/>
  <c r="O148" i="8" s="1"/>
  <c r="S148" i="8" a="1"/>
  <c r="S148" i="8" s="1"/>
  <c r="W148" i="8" a="1"/>
  <c r="W148" i="8" s="1"/>
  <c r="AA148" i="8" a="1"/>
  <c r="AA148" i="8" s="1"/>
  <c r="P148" i="8" a="1"/>
  <c r="P148" i="8" s="1"/>
  <c r="T148" i="8" a="1"/>
  <c r="T148" i="8" s="1"/>
  <c r="X148" i="8" a="1"/>
  <c r="X148" i="8" s="1"/>
  <c r="AB148" i="8" a="1"/>
  <c r="AB148" i="8" s="1"/>
  <c r="M148" i="8" a="1"/>
  <c r="M148" i="8" s="1"/>
  <c r="Q148" i="8" a="1"/>
  <c r="Q148" i="8" s="1"/>
  <c r="U148" i="8" a="1"/>
  <c r="U148" i="8" s="1"/>
  <c r="Y148" i="8" a="1"/>
  <c r="Y148" i="8" s="1"/>
  <c r="AC148" i="8" a="1"/>
  <c r="AC148" i="8" s="1"/>
  <c r="N148" i="8" a="1"/>
  <c r="N148" i="8" s="1"/>
  <c r="R148" i="8" a="1"/>
  <c r="R148" i="8" s="1"/>
  <c r="V148" i="8" a="1"/>
  <c r="V148" i="8" s="1"/>
  <c r="Z148" i="8" a="1"/>
  <c r="Z148" i="8" s="1"/>
  <c r="U137" i="6"/>
  <c r="AC6" i="8"/>
  <c r="U136" i="6" s="1"/>
  <c r="AD4" i="8"/>
  <c r="AC9" i="8"/>
  <c r="AC10" i="8"/>
  <c r="AC7" i="8" s="1"/>
  <c r="AC7" i="28" s="1"/>
  <c r="AB10" i="28"/>
  <c r="T136" i="6"/>
  <c r="D149" i="8"/>
  <c r="AF341" i="8"/>
  <c r="AF365" i="8"/>
  <c r="AD366" i="8"/>
  <c r="AC359" i="8"/>
  <c r="AC289" i="8" s="1"/>
  <c r="AE342" i="8"/>
  <c r="AE343" i="8"/>
  <c r="AF255" i="8"/>
  <c r="AE286" i="8"/>
  <c r="AC363" i="8"/>
  <c r="AB54" i="28"/>
  <c r="AD103" i="28"/>
  <c r="AD105" i="28" s="1"/>
  <c r="AE308" i="8"/>
  <c r="AE358" i="8"/>
  <c r="AF257" i="8"/>
  <c r="AF285" i="8" s="1"/>
  <c r="AG261" i="8"/>
  <c r="AG288" i="8" s="1"/>
  <c r="AF5" i="28"/>
  <c r="AF231" i="8"/>
  <c r="AF331" i="8" s="1"/>
  <c r="AF340" i="8" s="1"/>
  <c r="AB8" i="8"/>
  <c r="AB8" i="28"/>
  <c r="AJ263" i="8"/>
  <c r="AF256" i="8"/>
  <c r="T398" i="8"/>
  <c r="AQ265" i="8"/>
  <c r="AG396" i="8"/>
  <c r="AG5" i="8"/>
  <c r="U392" i="8"/>
  <c r="V8" i="6"/>
  <c r="U7" i="6"/>
  <c r="P406" i="8"/>
  <c r="P411" i="8"/>
  <c r="AI230" i="8"/>
  <c r="AJ432" i="8"/>
  <c r="AI433" i="8"/>
  <c r="AD4" i="28" l="1"/>
  <c r="AD9" i="28" s="1"/>
  <c r="AD17" i="8"/>
  <c r="AG200" i="8" a="1"/>
  <c r="AG200" i="8" s="1"/>
  <c r="AG104" i="8" a="1"/>
  <c r="AG104" i="8" s="1"/>
  <c r="AG201" i="8" a="1"/>
  <c r="AG201" i="8" s="1"/>
  <c r="AG105" i="8" a="1"/>
  <c r="AG105" i="8" s="1"/>
  <c r="AG202" i="8" a="1"/>
  <c r="AG202" i="8" s="1"/>
  <c r="AG106" i="8" a="1"/>
  <c r="AG106" i="8" s="1"/>
  <c r="AG203" i="8" a="1"/>
  <c r="AG203" i="8" s="1"/>
  <c r="AG107" i="8" a="1"/>
  <c r="AG107" i="8" s="1"/>
  <c r="AG204" i="8" a="1"/>
  <c r="AG204" i="8" s="1"/>
  <c r="AG108" i="8" a="1"/>
  <c r="AG108" i="8" s="1"/>
  <c r="AG205" i="8" a="1"/>
  <c r="AG205" i="8" s="1"/>
  <c r="AG109" i="8" a="1"/>
  <c r="AG109" i="8" s="1"/>
  <c r="AG110" i="8" a="1"/>
  <c r="AG110" i="8" s="1"/>
  <c r="AG206" i="8" a="1"/>
  <c r="AG206" i="8" s="1"/>
  <c r="AG111" i="8" a="1"/>
  <c r="AG111" i="8" s="1"/>
  <c r="AG207" i="8" a="1"/>
  <c r="AG207" i="8" s="1"/>
  <c r="AG112" i="8" a="1"/>
  <c r="AG112" i="8" s="1"/>
  <c r="AG208" i="8" a="1"/>
  <c r="AG208" i="8" s="1"/>
  <c r="AG209" i="8" a="1"/>
  <c r="AG209" i="8" s="1"/>
  <c r="AG113" i="8" a="1"/>
  <c r="AG113" i="8" s="1"/>
  <c r="AG114" i="8" a="1"/>
  <c r="AG114" i="8" s="1"/>
  <c r="AG210" i="8" a="1"/>
  <c r="AG210" i="8" s="1"/>
  <c r="AG211" i="8" a="1"/>
  <c r="AG211" i="8" s="1"/>
  <c r="AG56" i="8" a="1"/>
  <c r="AG56" i="8" s="1"/>
  <c r="AG115" i="8" a="1"/>
  <c r="AG115" i="8" s="1"/>
  <c r="AG116" i="8" a="1"/>
  <c r="AG116" i="8" s="1"/>
  <c r="AG57" i="8" a="1"/>
  <c r="AG57" i="8" s="1"/>
  <c r="AG212" i="8" a="1"/>
  <c r="AG212" i="8" s="1"/>
  <c r="AG213" i="8" a="1"/>
  <c r="AG213" i="8" s="1"/>
  <c r="AG58" i="8" a="1"/>
  <c r="AG58" i="8" s="1"/>
  <c r="AG117" i="8" a="1"/>
  <c r="AG117" i="8" s="1"/>
  <c r="AG59" i="8" a="1"/>
  <c r="AG59" i="8" s="1"/>
  <c r="AG118" i="8" a="1"/>
  <c r="AG118" i="8" s="1"/>
  <c r="AG214" i="8" a="1"/>
  <c r="AG214" i="8" s="1"/>
  <c r="AG60" i="8" a="1"/>
  <c r="AG60" i="8" s="1"/>
  <c r="AG119" i="8" a="1"/>
  <c r="AG119" i="8" s="1"/>
  <c r="AG215" i="8" a="1"/>
  <c r="AG215" i="8" s="1"/>
  <c r="AG120" i="8" a="1"/>
  <c r="AG120" i="8" s="1"/>
  <c r="AG61" i="8" a="1"/>
  <c r="AG61" i="8" s="1"/>
  <c r="AG216" i="8" a="1"/>
  <c r="AG216" i="8" s="1"/>
  <c r="AG121" i="8" a="1"/>
  <c r="AG121" i="8" s="1"/>
  <c r="AG217" i="8" a="1"/>
  <c r="AG217" i="8" s="1"/>
  <c r="AG62" i="8" a="1"/>
  <c r="AG62" i="8" s="1"/>
  <c r="AG218" i="8" a="1"/>
  <c r="AG218" i="8" s="1"/>
  <c r="AG63" i="8" a="1"/>
  <c r="AG63" i="8" s="1"/>
  <c r="AG122" i="8" a="1"/>
  <c r="AG122" i="8" s="1"/>
  <c r="AG219" i="8" a="1"/>
  <c r="AG219" i="8" s="1"/>
  <c r="AG64" i="8" a="1"/>
  <c r="AG64" i="8" s="1"/>
  <c r="AG123" i="8" a="1"/>
  <c r="AG123" i="8" s="1"/>
  <c r="AG124" i="8" a="1"/>
  <c r="AG124" i="8" s="1"/>
  <c r="AG65" i="8" a="1"/>
  <c r="AG65" i="8" s="1"/>
  <c r="AG220" i="8" a="1"/>
  <c r="AG220" i="8" s="1"/>
  <c r="AG125" i="8" a="1"/>
  <c r="AG125" i="8" s="1"/>
  <c r="AG66" i="8" a="1"/>
  <c r="AG66" i="8" s="1"/>
  <c r="AG221" i="8" a="1"/>
  <c r="AG221" i="8" s="1"/>
  <c r="AG67" i="8" a="1"/>
  <c r="AG67" i="8" s="1"/>
  <c r="AG126" i="8" a="1"/>
  <c r="AG126" i="8" s="1"/>
  <c r="AG222" i="8" a="1"/>
  <c r="AG222" i="8" s="1"/>
  <c r="AG223" i="8" a="1"/>
  <c r="AG223" i="8" s="1"/>
  <c r="AG68" i="8" a="1"/>
  <c r="AG68" i="8" s="1"/>
  <c r="AG127" i="8" a="1"/>
  <c r="AG127" i="8" s="1"/>
  <c r="AG224" i="8" a="1"/>
  <c r="AG224" i="8" s="1"/>
  <c r="AG69" i="8" a="1"/>
  <c r="AG69" i="8" s="1"/>
  <c r="AG128" i="8" a="1"/>
  <c r="AG128" i="8" s="1"/>
  <c r="AG70" i="8" a="1"/>
  <c r="AG70" i="8" s="1"/>
  <c r="AG71" i="8" a="1"/>
  <c r="AG71" i="8" s="1"/>
  <c r="AG72" i="8" a="1"/>
  <c r="AG72" i="8" s="1"/>
  <c r="AG73" i="8" a="1"/>
  <c r="AG73" i="8" s="1"/>
  <c r="AG74" i="8" a="1"/>
  <c r="AG74" i="8" s="1"/>
  <c r="AG75" i="8" a="1"/>
  <c r="AG75" i="8" s="1"/>
  <c r="AG76" i="8" a="1"/>
  <c r="AG76" i="8" s="1"/>
  <c r="AG77" i="8" a="1"/>
  <c r="AG77" i="8" s="1"/>
  <c r="AG78" i="8" a="1"/>
  <c r="AG78" i="8" s="1"/>
  <c r="AG79" i="8" a="1"/>
  <c r="AG79" i="8" s="1"/>
  <c r="AG80" i="8" a="1"/>
  <c r="AG80" i="8" s="1"/>
  <c r="AG82" i="8" a="1"/>
  <c r="AG82" i="8" s="1"/>
  <c r="AG178" i="8" a="1"/>
  <c r="AG178" i="8" s="1"/>
  <c r="AC6" i="28"/>
  <c r="AC8" i="28" s="1"/>
  <c r="L149" i="8" a="1"/>
  <c r="L149" i="8" s="1"/>
  <c r="N149" i="8" a="1"/>
  <c r="N149" i="8" s="1"/>
  <c r="R149" i="8" a="1"/>
  <c r="R149" i="8" s="1"/>
  <c r="V149" i="8" a="1"/>
  <c r="V149" i="8" s="1"/>
  <c r="Z149" i="8" a="1"/>
  <c r="Z149" i="8" s="1"/>
  <c r="AD149" i="8" a="1"/>
  <c r="AD149" i="8" s="1"/>
  <c r="O149" i="8" a="1"/>
  <c r="O149" i="8" s="1"/>
  <c r="S149" i="8" a="1"/>
  <c r="S149" i="8" s="1"/>
  <c r="W149" i="8" a="1"/>
  <c r="W149" i="8" s="1"/>
  <c r="AA149" i="8" a="1"/>
  <c r="AA149" i="8" s="1"/>
  <c r="P149" i="8" a="1"/>
  <c r="P149" i="8" s="1"/>
  <c r="T149" i="8" a="1"/>
  <c r="T149" i="8" s="1"/>
  <c r="X149" i="8" a="1"/>
  <c r="X149" i="8" s="1"/>
  <c r="AB149" i="8" a="1"/>
  <c r="AB149" i="8" s="1"/>
  <c r="M149" i="8" a="1"/>
  <c r="M149" i="8" s="1"/>
  <c r="Q149" i="8" a="1"/>
  <c r="Q149" i="8" s="1"/>
  <c r="U149" i="8" a="1"/>
  <c r="U149" i="8" s="1"/>
  <c r="Y149" i="8" a="1"/>
  <c r="Y149" i="8" s="1"/>
  <c r="AC149" i="8" a="1"/>
  <c r="AC149" i="8" s="1"/>
  <c r="AE4" i="8"/>
  <c r="AD6" i="8"/>
  <c r="V136" i="6" s="1"/>
  <c r="V137" i="6"/>
  <c r="AD9" i="8"/>
  <c r="AD10" i="8"/>
  <c r="AD7" i="8" s="1"/>
  <c r="AD7" i="28" s="1"/>
  <c r="AC10" i="28"/>
  <c r="D150" i="8"/>
  <c r="AG341" i="8"/>
  <c r="AG365" i="8"/>
  <c r="AE366" i="8"/>
  <c r="AD359" i="8"/>
  <c r="AD289" i="8" s="1"/>
  <c r="AG255" i="8"/>
  <c r="AF342" i="8"/>
  <c r="AF343" i="8"/>
  <c r="AF286" i="8"/>
  <c r="AD363" i="8"/>
  <c r="AC54" i="28"/>
  <c r="AF308" i="8"/>
  <c r="AF358" i="8"/>
  <c r="AE103" i="28"/>
  <c r="AE105" i="28" s="1"/>
  <c r="AG257" i="8"/>
  <c r="AG285" i="8" s="1"/>
  <c r="AH261" i="8"/>
  <c r="AG5" i="28"/>
  <c r="AG231" i="8"/>
  <c r="AG331" i="8" s="1"/>
  <c r="AG340" i="8" s="1"/>
  <c r="AC8" i="8"/>
  <c r="AG256" i="8"/>
  <c r="AK263" i="8"/>
  <c r="AJ230" i="8"/>
  <c r="P412" i="8"/>
  <c r="P409" i="8"/>
  <c r="AR265" i="8"/>
  <c r="AK432" i="8"/>
  <c r="AJ433" i="8"/>
  <c r="AH5" i="8"/>
  <c r="AH396" i="8"/>
  <c r="U393" i="8"/>
  <c r="U74" i="28" s="1"/>
  <c r="U78" i="28" s="1"/>
  <c r="U399" i="8"/>
  <c r="U397" i="8"/>
  <c r="U398" i="8" s="1"/>
  <c r="W8" i="6"/>
  <c r="V7" i="6"/>
  <c r="AE4" i="28" l="1"/>
  <c r="AE9" i="28" s="1"/>
  <c r="AE17" i="8"/>
  <c r="AH201" i="8" a="1"/>
  <c r="AH201" i="8" s="1"/>
  <c r="AH105" i="8" a="1"/>
  <c r="AH105" i="8" s="1"/>
  <c r="AH106" i="8" a="1"/>
  <c r="AH106" i="8" s="1"/>
  <c r="AH202" i="8" a="1"/>
  <c r="AH202" i="8" s="1"/>
  <c r="AH107" i="8" a="1"/>
  <c r="AH107" i="8" s="1"/>
  <c r="AH203" i="8" a="1"/>
  <c r="AH203" i="8" s="1"/>
  <c r="AH108" i="8" a="1"/>
  <c r="AH108" i="8" s="1"/>
  <c r="AH204" i="8" a="1"/>
  <c r="AH204" i="8" s="1"/>
  <c r="AH109" i="8" a="1"/>
  <c r="AH109" i="8" s="1"/>
  <c r="AH205" i="8" a="1"/>
  <c r="AH205" i="8" s="1"/>
  <c r="AH110" i="8" a="1"/>
  <c r="AH110" i="8" s="1"/>
  <c r="AH206" i="8" a="1"/>
  <c r="AH206" i="8" s="1"/>
  <c r="AH207" i="8" a="1"/>
  <c r="AH207" i="8" s="1"/>
  <c r="AH111" i="8" a="1"/>
  <c r="AH111" i="8" s="1"/>
  <c r="AH112" i="8" a="1"/>
  <c r="AH112" i="8" s="1"/>
  <c r="AH208" i="8" a="1"/>
  <c r="AH208" i="8" s="1"/>
  <c r="AH113" i="8" a="1"/>
  <c r="AH113" i="8" s="1"/>
  <c r="AH209" i="8" a="1"/>
  <c r="AH209" i="8" s="1"/>
  <c r="AH114" i="8" a="1"/>
  <c r="AH114" i="8" s="1"/>
  <c r="AH210" i="8" a="1"/>
  <c r="AH210" i="8" s="1"/>
  <c r="AH211" i="8" a="1"/>
  <c r="AH211" i="8" s="1"/>
  <c r="AH115" i="8" a="1"/>
  <c r="AH115" i="8" s="1"/>
  <c r="AH57" i="8" a="1"/>
  <c r="AH57" i="8" s="1"/>
  <c r="AH116" i="8" a="1"/>
  <c r="AH116" i="8" s="1"/>
  <c r="AH212" i="8" a="1"/>
  <c r="AH212" i="8" s="1"/>
  <c r="AH213" i="8" a="1"/>
  <c r="AH213" i="8" s="1"/>
  <c r="AH117" i="8" a="1"/>
  <c r="AH117" i="8" s="1"/>
  <c r="AH58" i="8" a="1"/>
  <c r="AH58" i="8" s="1"/>
  <c r="AH214" i="8" a="1"/>
  <c r="AH214" i="8" s="1"/>
  <c r="AH59" i="8" a="1"/>
  <c r="AH59" i="8" s="1"/>
  <c r="AH118" i="8" a="1"/>
  <c r="AH118" i="8" s="1"/>
  <c r="AH215" i="8" a="1"/>
  <c r="AH215" i="8" s="1"/>
  <c r="AH119" i="8" a="1"/>
  <c r="AH119" i="8" s="1"/>
  <c r="AH60" i="8" a="1"/>
  <c r="AH60" i="8" s="1"/>
  <c r="AH120" i="8" a="1"/>
  <c r="AH120" i="8" s="1"/>
  <c r="AH61" i="8" a="1"/>
  <c r="AH61" i="8" s="1"/>
  <c r="AH216" i="8" a="1"/>
  <c r="AH216" i="8" s="1"/>
  <c r="AH121" i="8" a="1"/>
  <c r="AH121" i="8" s="1"/>
  <c r="AH62" i="8" a="1"/>
  <c r="AH62" i="8" s="1"/>
  <c r="AH217" i="8" a="1"/>
  <c r="AH217" i="8" s="1"/>
  <c r="AH63" i="8" a="1"/>
  <c r="AH63" i="8" s="1"/>
  <c r="AH122" i="8" a="1"/>
  <c r="AH122" i="8" s="1"/>
  <c r="AH218" i="8" a="1"/>
  <c r="AH218" i="8" s="1"/>
  <c r="AH123" i="8" a="1"/>
  <c r="AH123" i="8" s="1"/>
  <c r="AH64" i="8" a="1"/>
  <c r="AH64" i="8" s="1"/>
  <c r="AH219" i="8" a="1"/>
  <c r="AH219" i="8" s="1"/>
  <c r="AH65" i="8" a="1"/>
  <c r="AH65" i="8" s="1"/>
  <c r="AH220" i="8" a="1"/>
  <c r="AH220" i="8" s="1"/>
  <c r="AH124" i="8" a="1"/>
  <c r="AH124" i="8" s="1"/>
  <c r="AH125" i="8" a="1"/>
  <c r="AH125" i="8" s="1"/>
  <c r="AH221" i="8" a="1"/>
  <c r="AH221" i="8" s="1"/>
  <c r="AH66" i="8" a="1"/>
  <c r="AH66" i="8" s="1"/>
  <c r="AH67" i="8" a="1"/>
  <c r="AH67" i="8" s="1"/>
  <c r="AH222" i="8" a="1"/>
  <c r="AH222" i="8" s="1"/>
  <c r="AH126" i="8" a="1"/>
  <c r="AH126" i="8" s="1"/>
  <c r="AH223" i="8" a="1"/>
  <c r="AH223" i="8" s="1"/>
  <c r="AH68" i="8" a="1"/>
  <c r="AH68" i="8" s="1"/>
  <c r="AH127" i="8" a="1"/>
  <c r="AH127" i="8" s="1"/>
  <c r="AH69" i="8" a="1"/>
  <c r="AH69" i="8" s="1"/>
  <c r="AH224" i="8" a="1"/>
  <c r="AH224" i="8" s="1"/>
  <c r="AH128" i="8" a="1"/>
  <c r="AH128" i="8" s="1"/>
  <c r="AH70" i="8" a="1"/>
  <c r="AH70" i="8" s="1"/>
  <c r="AH71" i="8" a="1"/>
  <c r="AH71" i="8" s="1"/>
  <c r="AH72" i="8" a="1"/>
  <c r="AH72" i="8" s="1"/>
  <c r="AH73" i="8" a="1"/>
  <c r="AH73" i="8" s="1"/>
  <c r="AH74" i="8" a="1"/>
  <c r="AH74" i="8" s="1"/>
  <c r="AH75" i="8" a="1"/>
  <c r="AH75" i="8" s="1"/>
  <c r="AH76" i="8" a="1"/>
  <c r="AH76" i="8" s="1"/>
  <c r="AH77" i="8" a="1"/>
  <c r="AH77" i="8" s="1"/>
  <c r="AH78" i="8" a="1"/>
  <c r="AH78" i="8" s="1"/>
  <c r="AH79" i="8" a="1"/>
  <c r="AH79" i="8" s="1"/>
  <c r="AH80" i="8" a="1"/>
  <c r="AH80" i="8" s="1"/>
  <c r="AH82" i="8" a="1"/>
  <c r="AH82" i="8" s="1"/>
  <c r="AH178" i="8" a="1"/>
  <c r="AH178" i="8" s="1"/>
  <c r="L150" i="8" a="1"/>
  <c r="L150" i="8" s="1"/>
  <c r="P150" i="8" a="1"/>
  <c r="P150" i="8" s="1"/>
  <c r="T150" i="8" a="1"/>
  <c r="T150" i="8" s="1"/>
  <c r="X150" i="8" a="1"/>
  <c r="X150" i="8" s="1"/>
  <c r="AB150" i="8" a="1"/>
  <c r="AB150" i="8" s="1"/>
  <c r="M150" i="8" a="1"/>
  <c r="M150" i="8" s="1"/>
  <c r="Q150" i="8" a="1"/>
  <c r="Q150" i="8" s="1"/>
  <c r="U150" i="8" a="1"/>
  <c r="U150" i="8" s="1"/>
  <c r="Y150" i="8" a="1"/>
  <c r="Y150" i="8" s="1"/>
  <c r="AC150" i="8" a="1"/>
  <c r="AC150" i="8" s="1"/>
  <c r="N150" i="8" a="1"/>
  <c r="N150" i="8" s="1"/>
  <c r="R150" i="8" a="1"/>
  <c r="R150" i="8" s="1"/>
  <c r="V150" i="8" a="1"/>
  <c r="V150" i="8" s="1"/>
  <c r="Z150" i="8" a="1"/>
  <c r="Z150" i="8" s="1"/>
  <c r="AD150" i="8" a="1"/>
  <c r="AD150" i="8" s="1"/>
  <c r="O150" i="8" a="1"/>
  <c r="O150" i="8" s="1"/>
  <c r="S150" i="8" a="1"/>
  <c r="S150" i="8" s="1"/>
  <c r="W150" i="8" a="1"/>
  <c r="W150" i="8" s="1"/>
  <c r="AA150" i="8" a="1"/>
  <c r="AA150" i="8" s="1"/>
  <c r="AE150" i="8" a="1"/>
  <c r="AE150" i="8" s="1"/>
  <c r="AE10" i="8"/>
  <c r="AE10" i="28" s="1"/>
  <c r="AD6" i="28"/>
  <c r="AD8" i="28" s="1"/>
  <c r="AF4" i="8"/>
  <c r="W137" i="6"/>
  <c r="AE6" i="8"/>
  <c r="AE6" i="28" s="1"/>
  <c r="AE9" i="8"/>
  <c r="AD10" i="28"/>
  <c r="D151" i="8"/>
  <c r="AH341" i="8"/>
  <c r="AH365" i="8"/>
  <c r="AF366" i="8"/>
  <c r="AE359" i="8"/>
  <c r="AE289" i="8" s="1"/>
  <c r="AG343" i="8"/>
  <c r="AG342" i="8"/>
  <c r="AH255" i="8"/>
  <c r="AI261" i="8"/>
  <c r="AJ261" i="8" s="1"/>
  <c r="AH288" i="8"/>
  <c r="AG286" i="8"/>
  <c r="AE363" i="8"/>
  <c r="AD54" i="28"/>
  <c r="AG308" i="8"/>
  <c r="AG358" i="8"/>
  <c r="AF103" i="28"/>
  <c r="AF105" i="28" s="1"/>
  <c r="AH257" i="8"/>
  <c r="AH285" i="8" s="1"/>
  <c r="AH5" i="28"/>
  <c r="AH231" i="8"/>
  <c r="AH331" i="8" s="1"/>
  <c r="AH340" i="8" s="1"/>
  <c r="AD8" i="8"/>
  <c r="AL263" i="8"/>
  <c r="AH256" i="8"/>
  <c r="X8" i="6"/>
  <c r="W7" i="6"/>
  <c r="AL432" i="8"/>
  <c r="AK433" i="8"/>
  <c r="P408" i="8"/>
  <c r="P417" i="8" s="1"/>
  <c r="Q405" i="8"/>
  <c r="P419" i="8"/>
  <c r="P414" i="8"/>
  <c r="P413" i="8"/>
  <c r="H147" i="6" s="1"/>
  <c r="P418" i="8"/>
  <c r="AI396" i="8"/>
  <c r="AS265" i="8"/>
  <c r="V392" i="8"/>
  <c r="AI5" i="8"/>
  <c r="AK230" i="8"/>
  <c r="AF4" i="28" l="1"/>
  <c r="AF9" i="28" s="1"/>
  <c r="AF17" i="8"/>
  <c r="AI288" i="8"/>
  <c r="AI202" i="8" a="1"/>
  <c r="AI202" i="8" s="1"/>
  <c r="AI106" i="8" a="1"/>
  <c r="AI106" i="8" s="1"/>
  <c r="AI107" i="8" a="1"/>
  <c r="AI107" i="8" s="1"/>
  <c r="AI203" i="8" a="1"/>
  <c r="AI203" i="8" s="1"/>
  <c r="AI204" i="8" a="1"/>
  <c r="AI204" i="8" s="1"/>
  <c r="AI108" i="8" a="1"/>
  <c r="AI108" i="8" s="1"/>
  <c r="AI109" i="8" a="1"/>
  <c r="AI109" i="8" s="1"/>
  <c r="AI205" i="8" a="1"/>
  <c r="AI205" i="8" s="1"/>
  <c r="AI110" i="8" a="1"/>
  <c r="AI110" i="8" s="1"/>
  <c r="AI206" i="8" a="1"/>
  <c r="AI206" i="8" s="1"/>
  <c r="AI111" i="8" a="1"/>
  <c r="AI111" i="8" s="1"/>
  <c r="AI207" i="8" a="1"/>
  <c r="AI207" i="8" s="1"/>
  <c r="AI208" i="8" a="1"/>
  <c r="AI208" i="8" s="1"/>
  <c r="AI112" i="8" a="1"/>
  <c r="AI112" i="8" s="1"/>
  <c r="AI209" i="8" a="1"/>
  <c r="AI209" i="8" s="1"/>
  <c r="AI113" i="8" a="1"/>
  <c r="AI113" i="8" s="1"/>
  <c r="AI114" i="8" a="1"/>
  <c r="AI114" i="8" s="1"/>
  <c r="AI210" i="8" a="1"/>
  <c r="AI210" i="8" s="1"/>
  <c r="AI211" i="8" a="1"/>
  <c r="AI211" i="8" s="1"/>
  <c r="AI115" i="8" a="1"/>
  <c r="AI115" i="8" s="1"/>
  <c r="AI116" i="8" a="1"/>
  <c r="AI116" i="8" s="1"/>
  <c r="AI212" i="8" a="1"/>
  <c r="AI212" i="8" s="1"/>
  <c r="AI213" i="8" a="1"/>
  <c r="AI213" i="8" s="1"/>
  <c r="AI117" i="8" a="1"/>
  <c r="AI117" i="8" s="1"/>
  <c r="AI58" i="8" a="1"/>
  <c r="AI58" i="8" s="1"/>
  <c r="AI59" i="8" a="1"/>
  <c r="AI59" i="8" s="1"/>
  <c r="AI118" i="8" a="1"/>
  <c r="AI118" i="8" s="1"/>
  <c r="AI214" i="8" a="1"/>
  <c r="AI214" i="8" s="1"/>
  <c r="AI60" i="8" a="1"/>
  <c r="AI60" i="8" s="1"/>
  <c r="AI215" i="8" a="1"/>
  <c r="AI215" i="8" s="1"/>
  <c r="AI119" i="8" a="1"/>
  <c r="AI119" i="8" s="1"/>
  <c r="AI120" i="8" a="1"/>
  <c r="AI120" i="8" s="1"/>
  <c r="AI61" i="8" a="1"/>
  <c r="AI61" i="8" s="1"/>
  <c r="AI216" i="8" a="1"/>
  <c r="AI216" i="8" s="1"/>
  <c r="AI62" i="8" a="1"/>
  <c r="AI62" i="8" s="1"/>
  <c r="AI121" i="8" a="1"/>
  <c r="AI121" i="8" s="1"/>
  <c r="AI217" i="8" a="1"/>
  <c r="AI217" i="8" s="1"/>
  <c r="AI122" i="8" a="1"/>
  <c r="AI122" i="8" s="1"/>
  <c r="AI218" i="8" a="1"/>
  <c r="AI218" i="8" s="1"/>
  <c r="AI63" i="8" a="1"/>
  <c r="AI63" i="8" s="1"/>
  <c r="AI219" i="8" a="1"/>
  <c r="AI219" i="8" s="1"/>
  <c r="AI64" i="8" a="1"/>
  <c r="AI64" i="8" s="1"/>
  <c r="AI123" i="8" a="1"/>
  <c r="AI123" i="8" s="1"/>
  <c r="AI124" i="8" a="1"/>
  <c r="AI124" i="8" s="1"/>
  <c r="AI65" i="8" a="1"/>
  <c r="AI65" i="8" s="1"/>
  <c r="AI220" i="8" a="1"/>
  <c r="AI220" i="8" s="1"/>
  <c r="AI221" i="8" a="1"/>
  <c r="AI221" i="8" s="1"/>
  <c r="AI66" i="8" a="1"/>
  <c r="AI66" i="8" s="1"/>
  <c r="AI125" i="8" a="1"/>
  <c r="AI125" i="8" s="1"/>
  <c r="AI67" i="8" a="1"/>
  <c r="AI67" i="8" s="1"/>
  <c r="AI222" i="8" a="1"/>
  <c r="AI222" i="8" s="1"/>
  <c r="AI126" i="8" a="1"/>
  <c r="AI126" i="8" s="1"/>
  <c r="AI68" i="8" a="1"/>
  <c r="AI68" i="8" s="1"/>
  <c r="AI127" i="8" a="1"/>
  <c r="AI127" i="8" s="1"/>
  <c r="AI223" i="8" a="1"/>
  <c r="AI223" i="8" s="1"/>
  <c r="AI224" i="8" a="1"/>
  <c r="AI224" i="8" s="1"/>
  <c r="AI128" i="8" a="1"/>
  <c r="AI128" i="8" s="1"/>
  <c r="AI69" i="8" a="1"/>
  <c r="AI69" i="8" s="1"/>
  <c r="AI70" i="8" a="1"/>
  <c r="AI70" i="8" s="1"/>
  <c r="AI71" i="8" a="1"/>
  <c r="AI71" i="8" s="1"/>
  <c r="AI72" i="8" a="1"/>
  <c r="AI72" i="8" s="1"/>
  <c r="AI73" i="8" a="1"/>
  <c r="AI73" i="8" s="1"/>
  <c r="AI74" i="8" a="1"/>
  <c r="AI74" i="8" s="1"/>
  <c r="AI75" i="8" a="1"/>
  <c r="AI75" i="8" s="1"/>
  <c r="AI76" i="8" a="1"/>
  <c r="AI76" i="8" s="1"/>
  <c r="AI77" i="8" a="1"/>
  <c r="AI77" i="8" s="1"/>
  <c r="AI78" i="8" a="1"/>
  <c r="AI78" i="8" s="1"/>
  <c r="AI79" i="8" a="1"/>
  <c r="AI79" i="8" s="1"/>
  <c r="AI80" i="8" a="1"/>
  <c r="AI80" i="8" s="1"/>
  <c r="AI82" i="8" a="1"/>
  <c r="AI82" i="8" s="1"/>
  <c r="AI178" i="8" a="1"/>
  <c r="AI178" i="8" s="1"/>
  <c r="L151" i="8" a="1"/>
  <c r="L151" i="8" s="1"/>
  <c r="M151" i="8" a="1"/>
  <c r="M151" i="8" s="1"/>
  <c r="Q151" i="8" a="1"/>
  <c r="Q151" i="8" s="1"/>
  <c r="U151" i="8" a="1"/>
  <c r="U151" i="8" s="1"/>
  <c r="Y151" i="8" a="1"/>
  <c r="Y151" i="8" s="1"/>
  <c r="AC151" i="8" a="1"/>
  <c r="AC151" i="8" s="1"/>
  <c r="N151" i="8" a="1"/>
  <c r="N151" i="8" s="1"/>
  <c r="R151" i="8" a="1"/>
  <c r="R151" i="8" s="1"/>
  <c r="V151" i="8" a="1"/>
  <c r="V151" i="8" s="1"/>
  <c r="Z151" i="8" a="1"/>
  <c r="Z151" i="8" s="1"/>
  <c r="AD151" i="8" a="1"/>
  <c r="AD151" i="8" s="1"/>
  <c r="O151" i="8" a="1"/>
  <c r="O151" i="8" s="1"/>
  <c r="S151" i="8" a="1"/>
  <c r="S151" i="8" s="1"/>
  <c r="W151" i="8" a="1"/>
  <c r="W151" i="8" s="1"/>
  <c r="AA151" i="8" a="1"/>
  <c r="AA151" i="8" s="1"/>
  <c r="AE151" i="8" a="1"/>
  <c r="AE151" i="8" s="1"/>
  <c r="P151" i="8" a="1"/>
  <c r="P151" i="8" s="1"/>
  <c r="T151" i="8" a="1"/>
  <c r="T151" i="8" s="1"/>
  <c r="X151" i="8" a="1"/>
  <c r="X151" i="8" s="1"/>
  <c r="AB151" i="8" a="1"/>
  <c r="AB151" i="8" s="1"/>
  <c r="AF151" i="8" a="1"/>
  <c r="AF151" i="8" s="1"/>
  <c r="AE7" i="8"/>
  <c r="AE7" i="28" s="1"/>
  <c r="AE8" i="28" s="1"/>
  <c r="W136" i="6"/>
  <c r="AG4" i="8"/>
  <c r="AF10" i="8"/>
  <c r="AF10" i="28" s="1"/>
  <c r="AF6" i="8"/>
  <c r="X136" i="6" s="1"/>
  <c r="X137" i="6"/>
  <c r="AF9" i="8"/>
  <c r="D152" i="8"/>
  <c r="AI341" i="8"/>
  <c r="AI365" i="8"/>
  <c r="AG366" i="8"/>
  <c r="AF359" i="8"/>
  <c r="AF289" i="8" s="1"/>
  <c r="AH342" i="8"/>
  <c r="AH343" i="8"/>
  <c r="AI255" i="8"/>
  <c r="AH286" i="8"/>
  <c r="AK261" i="8"/>
  <c r="AJ288" i="8"/>
  <c r="AF363" i="8"/>
  <c r="AE54" i="28"/>
  <c r="AH308" i="8"/>
  <c r="AH358" i="8"/>
  <c r="AG103" i="28"/>
  <c r="AG105" i="28" s="1"/>
  <c r="AI257" i="8"/>
  <c r="AI285" i="8" s="1"/>
  <c r="AI5" i="28"/>
  <c r="AI231" i="8"/>
  <c r="AI331" i="8" s="1"/>
  <c r="AI340" i="8" s="1"/>
  <c r="AI256" i="8"/>
  <c r="AM263" i="8"/>
  <c r="V393" i="8"/>
  <c r="V74" i="28" s="1"/>
  <c r="V78" i="28" s="1"/>
  <c r="V399" i="8"/>
  <c r="V397" i="8"/>
  <c r="V398" i="8" s="1"/>
  <c r="Y8" i="6"/>
  <c r="X7" i="6"/>
  <c r="AT265" i="8"/>
  <c r="P428" i="8"/>
  <c r="P423" i="8"/>
  <c r="AL230" i="8"/>
  <c r="P422" i="8"/>
  <c r="P427" i="8"/>
  <c r="AM432" i="8"/>
  <c r="AL433" i="8"/>
  <c r="AJ396" i="8"/>
  <c r="P429" i="8"/>
  <c r="P424" i="8"/>
  <c r="Q410" i="8"/>
  <c r="AJ5" i="8"/>
  <c r="C118" i="6"/>
  <c r="C117" i="6"/>
  <c r="C119" i="6"/>
  <c r="AG4" i="28" l="1"/>
  <c r="AG9" i="28" s="1"/>
  <c r="AG17" i="8"/>
  <c r="AJ107" i="8" a="1"/>
  <c r="AJ107" i="8" s="1"/>
  <c r="AJ203" i="8" a="1"/>
  <c r="AJ203" i="8" s="1"/>
  <c r="AJ108" i="8" a="1"/>
  <c r="AJ108" i="8" s="1"/>
  <c r="AJ204" i="8" a="1"/>
  <c r="AJ204" i="8" s="1"/>
  <c r="AJ109" i="8" a="1"/>
  <c r="AJ109" i="8" s="1"/>
  <c r="AJ205" i="8" a="1"/>
  <c r="AJ205" i="8" s="1"/>
  <c r="AJ110" i="8" a="1"/>
  <c r="AJ110" i="8" s="1"/>
  <c r="AJ206" i="8" a="1"/>
  <c r="AJ206" i="8" s="1"/>
  <c r="AJ207" i="8" a="1"/>
  <c r="AJ207" i="8" s="1"/>
  <c r="AJ111" i="8" a="1"/>
  <c r="AJ111" i="8" s="1"/>
  <c r="AJ208" i="8" a="1"/>
  <c r="AJ208" i="8" s="1"/>
  <c r="AJ112" i="8" a="1"/>
  <c r="AJ112" i="8" s="1"/>
  <c r="AJ113" i="8" a="1"/>
  <c r="AJ113" i="8" s="1"/>
  <c r="AJ209" i="8" a="1"/>
  <c r="AJ209" i="8" s="1"/>
  <c r="AJ114" i="8" a="1"/>
  <c r="AJ114" i="8" s="1"/>
  <c r="AJ210" i="8" a="1"/>
  <c r="AJ210" i="8" s="1"/>
  <c r="AJ211" i="8" a="1"/>
  <c r="AJ211" i="8" s="1"/>
  <c r="AJ115" i="8" a="1"/>
  <c r="AJ115" i="8" s="1"/>
  <c r="AJ116" i="8" a="1"/>
  <c r="AJ116" i="8" s="1"/>
  <c r="AJ212" i="8" a="1"/>
  <c r="AJ212" i="8" s="1"/>
  <c r="AJ213" i="8" a="1"/>
  <c r="AJ213" i="8" s="1"/>
  <c r="AJ117" i="8" a="1"/>
  <c r="AJ117" i="8" s="1"/>
  <c r="AJ214" i="8" a="1"/>
  <c r="AJ214" i="8" s="1"/>
  <c r="AJ118" i="8" a="1"/>
  <c r="AJ118" i="8" s="1"/>
  <c r="AJ59" i="8" a="1"/>
  <c r="AJ59" i="8" s="1"/>
  <c r="AJ215" i="8" a="1"/>
  <c r="AJ215" i="8" s="1"/>
  <c r="AJ60" i="8" a="1"/>
  <c r="AJ60" i="8" s="1"/>
  <c r="AJ119" i="8" a="1"/>
  <c r="AJ119" i="8" s="1"/>
  <c r="AJ61" i="8" a="1"/>
  <c r="AJ61" i="8" s="1"/>
  <c r="AJ216" i="8" a="1"/>
  <c r="AJ216" i="8" s="1"/>
  <c r="AJ120" i="8" a="1"/>
  <c r="AJ120" i="8" s="1"/>
  <c r="AJ217" i="8" a="1"/>
  <c r="AJ217" i="8" s="1"/>
  <c r="AJ121" i="8" a="1"/>
  <c r="AJ121" i="8" s="1"/>
  <c r="AJ62" i="8" a="1"/>
  <c r="AJ62" i="8" s="1"/>
  <c r="AJ63" i="8" a="1"/>
  <c r="AJ63" i="8" s="1"/>
  <c r="AJ122" i="8" a="1"/>
  <c r="AJ122" i="8" s="1"/>
  <c r="AJ218" i="8" a="1"/>
  <c r="AJ218" i="8" s="1"/>
  <c r="AJ64" i="8" a="1"/>
  <c r="AJ64" i="8" s="1"/>
  <c r="AJ123" i="8" a="1"/>
  <c r="AJ123" i="8" s="1"/>
  <c r="AJ219" i="8" a="1"/>
  <c r="AJ219" i="8" s="1"/>
  <c r="AJ220" i="8" a="1"/>
  <c r="AJ220" i="8" s="1"/>
  <c r="AJ124" i="8" a="1"/>
  <c r="AJ124" i="8" s="1"/>
  <c r="AJ65" i="8" a="1"/>
  <c r="AJ65" i="8" s="1"/>
  <c r="AJ66" i="8" a="1"/>
  <c r="AJ66" i="8" s="1"/>
  <c r="AJ125" i="8" a="1"/>
  <c r="AJ125" i="8" s="1"/>
  <c r="AJ221" i="8" a="1"/>
  <c r="AJ221" i="8" s="1"/>
  <c r="AJ222" i="8" a="1"/>
  <c r="AJ222" i="8" s="1"/>
  <c r="AJ67" i="8" a="1"/>
  <c r="AJ67" i="8" s="1"/>
  <c r="AJ126" i="8" a="1"/>
  <c r="AJ126" i="8" s="1"/>
  <c r="AJ127" i="8" a="1"/>
  <c r="AJ127" i="8" s="1"/>
  <c r="AJ223" i="8" a="1"/>
  <c r="AJ223" i="8" s="1"/>
  <c r="AJ68" i="8" a="1"/>
  <c r="AJ68" i="8" s="1"/>
  <c r="AJ128" i="8" a="1"/>
  <c r="AJ128" i="8" s="1"/>
  <c r="AJ224" i="8" a="1"/>
  <c r="AJ224" i="8" s="1"/>
  <c r="AJ69" i="8" a="1"/>
  <c r="AJ69" i="8" s="1"/>
  <c r="AJ70" i="8" a="1"/>
  <c r="AJ70" i="8" s="1"/>
  <c r="AJ71" i="8" a="1"/>
  <c r="AJ71" i="8" s="1"/>
  <c r="AJ72" i="8" a="1"/>
  <c r="AJ72" i="8" s="1"/>
  <c r="AJ73" i="8" a="1"/>
  <c r="AJ73" i="8" s="1"/>
  <c r="AJ74" i="8" a="1"/>
  <c r="AJ74" i="8" s="1"/>
  <c r="AJ75" i="8" a="1"/>
  <c r="AJ75" i="8" s="1"/>
  <c r="AJ76" i="8" a="1"/>
  <c r="AJ76" i="8" s="1"/>
  <c r="AJ77" i="8" a="1"/>
  <c r="AJ77" i="8" s="1"/>
  <c r="AJ78" i="8" a="1"/>
  <c r="AJ78" i="8" s="1"/>
  <c r="AJ79" i="8" a="1"/>
  <c r="AJ79" i="8" s="1"/>
  <c r="AJ80" i="8" a="1"/>
  <c r="AJ80" i="8" s="1"/>
  <c r="AJ82" i="8" a="1"/>
  <c r="AJ82" i="8" s="1"/>
  <c r="AJ178" i="8" a="1"/>
  <c r="AJ178" i="8" s="1"/>
  <c r="L152" i="8" a="1"/>
  <c r="L152" i="8" s="1"/>
  <c r="M152" i="8" a="1"/>
  <c r="M152" i="8" s="1"/>
  <c r="Q152" i="8" a="1"/>
  <c r="Q152" i="8" s="1"/>
  <c r="U152" i="8" a="1"/>
  <c r="U152" i="8" s="1"/>
  <c r="Y152" i="8" a="1"/>
  <c r="Y152" i="8" s="1"/>
  <c r="AC152" i="8" a="1"/>
  <c r="AC152" i="8" s="1"/>
  <c r="AG152" i="8" a="1"/>
  <c r="AG152" i="8" s="1"/>
  <c r="N152" i="8" a="1"/>
  <c r="N152" i="8" s="1"/>
  <c r="R152" i="8" a="1"/>
  <c r="R152" i="8" s="1"/>
  <c r="V152" i="8" a="1"/>
  <c r="V152" i="8" s="1"/>
  <c r="Z152" i="8" a="1"/>
  <c r="Z152" i="8" s="1"/>
  <c r="AD152" i="8" a="1"/>
  <c r="AD152" i="8" s="1"/>
  <c r="O152" i="8" a="1"/>
  <c r="O152" i="8" s="1"/>
  <c r="S152" i="8" a="1"/>
  <c r="S152" i="8" s="1"/>
  <c r="W152" i="8" a="1"/>
  <c r="W152" i="8" s="1"/>
  <c r="AA152" i="8" a="1"/>
  <c r="AA152" i="8" s="1"/>
  <c r="AE152" i="8" a="1"/>
  <c r="AE152" i="8" s="1"/>
  <c r="P152" i="8" a="1"/>
  <c r="P152" i="8" s="1"/>
  <c r="T152" i="8" a="1"/>
  <c r="T152" i="8" s="1"/>
  <c r="X152" i="8" a="1"/>
  <c r="X152" i="8" s="1"/>
  <c r="AB152" i="8" a="1"/>
  <c r="AB152" i="8" s="1"/>
  <c r="AF152" i="8" a="1"/>
  <c r="AF152" i="8" s="1"/>
  <c r="AE8" i="8"/>
  <c r="AH4" i="8"/>
  <c r="Y137" i="6"/>
  <c r="AG9" i="8"/>
  <c r="AG10" i="8"/>
  <c r="AG10" i="28" s="1"/>
  <c r="AG6" i="8"/>
  <c r="Y136" i="6" s="1"/>
  <c r="AF6" i="28"/>
  <c r="AF7" i="8"/>
  <c r="AF7" i="28" s="1"/>
  <c r="D153" i="8"/>
  <c r="AJ341" i="8"/>
  <c r="AJ365" i="8"/>
  <c r="AG359" i="8"/>
  <c r="AG289" i="8" s="1"/>
  <c r="AH366" i="8"/>
  <c r="AJ255" i="8"/>
  <c r="AI343" i="8"/>
  <c r="AI342" i="8"/>
  <c r="AL261" i="8"/>
  <c r="AK288" i="8"/>
  <c r="AI286" i="8"/>
  <c r="AG363" i="8"/>
  <c r="AF54" i="28"/>
  <c r="AI308" i="8"/>
  <c r="AI358" i="8"/>
  <c r="AH103" i="28"/>
  <c r="AH105" i="28" s="1"/>
  <c r="AJ257" i="8"/>
  <c r="AJ285" i="8" s="1"/>
  <c r="AJ5" i="28"/>
  <c r="AJ231" i="8"/>
  <c r="AJ331" i="8" s="1"/>
  <c r="AJ340" i="8" s="1"/>
  <c r="AN263" i="8"/>
  <c r="AJ256" i="8"/>
  <c r="AM230" i="8"/>
  <c r="AU265" i="8"/>
  <c r="Q406" i="8"/>
  <c r="Q411" i="8"/>
  <c r="AN432" i="8"/>
  <c r="AM433" i="8"/>
  <c r="AK5" i="8"/>
  <c r="AK396" i="8"/>
  <c r="Z8" i="6"/>
  <c r="Y7" i="6"/>
  <c r="W392" i="8"/>
  <c r="AH4" i="28" l="1"/>
  <c r="AH9" i="28" s="1"/>
  <c r="AH17" i="8"/>
  <c r="AG7" i="8"/>
  <c r="AG7" i="28" s="1"/>
  <c r="AK204" i="8" a="1"/>
  <c r="AK204" i="8" s="1"/>
  <c r="AK108" i="8" a="1"/>
  <c r="AK108" i="8" s="1"/>
  <c r="AK109" i="8" a="1"/>
  <c r="AK109" i="8" s="1"/>
  <c r="AK205" i="8" a="1"/>
  <c r="AK205" i="8" s="1"/>
  <c r="AK110" i="8" a="1"/>
  <c r="AK110" i="8" s="1"/>
  <c r="AK206" i="8" a="1"/>
  <c r="AK206" i="8" s="1"/>
  <c r="AK111" i="8" a="1"/>
  <c r="AK111" i="8" s="1"/>
  <c r="AK207" i="8" a="1"/>
  <c r="AK207" i="8" s="1"/>
  <c r="AK208" i="8" a="1"/>
  <c r="AK208" i="8" s="1"/>
  <c r="AK112" i="8" a="1"/>
  <c r="AK112" i="8" s="1"/>
  <c r="AK209" i="8" a="1"/>
  <c r="AK209" i="8" s="1"/>
  <c r="AK113" i="8" a="1"/>
  <c r="AK113" i="8" s="1"/>
  <c r="AK114" i="8" a="1"/>
  <c r="AK114" i="8" s="1"/>
  <c r="AK210" i="8" a="1"/>
  <c r="AK210" i="8" s="1"/>
  <c r="AK115" i="8" a="1"/>
  <c r="AK115" i="8" s="1"/>
  <c r="AK211" i="8" a="1"/>
  <c r="AK211" i="8" s="1"/>
  <c r="AK116" i="8" a="1"/>
  <c r="AK116" i="8" s="1"/>
  <c r="AK212" i="8" a="1"/>
  <c r="AK212" i="8" s="1"/>
  <c r="AK213" i="8" a="1"/>
  <c r="AK213" i="8" s="1"/>
  <c r="AK117" i="8" a="1"/>
  <c r="AK117" i="8" s="1"/>
  <c r="AK118" i="8" a="1"/>
  <c r="AK118" i="8" s="1"/>
  <c r="AK214" i="8" a="1"/>
  <c r="AK214" i="8" s="1"/>
  <c r="AK60" i="8" a="1"/>
  <c r="AK60" i="8" s="1"/>
  <c r="AK119" i="8" a="1"/>
  <c r="AK119" i="8" s="1"/>
  <c r="AK215" i="8" a="1"/>
  <c r="AK215" i="8" s="1"/>
  <c r="AK120" i="8" a="1"/>
  <c r="AK120" i="8" s="1"/>
  <c r="AK61" i="8" a="1"/>
  <c r="AK61" i="8" s="1"/>
  <c r="AK216" i="8" a="1"/>
  <c r="AK216" i="8" s="1"/>
  <c r="AK121" i="8" a="1"/>
  <c r="AK121" i="8" s="1"/>
  <c r="AK217" i="8" a="1"/>
  <c r="AK217" i="8" s="1"/>
  <c r="AK62" i="8" a="1"/>
  <c r="AK62" i="8" s="1"/>
  <c r="AK63" i="8" a="1"/>
  <c r="AK63" i="8" s="1"/>
  <c r="AK122" i="8" a="1"/>
  <c r="AK122" i="8" s="1"/>
  <c r="AK218" i="8" a="1"/>
  <c r="AK218" i="8" s="1"/>
  <c r="AK64" i="8" a="1"/>
  <c r="AK64" i="8" s="1"/>
  <c r="AK123" i="8" a="1"/>
  <c r="AK123" i="8" s="1"/>
  <c r="AK219" i="8" a="1"/>
  <c r="AK219" i="8" s="1"/>
  <c r="AK124" i="8" a="1"/>
  <c r="AK124" i="8" s="1"/>
  <c r="AK65" i="8" a="1"/>
  <c r="AK65" i="8" s="1"/>
  <c r="AK220" i="8" a="1"/>
  <c r="AK220" i="8" s="1"/>
  <c r="AK221" i="8" a="1"/>
  <c r="AK221" i="8" s="1"/>
  <c r="AK125" i="8" a="1"/>
  <c r="AK125" i="8" s="1"/>
  <c r="AK66" i="8" a="1"/>
  <c r="AK66" i="8" s="1"/>
  <c r="AK222" i="8" a="1"/>
  <c r="AK222" i="8" s="1"/>
  <c r="AK126" i="8" a="1"/>
  <c r="AK126" i="8" s="1"/>
  <c r="AK67" i="8" a="1"/>
  <c r="AK67" i="8" s="1"/>
  <c r="AK127" i="8" a="1"/>
  <c r="AK127" i="8" s="1"/>
  <c r="AK223" i="8" a="1"/>
  <c r="AK223" i="8" s="1"/>
  <c r="AK68" i="8" a="1"/>
  <c r="AK68" i="8" s="1"/>
  <c r="AK69" i="8" a="1"/>
  <c r="AK69" i="8" s="1"/>
  <c r="AK128" i="8" a="1"/>
  <c r="AK128" i="8" s="1"/>
  <c r="AK224" i="8" a="1"/>
  <c r="AK224" i="8" s="1"/>
  <c r="AK70" i="8" a="1"/>
  <c r="AK70" i="8" s="1"/>
  <c r="AK71" i="8" a="1"/>
  <c r="AK71" i="8" s="1"/>
  <c r="AK72" i="8" a="1"/>
  <c r="AK72" i="8" s="1"/>
  <c r="AK73" i="8" a="1"/>
  <c r="AK73" i="8" s="1"/>
  <c r="AK74" i="8" a="1"/>
  <c r="AK74" i="8" s="1"/>
  <c r="AK75" i="8" a="1"/>
  <c r="AK75" i="8" s="1"/>
  <c r="AK76" i="8" a="1"/>
  <c r="AK76" i="8" s="1"/>
  <c r="AK77" i="8" a="1"/>
  <c r="AK77" i="8" s="1"/>
  <c r="AK78" i="8" a="1"/>
  <c r="AK78" i="8" s="1"/>
  <c r="AK79" i="8" a="1"/>
  <c r="AK79" i="8" s="1"/>
  <c r="AK80" i="8" a="1"/>
  <c r="AK80" i="8" s="1"/>
  <c r="AK82" i="8" a="1"/>
  <c r="AK82" i="8" s="1"/>
  <c r="AK178" i="8" a="1"/>
  <c r="AK178" i="8" s="1"/>
  <c r="AI4" i="8"/>
  <c r="AH6" i="8"/>
  <c r="Z136" i="6" s="1"/>
  <c r="Z137" i="6"/>
  <c r="AH9" i="8"/>
  <c r="AH10" i="8"/>
  <c r="AH7" i="8" s="1"/>
  <c r="AH7" i="28" s="1"/>
  <c r="L153" i="8" a="1"/>
  <c r="L153" i="8" s="1"/>
  <c r="P153" i="8" a="1"/>
  <c r="P153" i="8" s="1"/>
  <c r="T153" i="8" a="1"/>
  <c r="T153" i="8" s="1"/>
  <c r="X153" i="8" a="1"/>
  <c r="X153" i="8" s="1"/>
  <c r="AB153" i="8" a="1"/>
  <c r="AB153" i="8" s="1"/>
  <c r="AF153" i="8" a="1"/>
  <c r="AF153" i="8" s="1"/>
  <c r="M153" i="8" a="1"/>
  <c r="M153" i="8" s="1"/>
  <c r="Q153" i="8" a="1"/>
  <c r="Q153" i="8" s="1"/>
  <c r="U153" i="8" a="1"/>
  <c r="U153" i="8" s="1"/>
  <c r="Y153" i="8" a="1"/>
  <c r="Y153" i="8" s="1"/>
  <c r="AC153" i="8" a="1"/>
  <c r="AC153" i="8" s="1"/>
  <c r="AG153" i="8" a="1"/>
  <c r="AG153" i="8" s="1"/>
  <c r="N153" i="8" a="1"/>
  <c r="N153" i="8" s="1"/>
  <c r="R153" i="8" a="1"/>
  <c r="R153" i="8" s="1"/>
  <c r="V153" i="8" a="1"/>
  <c r="V153" i="8" s="1"/>
  <c r="Z153" i="8" a="1"/>
  <c r="Z153" i="8" s="1"/>
  <c r="AD153" i="8" a="1"/>
  <c r="AD153" i="8" s="1"/>
  <c r="AH153" i="8" a="1"/>
  <c r="AH153" i="8" s="1"/>
  <c r="O153" i="8" a="1"/>
  <c r="O153" i="8" s="1"/>
  <c r="S153" i="8" a="1"/>
  <c r="S153" i="8" s="1"/>
  <c r="W153" i="8" a="1"/>
  <c r="W153" i="8" s="1"/>
  <c r="AA153" i="8" a="1"/>
  <c r="AA153" i="8" s="1"/>
  <c r="AE153" i="8" a="1"/>
  <c r="AE153" i="8" s="1"/>
  <c r="AG6" i="28"/>
  <c r="AF8" i="28"/>
  <c r="AF8" i="8"/>
  <c r="D154" i="8"/>
  <c r="AK341" i="8"/>
  <c r="AK365" i="8"/>
  <c r="AH359" i="8"/>
  <c r="AH289" i="8" s="1"/>
  <c r="AI366" i="8"/>
  <c r="AK255" i="8"/>
  <c r="AJ343" i="8"/>
  <c r="AJ342" i="8"/>
  <c r="AJ286" i="8"/>
  <c r="AM261" i="8"/>
  <c r="AL288" i="8"/>
  <c r="AH363" i="8"/>
  <c r="AH54" i="28" s="1"/>
  <c r="AG54" i="28"/>
  <c r="AJ308" i="8"/>
  <c r="AJ358" i="8"/>
  <c r="AI103" i="28"/>
  <c r="AI105" i="28" s="1"/>
  <c r="AK257" i="8"/>
  <c r="AK285" i="8" s="1"/>
  <c r="AK5" i="28"/>
  <c r="AK231" i="8"/>
  <c r="AK331" i="8" s="1"/>
  <c r="AK340" i="8" s="1"/>
  <c r="AK256" i="8"/>
  <c r="AO263" i="8"/>
  <c r="AL5" i="8"/>
  <c r="AA8" i="6"/>
  <c r="Z7" i="6"/>
  <c r="AO432" i="8"/>
  <c r="AN433" i="8"/>
  <c r="AN230" i="8"/>
  <c r="W393" i="8"/>
  <c r="W74" i="28" s="1"/>
  <c r="W78" i="28" s="1"/>
  <c r="W399" i="8"/>
  <c r="W397" i="8"/>
  <c r="AL396" i="8"/>
  <c r="Q412" i="8"/>
  <c r="Q409" i="8"/>
  <c r="AV265" i="8"/>
  <c r="AI4" i="28" l="1"/>
  <c r="AI9" i="28" s="1"/>
  <c r="AI17" i="8"/>
  <c r="AI9" i="8"/>
  <c r="AH6" i="28"/>
  <c r="AH8" i="28" s="1"/>
  <c r="AG8" i="8"/>
  <c r="AG8" i="28"/>
  <c r="AL109" i="8" a="1"/>
  <c r="AL109" i="8" s="1"/>
  <c r="AL205" i="8" a="1"/>
  <c r="AL205" i="8" s="1"/>
  <c r="AL110" i="8" a="1"/>
  <c r="AL110" i="8" s="1"/>
  <c r="AL206" i="8" a="1"/>
  <c r="AL206" i="8" s="1"/>
  <c r="AL111" i="8" a="1"/>
  <c r="AL111" i="8" s="1"/>
  <c r="AL207" i="8" a="1"/>
  <c r="AL207" i="8" s="1"/>
  <c r="AL112" i="8" a="1"/>
  <c r="AL112" i="8" s="1"/>
  <c r="AL208" i="8" a="1"/>
  <c r="AL208" i="8" s="1"/>
  <c r="AL209" i="8" a="1"/>
  <c r="AL209" i="8" s="1"/>
  <c r="AL113" i="8" a="1"/>
  <c r="AL113" i="8" s="1"/>
  <c r="AL210" i="8" a="1"/>
  <c r="AL210" i="8" s="1"/>
  <c r="AL114" i="8" a="1"/>
  <c r="AL114" i="8" s="1"/>
  <c r="AL115" i="8" a="1"/>
  <c r="AL115" i="8" s="1"/>
  <c r="AL211" i="8" a="1"/>
  <c r="AL211" i="8" s="1"/>
  <c r="AL116" i="8" a="1"/>
  <c r="AL116" i="8" s="1"/>
  <c r="AL212" i="8" a="1"/>
  <c r="AL212" i="8" s="1"/>
  <c r="AL117" i="8" a="1"/>
  <c r="AL117" i="8" s="1"/>
  <c r="AL213" i="8" a="1"/>
  <c r="AL213" i="8" s="1"/>
  <c r="AL118" i="8" a="1"/>
  <c r="AL118" i="8" s="1"/>
  <c r="AL214" i="8" a="1"/>
  <c r="AL214" i="8" s="1"/>
  <c r="AL215" i="8" a="1"/>
  <c r="AL215" i="8" s="1"/>
  <c r="AL119" i="8" a="1"/>
  <c r="AL119" i="8" s="1"/>
  <c r="AL120" i="8" a="1"/>
  <c r="AL120" i="8" s="1"/>
  <c r="AL61" i="8" a="1"/>
  <c r="AL61" i="8" s="1"/>
  <c r="AL216" i="8" a="1"/>
  <c r="AL216" i="8" s="1"/>
  <c r="AL217" i="8" a="1"/>
  <c r="AL217" i="8" s="1"/>
  <c r="AL62" i="8" a="1"/>
  <c r="AL62" i="8" s="1"/>
  <c r="AL121" i="8" a="1"/>
  <c r="AL121" i="8" s="1"/>
  <c r="AL63" i="8" a="1"/>
  <c r="AL63" i="8" s="1"/>
  <c r="AL122" i="8" a="1"/>
  <c r="AL122" i="8" s="1"/>
  <c r="AL218" i="8" a="1"/>
  <c r="AL218" i="8" s="1"/>
  <c r="AL123" i="8" a="1"/>
  <c r="AL123" i="8" s="1"/>
  <c r="AL64" i="8" a="1"/>
  <c r="AL64" i="8" s="1"/>
  <c r="AL219" i="8" a="1"/>
  <c r="AL219" i="8" s="1"/>
  <c r="AL124" i="8" a="1"/>
  <c r="AL124" i="8" s="1"/>
  <c r="AL65" i="8" a="1"/>
  <c r="AL65" i="8" s="1"/>
  <c r="AL220" i="8" a="1"/>
  <c r="AL220" i="8" s="1"/>
  <c r="AL125" i="8" a="1"/>
  <c r="AL125" i="8" s="1"/>
  <c r="AL221" i="8" a="1"/>
  <c r="AL221" i="8" s="1"/>
  <c r="AL66" i="8" a="1"/>
  <c r="AL66" i="8" s="1"/>
  <c r="AL126" i="8" a="1"/>
  <c r="AL126" i="8" s="1"/>
  <c r="AL222" i="8" a="1"/>
  <c r="AL222" i="8" s="1"/>
  <c r="AL67" i="8" a="1"/>
  <c r="AL67" i="8" s="1"/>
  <c r="AL68" i="8" a="1"/>
  <c r="AL68" i="8" s="1"/>
  <c r="AL223" i="8" a="1"/>
  <c r="AL223" i="8" s="1"/>
  <c r="AL127" i="8" a="1"/>
  <c r="AL127" i="8" s="1"/>
  <c r="AL128" i="8" a="1"/>
  <c r="AL128" i="8" s="1"/>
  <c r="AL69" i="8" a="1"/>
  <c r="AL69" i="8" s="1"/>
  <c r="AL224" i="8" a="1"/>
  <c r="AL224" i="8" s="1"/>
  <c r="AL70" i="8" a="1"/>
  <c r="AL70" i="8" s="1"/>
  <c r="AL71" i="8" a="1"/>
  <c r="AL71" i="8" s="1"/>
  <c r="AL72" i="8" a="1"/>
  <c r="AL72" i="8" s="1"/>
  <c r="AL73" i="8" a="1"/>
  <c r="AL73" i="8" s="1"/>
  <c r="AL74" i="8" a="1"/>
  <c r="AL74" i="8" s="1"/>
  <c r="AL75" i="8" a="1"/>
  <c r="AL75" i="8" s="1"/>
  <c r="AL76" i="8" a="1"/>
  <c r="AL76" i="8" s="1"/>
  <c r="AL77" i="8" a="1"/>
  <c r="AL77" i="8" s="1"/>
  <c r="AL78" i="8" a="1"/>
  <c r="AL78" i="8" s="1"/>
  <c r="AL79" i="8" a="1"/>
  <c r="AL79" i="8" s="1"/>
  <c r="AL80" i="8" a="1"/>
  <c r="AL80" i="8" s="1"/>
  <c r="AL82" i="8" a="1"/>
  <c r="AL82" i="8" s="1"/>
  <c r="AL178" i="8" a="1"/>
  <c r="AL178" i="8" s="1"/>
  <c r="AA137" i="6"/>
  <c r="AJ4" i="8"/>
  <c r="BZ5" i="8" s="1"/>
  <c r="BZ366" i="8" s="1"/>
  <c r="AH10" i="28"/>
  <c r="AI6" i="8"/>
  <c r="AA136" i="6" s="1"/>
  <c r="BY5" i="8"/>
  <c r="BY363" i="8" s="1"/>
  <c r="AI10" i="8"/>
  <c r="AI7" i="8" s="1"/>
  <c r="AI7" i="28" s="1"/>
  <c r="L154" i="8" a="1"/>
  <c r="L154" i="8" s="1"/>
  <c r="N154" i="8" a="1"/>
  <c r="N154" i="8" s="1"/>
  <c r="R154" i="8" a="1"/>
  <c r="R154" i="8" s="1"/>
  <c r="V154" i="8" a="1"/>
  <c r="V154" i="8" s="1"/>
  <c r="Z154" i="8" a="1"/>
  <c r="Z154" i="8" s="1"/>
  <c r="AD154" i="8" a="1"/>
  <c r="AD154" i="8" s="1"/>
  <c r="AH154" i="8" a="1"/>
  <c r="AH154" i="8" s="1"/>
  <c r="O154" i="8" a="1"/>
  <c r="O154" i="8" s="1"/>
  <c r="S154" i="8" a="1"/>
  <c r="S154" i="8" s="1"/>
  <c r="W154" i="8" a="1"/>
  <c r="W154" i="8" s="1"/>
  <c r="AA154" i="8" a="1"/>
  <c r="AA154" i="8" s="1"/>
  <c r="AE154" i="8" a="1"/>
  <c r="AE154" i="8" s="1"/>
  <c r="AI154" i="8" a="1"/>
  <c r="AI154" i="8" s="1"/>
  <c r="P154" i="8" a="1"/>
  <c r="P154" i="8" s="1"/>
  <c r="T154" i="8" a="1"/>
  <c r="T154" i="8" s="1"/>
  <c r="X154" i="8" a="1"/>
  <c r="X154" i="8" s="1"/>
  <c r="AB154" i="8" a="1"/>
  <c r="AB154" i="8" s="1"/>
  <c r="AF154" i="8" a="1"/>
  <c r="AF154" i="8" s="1"/>
  <c r="M154" i="8" a="1"/>
  <c r="M154" i="8" s="1"/>
  <c r="Q154" i="8" a="1"/>
  <c r="Q154" i="8" s="1"/>
  <c r="U154" i="8" a="1"/>
  <c r="U154" i="8" s="1"/>
  <c r="Y154" i="8" a="1"/>
  <c r="Y154" i="8" s="1"/>
  <c r="AC154" i="8" a="1"/>
  <c r="AC154" i="8" s="1"/>
  <c r="AG154" i="8" a="1"/>
  <c r="AG154" i="8" s="1"/>
  <c r="D155" i="8"/>
  <c r="AL341" i="8"/>
  <c r="AL365" i="8"/>
  <c r="AI359" i="8"/>
  <c r="AI289" i="8" s="1"/>
  <c r="AJ366" i="8"/>
  <c r="AL255" i="8"/>
  <c r="AK343" i="8"/>
  <c r="AK342" i="8"/>
  <c r="AN261" i="8"/>
  <c r="AN288" i="8" s="1"/>
  <c r="AM288" i="8"/>
  <c r="AK286" i="8"/>
  <c r="AI363" i="8"/>
  <c r="AI54" i="28" s="1"/>
  <c r="AK308" i="8"/>
  <c r="AK358" i="8"/>
  <c r="AJ103" i="28"/>
  <c r="AJ105" i="28" s="1"/>
  <c r="AL257" i="8"/>
  <c r="AL285" i="8" s="1"/>
  <c r="AL5" i="28"/>
  <c r="AL231" i="8"/>
  <c r="AL331" i="8" s="1"/>
  <c r="AL340" i="8" s="1"/>
  <c r="AH8" i="8"/>
  <c r="AP263" i="8"/>
  <c r="AL256" i="8"/>
  <c r="Q408" i="8"/>
  <c r="R405" i="8"/>
  <c r="Q419" i="8"/>
  <c r="Q414" i="8"/>
  <c r="X392" i="8"/>
  <c r="AW265" i="8"/>
  <c r="Q418" i="8"/>
  <c r="Q413" i="8"/>
  <c r="I147" i="6" s="1"/>
  <c r="AM396" i="8"/>
  <c r="W398" i="8"/>
  <c r="AO230" i="8"/>
  <c r="AP432" i="8"/>
  <c r="AO433" i="8"/>
  <c r="AB8" i="6"/>
  <c r="AA7" i="6"/>
  <c r="AM5" i="8"/>
  <c r="AJ4" i="28" l="1"/>
  <c r="AJ9" i="28" s="1"/>
  <c r="AJ17" i="8"/>
  <c r="BZ363" i="8"/>
  <c r="BZ5" i="28"/>
  <c r="BZ77" i="28" s="1"/>
  <c r="BZ387" i="8"/>
  <c r="BY398" i="8"/>
  <c r="BY366" i="8"/>
  <c r="BY5" i="28"/>
  <c r="BY76" i="28" s="1"/>
  <c r="BY393" i="8"/>
  <c r="BY387" i="8"/>
  <c r="AJ10" i="8"/>
  <c r="AJ10" i="28" s="1"/>
  <c r="AI10" i="28"/>
  <c r="AI6" i="28"/>
  <c r="AI8" i="28" s="1"/>
  <c r="AK4" i="8"/>
  <c r="AM110" i="8" a="1"/>
  <c r="AM110" i="8" s="1"/>
  <c r="AM206" i="8" a="1"/>
  <c r="AM206" i="8" s="1"/>
  <c r="AM207" i="8" a="1"/>
  <c r="AM207" i="8" s="1"/>
  <c r="AM111" i="8" a="1"/>
  <c r="AM111" i="8" s="1"/>
  <c r="AM112" i="8" a="1"/>
  <c r="AM112" i="8" s="1"/>
  <c r="AM208" i="8" a="1"/>
  <c r="AM208" i="8" s="1"/>
  <c r="AM209" i="8" a="1"/>
  <c r="AM209" i="8" s="1"/>
  <c r="AM113" i="8" a="1"/>
  <c r="AM113" i="8" s="1"/>
  <c r="AM114" i="8" a="1"/>
  <c r="AM114" i="8" s="1"/>
  <c r="AM210" i="8" a="1"/>
  <c r="AM210" i="8" s="1"/>
  <c r="AM115" i="8" a="1"/>
  <c r="AM115" i="8" s="1"/>
  <c r="AM211" i="8" a="1"/>
  <c r="AM211" i="8" s="1"/>
  <c r="AM116" i="8" a="1"/>
  <c r="AM116" i="8" s="1"/>
  <c r="AM212" i="8" a="1"/>
  <c r="AM212" i="8" s="1"/>
  <c r="AM213" i="8" a="1"/>
  <c r="AM213" i="8" s="1"/>
  <c r="AM117" i="8" a="1"/>
  <c r="AM117" i="8" s="1"/>
  <c r="AM214" i="8" a="1"/>
  <c r="AM214" i="8" s="1"/>
  <c r="AM118" i="8" a="1"/>
  <c r="AM118" i="8" s="1"/>
  <c r="AM119" i="8" a="1"/>
  <c r="AM119" i="8" s="1"/>
  <c r="AM215" i="8" a="1"/>
  <c r="AM215" i="8" s="1"/>
  <c r="AM216" i="8" a="1"/>
  <c r="AM216" i="8" s="1"/>
  <c r="AM120" i="8" a="1"/>
  <c r="AM120" i="8" s="1"/>
  <c r="AM62" i="8" a="1"/>
  <c r="AM62" i="8" s="1"/>
  <c r="AM121" i="8" a="1"/>
  <c r="AM121" i="8" s="1"/>
  <c r="AM217" i="8" a="1"/>
  <c r="AM217" i="8" s="1"/>
  <c r="AM122" i="8" a="1"/>
  <c r="AM122" i="8" s="1"/>
  <c r="AM218" i="8" a="1"/>
  <c r="AM218" i="8" s="1"/>
  <c r="AM63" i="8" a="1"/>
  <c r="AM63" i="8" s="1"/>
  <c r="AM123" i="8" a="1"/>
  <c r="AM123" i="8" s="1"/>
  <c r="AM219" i="8" a="1"/>
  <c r="AM219" i="8" s="1"/>
  <c r="AM64" i="8" a="1"/>
  <c r="AM64" i="8" s="1"/>
  <c r="AM124" i="8" a="1"/>
  <c r="AM124" i="8" s="1"/>
  <c r="AM65" i="8" a="1"/>
  <c r="AM65" i="8" s="1"/>
  <c r="AM220" i="8" a="1"/>
  <c r="AM220" i="8" s="1"/>
  <c r="AM221" i="8" a="1"/>
  <c r="AM221" i="8" s="1"/>
  <c r="AM66" i="8" a="1"/>
  <c r="AM66" i="8" s="1"/>
  <c r="AM125" i="8" a="1"/>
  <c r="AM125" i="8" s="1"/>
  <c r="AM126" i="8" a="1"/>
  <c r="AM126" i="8" s="1"/>
  <c r="AM67" i="8" a="1"/>
  <c r="AM67" i="8" s="1"/>
  <c r="AM222" i="8" a="1"/>
  <c r="AM222" i="8" s="1"/>
  <c r="AM223" i="8" a="1"/>
  <c r="AM223" i="8" s="1"/>
  <c r="AM127" i="8" a="1"/>
  <c r="AM127" i="8" s="1"/>
  <c r="AM68" i="8" a="1"/>
  <c r="AM68" i="8" s="1"/>
  <c r="AM69" i="8" a="1"/>
  <c r="AM69" i="8" s="1"/>
  <c r="AM224" i="8" a="1"/>
  <c r="AM224" i="8" s="1"/>
  <c r="AM128" i="8" a="1"/>
  <c r="AM128" i="8" s="1"/>
  <c r="AM70" i="8" a="1"/>
  <c r="AM70" i="8" s="1"/>
  <c r="AM71" i="8" a="1"/>
  <c r="AM71" i="8" s="1"/>
  <c r="AM72" i="8" a="1"/>
  <c r="AM72" i="8" s="1"/>
  <c r="AM73" i="8" a="1"/>
  <c r="AM73" i="8" s="1"/>
  <c r="AM74" i="8" a="1"/>
  <c r="AM74" i="8" s="1"/>
  <c r="AM75" i="8" a="1"/>
  <c r="AM75" i="8" s="1"/>
  <c r="AM76" i="8" a="1"/>
  <c r="AM76" i="8" s="1"/>
  <c r="AM77" i="8" a="1"/>
  <c r="AM77" i="8" s="1"/>
  <c r="AM78" i="8" a="1"/>
  <c r="AM78" i="8" s="1"/>
  <c r="AM79" i="8" a="1"/>
  <c r="AM79" i="8" s="1"/>
  <c r="AM80" i="8" a="1"/>
  <c r="AM80" i="8" s="1"/>
  <c r="AM178" i="8" a="1"/>
  <c r="AM178" i="8" s="1"/>
  <c r="AM82" i="8" a="1"/>
  <c r="AM82" i="8" s="1"/>
  <c r="AB137" i="6"/>
  <c r="AJ6" i="8"/>
  <c r="AB136" i="6" s="1"/>
  <c r="AJ9" i="8"/>
  <c r="L155" i="8" a="1"/>
  <c r="L155" i="8" s="1"/>
  <c r="O155" i="8" a="1"/>
  <c r="O155" i="8" s="1"/>
  <c r="S155" i="8" a="1"/>
  <c r="S155" i="8" s="1"/>
  <c r="W155" i="8" a="1"/>
  <c r="W155" i="8" s="1"/>
  <c r="AA155" i="8" a="1"/>
  <c r="AA155" i="8" s="1"/>
  <c r="AE155" i="8" a="1"/>
  <c r="AE155" i="8" s="1"/>
  <c r="AI155" i="8" a="1"/>
  <c r="AI155" i="8" s="1"/>
  <c r="P155" i="8" a="1"/>
  <c r="P155" i="8" s="1"/>
  <c r="T155" i="8" a="1"/>
  <c r="T155" i="8" s="1"/>
  <c r="X155" i="8" a="1"/>
  <c r="X155" i="8" s="1"/>
  <c r="AB155" i="8" a="1"/>
  <c r="AB155" i="8" s="1"/>
  <c r="AF155" i="8" a="1"/>
  <c r="AF155" i="8" s="1"/>
  <c r="AJ155" i="8" a="1"/>
  <c r="AJ155" i="8" s="1"/>
  <c r="M155" i="8" a="1"/>
  <c r="M155" i="8" s="1"/>
  <c r="Q155" i="8" a="1"/>
  <c r="Q155" i="8" s="1"/>
  <c r="U155" i="8" a="1"/>
  <c r="U155" i="8" s="1"/>
  <c r="Y155" i="8" a="1"/>
  <c r="Y155" i="8" s="1"/>
  <c r="AC155" i="8" a="1"/>
  <c r="AC155" i="8" s="1"/>
  <c r="AG155" i="8" a="1"/>
  <c r="AG155" i="8" s="1"/>
  <c r="N155" i="8" a="1"/>
  <c r="N155" i="8" s="1"/>
  <c r="R155" i="8" a="1"/>
  <c r="R155" i="8" s="1"/>
  <c r="V155" i="8" a="1"/>
  <c r="V155" i="8" s="1"/>
  <c r="Z155" i="8" a="1"/>
  <c r="Z155" i="8" s="1"/>
  <c r="AD155" i="8" a="1"/>
  <c r="AD155" i="8" s="1"/>
  <c r="AH155" i="8" a="1"/>
  <c r="AH155" i="8" s="1"/>
  <c r="D156" i="8"/>
  <c r="AM341" i="8"/>
  <c r="AM365" i="8"/>
  <c r="AK366" i="8"/>
  <c r="AJ359" i="8"/>
  <c r="AJ289" i="8" s="1"/>
  <c r="AL342" i="8"/>
  <c r="AL343" i="8"/>
  <c r="AM255" i="8"/>
  <c r="AL286" i="8"/>
  <c r="AJ363" i="8"/>
  <c r="AJ54" i="28" s="1"/>
  <c r="AL308" i="8"/>
  <c r="AL358" i="8"/>
  <c r="AK103" i="28"/>
  <c r="AK105" i="28" s="1"/>
  <c r="AM257" i="8"/>
  <c r="AM285" i="8" s="1"/>
  <c r="AM5" i="28"/>
  <c r="AM231" i="8"/>
  <c r="AM331" i="8" s="1"/>
  <c r="AM340" i="8" s="1"/>
  <c r="AI8" i="8"/>
  <c r="AM256" i="8"/>
  <c r="AQ263" i="8"/>
  <c r="AP230" i="8"/>
  <c r="AN396" i="8"/>
  <c r="X393" i="8"/>
  <c r="X74" i="28" s="1"/>
  <c r="X78" i="28" s="1"/>
  <c r="X399" i="8"/>
  <c r="X397" i="8"/>
  <c r="Q429" i="8"/>
  <c r="Q424" i="8"/>
  <c r="AC8" i="6"/>
  <c r="AB7" i="6"/>
  <c r="AX265" i="8"/>
  <c r="R410" i="8"/>
  <c r="Q417" i="8"/>
  <c r="AN5" i="8"/>
  <c r="AQ432" i="8"/>
  <c r="AP433" i="8"/>
  <c r="Q428" i="8"/>
  <c r="Q423" i="8"/>
  <c r="AK4" i="28" l="1"/>
  <c r="AK9" i="28" s="1"/>
  <c r="AK17" i="8"/>
  <c r="BZ59" i="28"/>
  <c r="BZ67" i="28"/>
  <c r="BZ49" i="28"/>
  <c r="BZ82" i="28"/>
  <c r="BZ64" i="28"/>
  <c r="BZ51" i="28"/>
  <c r="BZ58" i="28"/>
  <c r="BZ81" i="28"/>
  <c r="BZ75" i="28"/>
  <c r="BZ50" i="28"/>
  <c r="BZ66" i="28"/>
  <c r="BZ63" i="28"/>
  <c r="BZ76" i="28"/>
  <c r="BZ70" i="28"/>
  <c r="AJ7" i="8"/>
  <c r="AJ7" i="28" s="1"/>
  <c r="BY58" i="28"/>
  <c r="BY75" i="28"/>
  <c r="BY63" i="28"/>
  <c r="BY78" i="28"/>
  <c r="BY74" i="28"/>
  <c r="BY82" i="28"/>
  <c r="BY50" i="28"/>
  <c r="BY81" i="28"/>
  <c r="BY67" i="28"/>
  <c r="BY59" i="28"/>
  <c r="BY66" i="28"/>
  <c r="BY64" i="28"/>
  <c r="BY77" i="28"/>
  <c r="BY70" i="28"/>
  <c r="BY49" i="28"/>
  <c r="BY51" i="28"/>
  <c r="AJ6" i="28"/>
  <c r="AK6" i="8"/>
  <c r="AK6" i="28" s="1"/>
  <c r="AK9" i="8"/>
  <c r="AK10" i="8"/>
  <c r="AK7" i="8" s="1"/>
  <c r="AN111" i="8" a="1"/>
  <c r="AN111" i="8" s="1"/>
  <c r="AN207" i="8" a="1"/>
  <c r="AN207" i="8" s="1"/>
  <c r="AN208" i="8" a="1"/>
  <c r="AN208" i="8" s="1"/>
  <c r="AN112" i="8" a="1"/>
  <c r="AN112" i="8" s="1"/>
  <c r="AN113" i="8" a="1"/>
  <c r="AN113" i="8" s="1"/>
  <c r="AN209" i="8" a="1"/>
  <c r="AN209" i="8" s="1"/>
  <c r="AN114" i="8" a="1"/>
  <c r="AN114" i="8" s="1"/>
  <c r="AN210" i="8" a="1"/>
  <c r="AN210" i="8" s="1"/>
  <c r="AN115" i="8" a="1"/>
  <c r="AN115" i="8" s="1"/>
  <c r="AN211" i="8" a="1"/>
  <c r="AN211" i="8" s="1"/>
  <c r="AN116" i="8" a="1"/>
  <c r="AN116" i="8" s="1"/>
  <c r="AN212" i="8" a="1"/>
  <c r="AN212" i="8" s="1"/>
  <c r="AN213" i="8" a="1"/>
  <c r="AN213" i="8" s="1"/>
  <c r="AN117" i="8" a="1"/>
  <c r="AN117" i="8" s="1"/>
  <c r="AN214" i="8" a="1"/>
  <c r="AN214" i="8" s="1"/>
  <c r="AN118" i="8" a="1"/>
  <c r="AN118" i="8" s="1"/>
  <c r="AN215" i="8" a="1"/>
  <c r="AN215" i="8" s="1"/>
  <c r="AN119" i="8" a="1"/>
  <c r="AN119" i="8" s="1"/>
  <c r="AN120" i="8" a="1"/>
  <c r="AN120" i="8" s="1"/>
  <c r="AN216" i="8" a="1"/>
  <c r="AN216" i="8" s="1"/>
  <c r="AN217" i="8" a="1"/>
  <c r="AN217" i="8" s="1"/>
  <c r="AN121" i="8" a="1"/>
  <c r="AN121" i="8" s="1"/>
  <c r="AN63" i="8" a="1"/>
  <c r="AN63" i="8" s="1"/>
  <c r="AN122" i="8" a="1"/>
  <c r="AN122" i="8" s="1"/>
  <c r="AN218" i="8" a="1"/>
  <c r="AN218" i="8" s="1"/>
  <c r="AN64" i="8" a="1"/>
  <c r="AN64" i="8" s="1"/>
  <c r="AN123" i="8" a="1"/>
  <c r="AN123" i="8" s="1"/>
  <c r="AN219" i="8" a="1"/>
  <c r="AN219" i="8" s="1"/>
  <c r="AN65" i="8" a="1"/>
  <c r="AN65" i="8" s="1"/>
  <c r="AN220" i="8" a="1"/>
  <c r="AN220" i="8" s="1"/>
  <c r="AN124" i="8" a="1"/>
  <c r="AN124" i="8" s="1"/>
  <c r="AN221" i="8" a="1"/>
  <c r="AN221" i="8" s="1"/>
  <c r="AN125" i="8" a="1"/>
  <c r="AN125" i="8" s="1"/>
  <c r="AN66" i="8" a="1"/>
  <c r="AN66" i="8" s="1"/>
  <c r="AN222" i="8" a="1"/>
  <c r="AN222" i="8" s="1"/>
  <c r="AN67" i="8" a="1"/>
  <c r="AN67" i="8" s="1"/>
  <c r="AN126" i="8" a="1"/>
  <c r="AN126" i="8" s="1"/>
  <c r="AN127" i="8" a="1"/>
  <c r="AN127" i="8" s="1"/>
  <c r="AN223" i="8" a="1"/>
  <c r="AN223" i="8" s="1"/>
  <c r="AN68" i="8" a="1"/>
  <c r="AN68" i="8" s="1"/>
  <c r="AN69" i="8" a="1"/>
  <c r="AN69" i="8" s="1"/>
  <c r="AN128" i="8" a="1"/>
  <c r="AN128" i="8" s="1"/>
  <c r="AN224" i="8" a="1"/>
  <c r="AN224" i="8" s="1"/>
  <c r="AN70" i="8" a="1"/>
  <c r="AN70" i="8" s="1"/>
  <c r="AN71" i="8" a="1"/>
  <c r="AN71" i="8" s="1"/>
  <c r="AN72" i="8" a="1"/>
  <c r="AN72" i="8" s="1"/>
  <c r="AN73" i="8" a="1"/>
  <c r="AN73" i="8" s="1"/>
  <c r="AN74" i="8" a="1"/>
  <c r="AN74" i="8" s="1"/>
  <c r="AN75" i="8" a="1"/>
  <c r="AN75" i="8" s="1"/>
  <c r="AN76" i="8" a="1"/>
  <c r="AN76" i="8" s="1"/>
  <c r="AN77" i="8" a="1"/>
  <c r="AN77" i="8" s="1"/>
  <c r="AN78" i="8" a="1"/>
  <c r="AN78" i="8" s="1"/>
  <c r="AN79" i="8" a="1"/>
  <c r="AN79" i="8" s="1"/>
  <c r="AN80" i="8" a="1"/>
  <c r="AN80" i="8" s="1"/>
  <c r="AN82" i="8" a="1"/>
  <c r="AN82" i="8" s="1"/>
  <c r="AN178" i="8" a="1"/>
  <c r="AN178" i="8" s="1"/>
  <c r="AL4" i="8"/>
  <c r="AC137" i="6"/>
  <c r="L156" i="8" a="1"/>
  <c r="L156" i="8" s="1"/>
  <c r="O156" i="8" a="1"/>
  <c r="O156" i="8" s="1"/>
  <c r="S156" i="8" a="1"/>
  <c r="S156" i="8" s="1"/>
  <c r="W156" i="8" a="1"/>
  <c r="W156" i="8" s="1"/>
  <c r="AA156" i="8" a="1"/>
  <c r="AA156" i="8" s="1"/>
  <c r="AE156" i="8" a="1"/>
  <c r="AE156" i="8" s="1"/>
  <c r="AI156" i="8" a="1"/>
  <c r="AI156" i="8" s="1"/>
  <c r="P156" i="8" a="1"/>
  <c r="P156" i="8" s="1"/>
  <c r="T156" i="8" a="1"/>
  <c r="T156" i="8" s="1"/>
  <c r="X156" i="8" a="1"/>
  <c r="X156" i="8" s="1"/>
  <c r="AB156" i="8" a="1"/>
  <c r="AB156" i="8" s="1"/>
  <c r="AF156" i="8" a="1"/>
  <c r="AF156" i="8" s="1"/>
  <c r="AJ156" i="8" a="1"/>
  <c r="AJ156" i="8" s="1"/>
  <c r="M156" i="8" a="1"/>
  <c r="M156" i="8" s="1"/>
  <c r="Q156" i="8" a="1"/>
  <c r="Q156" i="8" s="1"/>
  <c r="U156" i="8" a="1"/>
  <c r="U156" i="8" s="1"/>
  <c r="Y156" i="8" a="1"/>
  <c r="Y156" i="8" s="1"/>
  <c r="AC156" i="8" a="1"/>
  <c r="AC156" i="8" s="1"/>
  <c r="AG156" i="8" a="1"/>
  <c r="AG156" i="8" s="1"/>
  <c r="AK156" i="8" a="1"/>
  <c r="AK156" i="8" s="1"/>
  <c r="N156" i="8" a="1"/>
  <c r="N156" i="8" s="1"/>
  <c r="R156" i="8" a="1"/>
  <c r="R156" i="8" s="1"/>
  <c r="V156" i="8" a="1"/>
  <c r="V156" i="8" s="1"/>
  <c r="Z156" i="8" a="1"/>
  <c r="Z156" i="8" s="1"/>
  <c r="AD156" i="8" a="1"/>
  <c r="AD156" i="8" s="1"/>
  <c r="AH156" i="8" a="1"/>
  <c r="AH156" i="8" s="1"/>
  <c r="D157" i="8"/>
  <c r="AN341" i="8"/>
  <c r="AN365" i="8"/>
  <c r="AL366" i="8"/>
  <c r="AK359" i="8"/>
  <c r="AK289" i="8" s="1"/>
  <c r="AM342" i="8"/>
  <c r="AM343" i="8"/>
  <c r="AN255" i="8"/>
  <c r="AM286" i="8"/>
  <c r="AK363" i="8"/>
  <c r="AK54" i="28" s="1"/>
  <c r="AL103" i="28"/>
  <c r="AL105" i="28" s="1"/>
  <c r="AM308" i="8"/>
  <c r="AM358" i="8"/>
  <c r="AN257" i="8"/>
  <c r="AN285" i="8" s="1"/>
  <c r="AO261" i="8"/>
  <c r="AO288" i="8" s="1"/>
  <c r="AN5" i="28"/>
  <c r="AN231" i="8"/>
  <c r="AN331" i="8" s="1"/>
  <c r="AN340" i="8" s="1"/>
  <c r="AR263" i="8"/>
  <c r="AN256" i="8"/>
  <c r="AO5" i="8"/>
  <c r="X398" i="8"/>
  <c r="Q422" i="8"/>
  <c r="Q427" i="8"/>
  <c r="R406" i="8"/>
  <c r="R411" i="8"/>
  <c r="Y392" i="8"/>
  <c r="AQ230" i="8"/>
  <c r="AR432" i="8"/>
  <c r="AQ433" i="8"/>
  <c r="AY265" i="8"/>
  <c r="AC7" i="6"/>
  <c r="AD8" i="6"/>
  <c r="AO396" i="8"/>
  <c r="AL4" i="28" l="1"/>
  <c r="AL9" i="28" s="1"/>
  <c r="AL17" i="8"/>
  <c r="AJ8" i="28"/>
  <c r="AJ8" i="8"/>
  <c r="AC136" i="6"/>
  <c r="AK10" i="28"/>
  <c r="AM4" i="8"/>
  <c r="AO208" i="8" a="1"/>
  <c r="AO208" i="8" s="1"/>
  <c r="AO112" i="8" a="1"/>
  <c r="AO112" i="8" s="1"/>
  <c r="AO209" i="8" a="1"/>
  <c r="AO209" i="8" s="1"/>
  <c r="AO113" i="8" a="1"/>
  <c r="AO113" i="8" s="1"/>
  <c r="AO114" i="8" a="1"/>
  <c r="AO114" i="8" s="1"/>
  <c r="AO210" i="8" a="1"/>
  <c r="AO210" i="8" s="1"/>
  <c r="AO115" i="8" a="1"/>
  <c r="AO115" i="8" s="1"/>
  <c r="AO211" i="8" a="1"/>
  <c r="AO211" i="8" s="1"/>
  <c r="AO116" i="8" a="1"/>
  <c r="AO116" i="8" s="1"/>
  <c r="AO212" i="8" a="1"/>
  <c r="AO212" i="8" s="1"/>
  <c r="AO213" i="8" a="1"/>
  <c r="AO213" i="8" s="1"/>
  <c r="AO117" i="8" a="1"/>
  <c r="AO117" i="8" s="1"/>
  <c r="AO118" i="8" a="1"/>
  <c r="AO118" i="8" s="1"/>
  <c r="AO214" i="8" a="1"/>
  <c r="AO214" i="8" s="1"/>
  <c r="AO215" i="8" a="1"/>
  <c r="AO215" i="8" s="1"/>
  <c r="AO119" i="8" a="1"/>
  <c r="AO119" i="8" s="1"/>
  <c r="AO216" i="8" a="1"/>
  <c r="AO216" i="8" s="1"/>
  <c r="AO120" i="8" a="1"/>
  <c r="AO120" i="8" s="1"/>
  <c r="AO121" i="8" a="1"/>
  <c r="AO121" i="8" s="1"/>
  <c r="AO217" i="8" a="1"/>
  <c r="AO217" i="8" s="1"/>
  <c r="AO122" i="8" a="1"/>
  <c r="AO122" i="8" s="1"/>
  <c r="AO218" i="8" a="1"/>
  <c r="AO218" i="8" s="1"/>
  <c r="AO64" i="8" a="1"/>
  <c r="AO64" i="8" s="1"/>
  <c r="AO123" i="8" a="1"/>
  <c r="AO123" i="8" s="1"/>
  <c r="AO219" i="8" a="1"/>
  <c r="AO219" i="8" s="1"/>
  <c r="AO220" i="8" a="1"/>
  <c r="AO220" i="8" s="1"/>
  <c r="AO124" i="8" a="1"/>
  <c r="AO124" i="8" s="1"/>
  <c r="AO65" i="8" a="1"/>
  <c r="AO65" i="8" s="1"/>
  <c r="AO125" i="8" a="1"/>
  <c r="AO125" i="8" s="1"/>
  <c r="AO221" i="8" a="1"/>
  <c r="AO221" i="8" s="1"/>
  <c r="AO66" i="8" a="1"/>
  <c r="AO66" i="8" s="1"/>
  <c r="AO67" i="8" a="1"/>
  <c r="AO67" i="8" s="1"/>
  <c r="AO126" i="8" a="1"/>
  <c r="AO126" i="8" s="1"/>
  <c r="AO222" i="8" a="1"/>
  <c r="AO222" i="8" s="1"/>
  <c r="AO68" i="8" a="1"/>
  <c r="AO68" i="8" s="1"/>
  <c r="AO127" i="8" a="1"/>
  <c r="AO127" i="8" s="1"/>
  <c r="AO223" i="8" a="1"/>
  <c r="AO223" i="8" s="1"/>
  <c r="AO224" i="8" a="1"/>
  <c r="AO224" i="8" s="1"/>
  <c r="AO69" i="8" a="1"/>
  <c r="AO69" i="8" s="1"/>
  <c r="AO128" i="8" a="1"/>
  <c r="AO128" i="8" s="1"/>
  <c r="AO70" i="8" a="1"/>
  <c r="AO70" i="8" s="1"/>
  <c r="AO71" i="8" a="1"/>
  <c r="AO71" i="8" s="1"/>
  <c r="AO72" i="8" a="1"/>
  <c r="AO72" i="8" s="1"/>
  <c r="AO73" i="8" a="1"/>
  <c r="AO73" i="8" s="1"/>
  <c r="AO74" i="8" a="1"/>
  <c r="AO74" i="8" s="1"/>
  <c r="AO75" i="8" a="1"/>
  <c r="AO75" i="8" s="1"/>
  <c r="AO76" i="8" a="1"/>
  <c r="AO76" i="8" s="1"/>
  <c r="AO77" i="8" a="1"/>
  <c r="AO77" i="8" s="1"/>
  <c r="AO78" i="8" a="1"/>
  <c r="AO78" i="8" s="1"/>
  <c r="AO79" i="8" a="1"/>
  <c r="AO79" i="8" s="1"/>
  <c r="AO80" i="8" a="1"/>
  <c r="AO80" i="8" s="1"/>
  <c r="AO82" i="8" a="1"/>
  <c r="AO82" i="8" s="1"/>
  <c r="AO178" i="8" a="1"/>
  <c r="AO178" i="8" s="1"/>
  <c r="AD137" i="6"/>
  <c r="AL10" i="8"/>
  <c r="AL7" i="8" s="1"/>
  <c r="AL6" i="8"/>
  <c r="AL6" i="28" s="1"/>
  <c r="AL9" i="8"/>
  <c r="L157" i="8" a="1"/>
  <c r="L157" i="8" s="1"/>
  <c r="N157" i="8" a="1"/>
  <c r="N157" i="8" s="1"/>
  <c r="R157" i="8" a="1"/>
  <c r="R157" i="8" s="1"/>
  <c r="V157" i="8" a="1"/>
  <c r="V157" i="8" s="1"/>
  <c r="O157" i="8" a="1"/>
  <c r="O157" i="8" s="1"/>
  <c r="S157" i="8" a="1"/>
  <c r="S157" i="8" s="1"/>
  <c r="P157" i="8" a="1"/>
  <c r="P157" i="8" s="1"/>
  <c r="T157" i="8" a="1"/>
  <c r="T157" i="8" s="1"/>
  <c r="M157" i="8" a="1"/>
  <c r="M157" i="8" s="1"/>
  <c r="Q157" i="8" a="1"/>
  <c r="Q157" i="8" s="1"/>
  <c r="U157" i="8" a="1"/>
  <c r="U157" i="8" s="1"/>
  <c r="Z157" i="8" a="1"/>
  <c r="Z157" i="8" s="1"/>
  <c r="AD157" i="8" a="1"/>
  <c r="AD157" i="8" s="1"/>
  <c r="AH157" i="8" a="1"/>
  <c r="AH157" i="8" s="1"/>
  <c r="AL157" i="8" a="1"/>
  <c r="AL157" i="8" s="1"/>
  <c r="W157" i="8" a="1"/>
  <c r="W157" i="8" s="1"/>
  <c r="AA157" i="8" a="1"/>
  <c r="AA157" i="8" s="1"/>
  <c r="AE157" i="8" a="1"/>
  <c r="AE157" i="8" s="1"/>
  <c r="AI157" i="8" a="1"/>
  <c r="AI157" i="8" s="1"/>
  <c r="X157" i="8" a="1"/>
  <c r="X157" i="8" s="1"/>
  <c r="AB157" i="8" a="1"/>
  <c r="AB157" i="8" s="1"/>
  <c r="AF157" i="8" a="1"/>
  <c r="AF157" i="8" s="1"/>
  <c r="AJ157" i="8" a="1"/>
  <c r="AJ157" i="8" s="1"/>
  <c r="Y157" i="8" a="1"/>
  <c r="Y157" i="8" s="1"/>
  <c r="AC157" i="8" a="1"/>
  <c r="AC157" i="8" s="1"/>
  <c r="AG157" i="8" a="1"/>
  <c r="AG157" i="8" s="1"/>
  <c r="AK157" i="8" a="1"/>
  <c r="AK157" i="8" s="1"/>
  <c r="D158" i="8"/>
  <c r="AO341" i="8"/>
  <c r="AO365" i="8"/>
  <c r="AL359" i="8"/>
  <c r="AL289" i="8" s="1"/>
  <c r="AM366" i="8"/>
  <c r="AO255" i="8"/>
  <c r="AN343" i="8"/>
  <c r="AN342" i="8"/>
  <c r="AN286" i="8"/>
  <c r="AL363" i="8"/>
  <c r="AL54" i="28" s="1"/>
  <c r="AM103" i="28"/>
  <c r="AM105" i="28" s="1"/>
  <c r="AN308" i="8"/>
  <c r="AN358" i="8"/>
  <c r="AK7" i="28"/>
  <c r="AK8" i="28" s="1"/>
  <c r="AO257" i="8"/>
  <c r="AO285" i="8" s="1"/>
  <c r="AP261" i="8"/>
  <c r="AP288" i="8" s="1"/>
  <c r="AO5" i="28"/>
  <c r="AO231" i="8"/>
  <c r="AO331" i="8" s="1"/>
  <c r="AO340" i="8" s="1"/>
  <c r="AK8" i="8"/>
  <c r="AO256" i="8"/>
  <c r="AS263" i="8"/>
  <c r="AP396" i="8"/>
  <c r="Y393" i="8"/>
  <c r="Y74" i="28" s="1"/>
  <c r="Y78" i="28" s="1"/>
  <c r="Y399" i="8"/>
  <c r="Y397" i="8"/>
  <c r="AS432" i="8"/>
  <c r="AR433" i="8"/>
  <c r="AZ265" i="8"/>
  <c r="AR230" i="8"/>
  <c r="AP5" i="8"/>
  <c r="AE8" i="6"/>
  <c r="AD7" i="6"/>
  <c r="R412" i="8"/>
  <c r="R409" i="8"/>
  <c r="AM4" i="28" l="1"/>
  <c r="AM9" i="28" s="1"/>
  <c r="AM17" i="8"/>
  <c r="AE137" i="6"/>
  <c r="AM9" i="8"/>
  <c r="AD136" i="6"/>
  <c r="AM6" i="8"/>
  <c r="AE136" i="6" s="1"/>
  <c r="AM10" i="8"/>
  <c r="AM7" i="8" s="1"/>
  <c r="AN4" i="8"/>
  <c r="AL10" i="28"/>
  <c r="AP209" i="8" a="1"/>
  <c r="AP209" i="8" s="1"/>
  <c r="AP113" i="8" a="1"/>
  <c r="AP113" i="8" s="1"/>
  <c r="AP114" i="8" a="1"/>
  <c r="AP114" i="8" s="1"/>
  <c r="AP210" i="8" a="1"/>
  <c r="AP210" i="8" s="1"/>
  <c r="AP115" i="8" a="1"/>
  <c r="AP115" i="8" s="1"/>
  <c r="AP211" i="8" a="1"/>
  <c r="AP211" i="8" s="1"/>
  <c r="AP212" i="8" a="1"/>
  <c r="AP212" i="8" s="1"/>
  <c r="AP116" i="8" a="1"/>
  <c r="AP116" i="8" s="1"/>
  <c r="AP117" i="8" a="1"/>
  <c r="AP117" i="8" s="1"/>
  <c r="AP213" i="8" a="1"/>
  <c r="AP213" i="8" s="1"/>
  <c r="AP214" i="8" a="1"/>
  <c r="AP214" i="8" s="1"/>
  <c r="AP118" i="8" a="1"/>
  <c r="AP118" i="8" s="1"/>
  <c r="AP119" i="8" a="1"/>
  <c r="AP119" i="8" s="1"/>
  <c r="AP215" i="8" a="1"/>
  <c r="AP215" i="8" s="1"/>
  <c r="AP120" i="8" a="1"/>
  <c r="AP120" i="8" s="1"/>
  <c r="AP216" i="8" a="1"/>
  <c r="AP216" i="8" s="1"/>
  <c r="AP217" i="8" a="1"/>
  <c r="AP217" i="8" s="1"/>
  <c r="AP121" i="8" a="1"/>
  <c r="AP121" i="8" s="1"/>
  <c r="AP122" i="8" a="1"/>
  <c r="AP122" i="8" s="1"/>
  <c r="AP218" i="8" a="1"/>
  <c r="AP218" i="8" s="1"/>
  <c r="AP219" i="8" a="1"/>
  <c r="AP219" i="8" s="1"/>
  <c r="AP123" i="8" a="1"/>
  <c r="AP123" i="8" s="1"/>
  <c r="AP124" i="8" a="1"/>
  <c r="AP124" i="8" s="1"/>
  <c r="AP65" i="8" a="1"/>
  <c r="AP65" i="8" s="1"/>
  <c r="AP220" i="8" a="1"/>
  <c r="AP220" i="8" s="1"/>
  <c r="AP66" i="8" a="1"/>
  <c r="AP66" i="8" s="1"/>
  <c r="AP125" i="8" a="1"/>
  <c r="AP125" i="8" s="1"/>
  <c r="AP221" i="8" a="1"/>
  <c r="AP221" i="8" s="1"/>
  <c r="AP67" i="8" a="1"/>
  <c r="AP67" i="8" s="1"/>
  <c r="AP126" i="8" a="1"/>
  <c r="AP126" i="8" s="1"/>
  <c r="AP222" i="8" a="1"/>
  <c r="AP222" i="8" s="1"/>
  <c r="AP127" i="8" a="1"/>
  <c r="AP127" i="8" s="1"/>
  <c r="AP68" i="8" a="1"/>
  <c r="AP68" i="8" s="1"/>
  <c r="AP223" i="8" a="1"/>
  <c r="AP223" i="8" s="1"/>
  <c r="AP69" i="8" a="1"/>
  <c r="AP69" i="8" s="1"/>
  <c r="AP224" i="8" a="1"/>
  <c r="AP224" i="8" s="1"/>
  <c r="AP128" i="8" a="1"/>
  <c r="AP128" i="8" s="1"/>
  <c r="AP70" i="8" a="1"/>
  <c r="AP70" i="8" s="1"/>
  <c r="AP71" i="8" a="1"/>
  <c r="AP71" i="8" s="1"/>
  <c r="AP72" i="8" a="1"/>
  <c r="AP72" i="8" s="1"/>
  <c r="AP73" i="8" a="1"/>
  <c r="AP73" i="8" s="1"/>
  <c r="AP74" i="8" a="1"/>
  <c r="AP74" i="8" s="1"/>
  <c r="AP75" i="8" a="1"/>
  <c r="AP75" i="8" s="1"/>
  <c r="AP76" i="8" a="1"/>
  <c r="AP76" i="8" s="1"/>
  <c r="AP77" i="8" a="1"/>
  <c r="AP77" i="8" s="1"/>
  <c r="AP78" i="8" a="1"/>
  <c r="AP78" i="8" s="1"/>
  <c r="AP79" i="8" a="1"/>
  <c r="AP79" i="8" s="1"/>
  <c r="AP80" i="8" a="1"/>
  <c r="AP80" i="8" s="1"/>
  <c r="AP82" i="8" a="1"/>
  <c r="AP82" i="8" s="1"/>
  <c r="AP178" i="8" a="1"/>
  <c r="AP178" i="8" s="1"/>
  <c r="L158" i="8" a="1"/>
  <c r="L158" i="8" s="1"/>
  <c r="P158" i="8" a="1"/>
  <c r="P158" i="8" s="1"/>
  <c r="T158" i="8" a="1"/>
  <c r="T158" i="8" s="1"/>
  <c r="X158" i="8" a="1"/>
  <c r="X158" i="8" s="1"/>
  <c r="AB158" i="8" a="1"/>
  <c r="AB158" i="8" s="1"/>
  <c r="AF158" i="8" a="1"/>
  <c r="AF158" i="8" s="1"/>
  <c r="AJ158" i="8" a="1"/>
  <c r="AJ158" i="8" s="1"/>
  <c r="M158" i="8" a="1"/>
  <c r="M158" i="8" s="1"/>
  <c r="Q158" i="8" a="1"/>
  <c r="Q158" i="8" s="1"/>
  <c r="U158" i="8" a="1"/>
  <c r="U158" i="8" s="1"/>
  <c r="Y158" i="8" a="1"/>
  <c r="Y158" i="8" s="1"/>
  <c r="AC158" i="8" a="1"/>
  <c r="AC158" i="8" s="1"/>
  <c r="AG158" i="8" a="1"/>
  <c r="AG158" i="8" s="1"/>
  <c r="AK158" i="8" a="1"/>
  <c r="AK158" i="8" s="1"/>
  <c r="N158" i="8" a="1"/>
  <c r="N158" i="8" s="1"/>
  <c r="R158" i="8" a="1"/>
  <c r="R158" i="8" s="1"/>
  <c r="V158" i="8" a="1"/>
  <c r="V158" i="8" s="1"/>
  <c r="Z158" i="8" a="1"/>
  <c r="Z158" i="8" s="1"/>
  <c r="AD158" i="8" a="1"/>
  <c r="AD158" i="8" s="1"/>
  <c r="AH158" i="8" a="1"/>
  <c r="AH158" i="8" s="1"/>
  <c r="AL158" i="8" a="1"/>
  <c r="AL158" i="8" s="1"/>
  <c r="O158" i="8" a="1"/>
  <c r="O158" i="8" s="1"/>
  <c r="S158" i="8" a="1"/>
  <c r="S158" i="8" s="1"/>
  <c r="W158" i="8" a="1"/>
  <c r="W158" i="8" s="1"/>
  <c r="AA158" i="8" a="1"/>
  <c r="AA158" i="8" s="1"/>
  <c r="AE158" i="8" a="1"/>
  <c r="AE158" i="8" s="1"/>
  <c r="AI158" i="8" a="1"/>
  <c r="AI158" i="8" s="1"/>
  <c r="AM158" i="8" a="1"/>
  <c r="AM158" i="8" s="1"/>
  <c r="D159" i="8"/>
  <c r="AP341" i="8"/>
  <c r="AP365" i="8"/>
  <c r="AM359" i="8"/>
  <c r="AM289" i="8" s="1"/>
  <c r="AN366" i="8"/>
  <c r="AO342" i="8"/>
  <c r="AO343" i="8"/>
  <c r="AP255" i="8"/>
  <c r="AO286" i="8"/>
  <c r="AM363" i="8"/>
  <c r="AM54" i="28" s="1"/>
  <c r="AN103" i="28"/>
  <c r="AN105" i="28" s="1"/>
  <c r="AO308" i="8"/>
  <c r="AO358" i="8"/>
  <c r="AP257" i="8"/>
  <c r="AP285" i="8" s="1"/>
  <c r="AQ261" i="8"/>
  <c r="AQ288" i="8" s="1"/>
  <c r="AP5" i="28"/>
  <c r="AP231" i="8"/>
  <c r="AP331" i="8" s="1"/>
  <c r="AP340" i="8" s="1"/>
  <c r="AL7" i="28"/>
  <c r="AL8" i="28" s="1"/>
  <c r="AL8" i="8"/>
  <c r="AT263" i="8"/>
  <c r="AP256" i="8"/>
  <c r="R418" i="8"/>
  <c r="R413" i="8"/>
  <c r="J147" i="6" s="1"/>
  <c r="AF8" i="6"/>
  <c r="AE7" i="6"/>
  <c r="AS230" i="8"/>
  <c r="AT432" i="8"/>
  <c r="AS433" i="8"/>
  <c r="Z392" i="8"/>
  <c r="AQ396" i="8"/>
  <c r="S405" i="8"/>
  <c r="R408" i="8"/>
  <c r="R417" i="8" s="1"/>
  <c r="R419" i="8"/>
  <c r="R414" i="8"/>
  <c r="AQ5" i="8"/>
  <c r="BA265" i="8"/>
  <c r="Y398" i="8"/>
  <c r="AN4" i="28" l="1"/>
  <c r="AN9" i="28" s="1"/>
  <c r="AN17" i="8"/>
  <c r="AM10" i="28"/>
  <c r="AM6" i="28"/>
  <c r="AN6" i="8"/>
  <c r="AF136" i="6" s="1"/>
  <c r="AF137" i="6"/>
  <c r="AN9" i="8"/>
  <c r="AN10" i="8"/>
  <c r="AN7" i="8" s="1"/>
  <c r="AO4" i="8"/>
  <c r="AQ114" i="8" a="1"/>
  <c r="AQ114" i="8" s="1"/>
  <c r="AQ210" i="8" a="1"/>
  <c r="AQ210" i="8" s="1"/>
  <c r="AQ115" i="8" a="1"/>
  <c r="AQ115" i="8" s="1"/>
  <c r="AQ211" i="8" a="1"/>
  <c r="AQ211" i="8" s="1"/>
  <c r="AQ212" i="8" a="1"/>
  <c r="AQ212" i="8" s="1"/>
  <c r="AQ116" i="8" a="1"/>
  <c r="AQ116" i="8" s="1"/>
  <c r="AQ213" i="8" a="1"/>
  <c r="AQ213" i="8" s="1"/>
  <c r="AQ117" i="8" a="1"/>
  <c r="AQ117" i="8" s="1"/>
  <c r="AQ214" i="8" a="1"/>
  <c r="AQ214" i="8" s="1"/>
  <c r="AQ118" i="8" a="1"/>
  <c r="AQ118" i="8" s="1"/>
  <c r="AQ119" i="8" a="1"/>
  <c r="AQ119" i="8" s="1"/>
  <c r="AQ215" i="8" a="1"/>
  <c r="AQ215" i="8" s="1"/>
  <c r="AQ120" i="8" a="1"/>
  <c r="AQ120" i="8" s="1"/>
  <c r="AQ216" i="8" a="1"/>
  <c r="AQ216" i="8" s="1"/>
  <c r="AQ121" i="8" a="1"/>
  <c r="AQ121" i="8" s="1"/>
  <c r="AQ217" i="8" a="1"/>
  <c r="AQ217" i="8" s="1"/>
  <c r="AQ122" i="8" a="1"/>
  <c r="AQ122" i="8" s="1"/>
  <c r="AQ218" i="8" a="1"/>
  <c r="AQ218" i="8" s="1"/>
  <c r="AQ123" i="8" a="1"/>
  <c r="AQ123" i="8" s="1"/>
  <c r="AQ219" i="8" a="1"/>
  <c r="AQ219" i="8" s="1"/>
  <c r="AQ220" i="8" a="1"/>
  <c r="AQ220" i="8" s="1"/>
  <c r="AQ124" i="8" a="1"/>
  <c r="AQ124" i="8" s="1"/>
  <c r="AQ66" i="8" a="1"/>
  <c r="AQ66" i="8" s="1"/>
  <c r="AQ125" i="8" a="1"/>
  <c r="AQ125" i="8" s="1"/>
  <c r="AQ221" i="8" a="1"/>
  <c r="AQ221" i="8" s="1"/>
  <c r="AQ67" i="8" a="1"/>
  <c r="AQ67" i="8" s="1"/>
  <c r="AQ126" i="8" a="1"/>
  <c r="AQ126" i="8" s="1"/>
  <c r="AQ222" i="8" a="1"/>
  <c r="AQ222" i="8" s="1"/>
  <c r="AQ68" i="8" a="1"/>
  <c r="AQ68" i="8" s="1"/>
  <c r="AQ223" i="8" a="1"/>
  <c r="AQ223" i="8" s="1"/>
  <c r="AQ127" i="8" a="1"/>
  <c r="AQ127" i="8" s="1"/>
  <c r="AQ128" i="8" a="1"/>
  <c r="AQ128" i="8" s="1"/>
  <c r="AQ69" i="8" a="1"/>
  <c r="AQ69" i="8" s="1"/>
  <c r="AQ224" i="8" a="1"/>
  <c r="AQ224" i="8" s="1"/>
  <c r="AQ70" i="8" a="1"/>
  <c r="AQ70" i="8" s="1"/>
  <c r="AQ71" i="8" a="1"/>
  <c r="AQ71" i="8" s="1"/>
  <c r="AQ72" i="8" a="1"/>
  <c r="AQ72" i="8" s="1"/>
  <c r="AQ73" i="8" a="1"/>
  <c r="AQ73" i="8" s="1"/>
  <c r="AQ74" i="8" a="1"/>
  <c r="AQ74" i="8" s="1"/>
  <c r="AQ75" i="8" a="1"/>
  <c r="AQ75" i="8" s="1"/>
  <c r="AQ76" i="8" a="1"/>
  <c r="AQ76" i="8" s="1"/>
  <c r="AQ77" i="8" a="1"/>
  <c r="AQ77" i="8" s="1"/>
  <c r="AQ78" i="8" a="1"/>
  <c r="AQ78" i="8" s="1"/>
  <c r="AQ79" i="8" a="1"/>
  <c r="AQ79" i="8" s="1"/>
  <c r="AQ80" i="8" a="1"/>
  <c r="AQ80" i="8" s="1"/>
  <c r="AQ82" i="8" a="1"/>
  <c r="AQ82" i="8" s="1"/>
  <c r="AQ178" i="8" a="1"/>
  <c r="AQ178" i="8" s="1"/>
  <c r="L159" i="8" a="1"/>
  <c r="L159" i="8" s="1"/>
  <c r="M159" i="8" a="1"/>
  <c r="M159" i="8" s="1"/>
  <c r="Q159" i="8" a="1"/>
  <c r="Q159" i="8" s="1"/>
  <c r="U159" i="8" a="1"/>
  <c r="U159" i="8" s="1"/>
  <c r="Y159" i="8" a="1"/>
  <c r="Y159" i="8" s="1"/>
  <c r="AC159" i="8" a="1"/>
  <c r="AC159" i="8" s="1"/>
  <c r="AG159" i="8" a="1"/>
  <c r="AG159" i="8" s="1"/>
  <c r="AK159" i="8" a="1"/>
  <c r="AK159" i="8" s="1"/>
  <c r="N159" i="8" a="1"/>
  <c r="N159" i="8" s="1"/>
  <c r="R159" i="8" a="1"/>
  <c r="R159" i="8" s="1"/>
  <c r="V159" i="8" a="1"/>
  <c r="V159" i="8" s="1"/>
  <c r="Z159" i="8" a="1"/>
  <c r="Z159" i="8" s="1"/>
  <c r="AD159" i="8" a="1"/>
  <c r="AD159" i="8" s="1"/>
  <c r="AH159" i="8" a="1"/>
  <c r="AH159" i="8" s="1"/>
  <c r="AL159" i="8" a="1"/>
  <c r="AL159" i="8" s="1"/>
  <c r="O159" i="8" a="1"/>
  <c r="O159" i="8" s="1"/>
  <c r="S159" i="8" a="1"/>
  <c r="S159" i="8" s="1"/>
  <c r="W159" i="8" a="1"/>
  <c r="W159" i="8" s="1"/>
  <c r="AA159" i="8" a="1"/>
  <c r="AA159" i="8" s="1"/>
  <c r="AE159" i="8" a="1"/>
  <c r="AE159" i="8" s="1"/>
  <c r="AI159" i="8" a="1"/>
  <c r="AI159" i="8" s="1"/>
  <c r="AM159" i="8" a="1"/>
  <c r="AM159" i="8" s="1"/>
  <c r="P159" i="8" a="1"/>
  <c r="P159" i="8" s="1"/>
  <c r="T159" i="8" a="1"/>
  <c r="T159" i="8" s="1"/>
  <c r="X159" i="8" a="1"/>
  <c r="X159" i="8" s="1"/>
  <c r="AB159" i="8" a="1"/>
  <c r="AB159" i="8" s="1"/>
  <c r="AF159" i="8" a="1"/>
  <c r="AF159" i="8" s="1"/>
  <c r="AJ159" i="8" a="1"/>
  <c r="AJ159" i="8" s="1"/>
  <c r="AN159" i="8" a="1"/>
  <c r="AN159" i="8" s="1"/>
  <c r="D160" i="8"/>
  <c r="AQ341" i="8"/>
  <c r="AQ365" i="8"/>
  <c r="AN359" i="8"/>
  <c r="AN289" i="8" s="1"/>
  <c r="AO366" i="8"/>
  <c r="AQ255" i="8"/>
  <c r="AP343" i="8"/>
  <c r="AP342" i="8"/>
  <c r="AP286" i="8"/>
  <c r="AN363" i="8"/>
  <c r="AN54" i="28" s="1"/>
  <c r="AO103" i="28"/>
  <c r="AO105" i="28" s="1"/>
  <c r="AP308" i="8"/>
  <c r="AP358" i="8"/>
  <c r="AQ257" i="8"/>
  <c r="AQ285" i="8" s="1"/>
  <c r="AR261" i="8"/>
  <c r="AR288" i="8" s="1"/>
  <c r="AQ5" i="28"/>
  <c r="AQ231" i="8"/>
  <c r="AQ331" i="8" s="1"/>
  <c r="AQ340" i="8" s="1"/>
  <c r="AM7" i="28"/>
  <c r="AM8" i="8"/>
  <c r="AQ256" i="8"/>
  <c r="AU263" i="8"/>
  <c r="R427" i="8"/>
  <c r="R422" i="8"/>
  <c r="AR5" i="8"/>
  <c r="S410" i="8"/>
  <c r="AG8" i="6"/>
  <c r="AF7" i="6"/>
  <c r="BB265" i="8"/>
  <c r="AR396" i="8"/>
  <c r="AT433" i="8"/>
  <c r="AU432" i="8"/>
  <c r="R424" i="8"/>
  <c r="R429" i="8"/>
  <c r="Z399" i="8"/>
  <c r="Z393" i="8"/>
  <c r="Z74" i="28" s="1"/>
  <c r="Z397" i="8"/>
  <c r="AT230" i="8"/>
  <c r="R423" i="8"/>
  <c r="R428" i="8"/>
  <c r="AO4" i="28" l="1"/>
  <c r="AO9" i="28" s="1"/>
  <c r="AO17" i="8"/>
  <c r="AG137" i="6"/>
  <c r="AN6" i="28"/>
  <c r="AM8" i="28"/>
  <c r="AN10" i="28"/>
  <c r="AP4" i="8"/>
  <c r="AO6" i="8"/>
  <c r="AO6" i="28" s="1"/>
  <c r="AO9" i="8"/>
  <c r="AO10" i="8"/>
  <c r="AO7" i="8" s="1"/>
  <c r="AO7" i="28" s="1"/>
  <c r="AR115" i="8" a="1"/>
  <c r="AR115" i="8" s="1"/>
  <c r="AR211" i="8" a="1"/>
  <c r="AR211" i="8" s="1"/>
  <c r="AR212" i="8" a="1"/>
  <c r="AR212" i="8" s="1"/>
  <c r="AR116" i="8" a="1"/>
  <c r="AR116" i="8" s="1"/>
  <c r="AR213" i="8" a="1"/>
  <c r="AR213" i="8" s="1"/>
  <c r="AR117" i="8" a="1"/>
  <c r="AR117" i="8" s="1"/>
  <c r="AR214" i="8" a="1"/>
  <c r="AR214" i="8" s="1"/>
  <c r="AR118" i="8" a="1"/>
  <c r="AR118" i="8" s="1"/>
  <c r="AR119" i="8" a="1"/>
  <c r="AR119" i="8" s="1"/>
  <c r="AR215" i="8" a="1"/>
  <c r="AR215" i="8" s="1"/>
  <c r="AR216" i="8" a="1"/>
  <c r="AR216" i="8" s="1"/>
  <c r="AR120" i="8" a="1"/>
  <c r="AR120" i="8" s="1"/>
  <c r="AR121" i="8" a="1"/>
  <c r="AR121" i="8" s="1"/>
  <c r="AR217" i="8" a="1"/>
  <c r="AR217" i="8" s="1"/>
  <c r="AR122" i="8" a="1"/>
  <c r="AR122" i="8" s="1"/>
  <c r="AR218" i="8" a="1"/>
  <c r="AR218" i="8" s="1"/>
  <c r="AR219" i="8" a="1"/>
  <c r="AR219" i="8" s="1"/>
  <c r="AR123" i="8" a="1"/>
  <c r="AR123" i="8" s="1"/>
  <c r="AR124" i="8" a="1"/>
  <c r="AR124" i="8" s="1"/>
  <c r="AR220" i="8" a="1"/>
  <c r="AR220" i="8" s="1"/>
  <c r="AR221" i="8" a="1"/>
  <c r="AR221" i="8" s="1"/>
  <c r="AR125" i="8" a="1"/>
  <c r="AR125" i="8" s="1"/>
  <c r="AR67" i="8" a="1"/>
  <c r="AR67" i="8" s="1"/>
  <c r="AR126" i="8" a="1"/>
  <c r="AR126" i="8" s="1"/>
  <c r="AR222" i="8" a="1"/>
  <c r="AR222" i="8" s="1"/>
  <c r="AR68" i="8" a="1"/>
  <c r="AR68" i="8" s="1"/>
  <c r="AR223" i="8" a="1"/>
  <c r="AR223" i="8" s="1"/>
  <c r="AR127" i="8" a="1"/>
  <c r="AR127" i="8" s="1"/>
  <c r="AR69" i="8" a="1"/>
  <c r="AR69" i="8" s="1"/>
  <c r="AR128" i="8" a="1"/>
  <c r="AR128" i="8" s="1"/>
  <c r="AR224" i="8" a="1"/>
  <c r="AR224" i="8" s="1"/>
  <c r="AR70" i="8" a="1"/>
  <c r="AR70" i="8" s="1"/>
  <c r="AR71" i="8" a="1"/>
  <c r="AR71" i="8" s="1"/>
  <c r="AR72" i="8" a="1"/>
  <c r="AR72" i="8" s="1"/>
  <c r="AR73" i="8" a="1"/>
  <c r="AR73" i="8" s="1"/>
  <c r="AR74" i="8" a="1"/>
  <c r="AR74" i="8" s="1"/>
  <c r="AR75" i="8" a="1"/>
  <c r="AR75" i="8" s="1"/>
  <c r="AR76" i="8" a="1"/>
  <c r="AR76" i="8" s="1"/>
  <c r="AR77" i="8" a="1"/>
  <c r="AR77" i="8" s="1"/>
  <c r="AR78" i="8" a="1"/>
  <c r="AR78" i="8" s="1"/>
  <c r="AR79" i="8" a="1"/>
  <c r="AR79" i="8" s="1"/>
  <c r="AR80" i="8" a="1"/>
  <c r="AR80" i="8" s="1"/>
  <c r="AR82" i="8" a="1"/>
  <c r="AR82" i="8" s="1"/>
  <c r="AR178" i="8" a="1"/>
  <c r="AR178" i="8" s="1"/>
  <c r="L160" i="8" a="1"/>
  <c r="L160" i="8" s="1"/>
  <c r="M160" i="8" a="1"/>
  <c r="M160" i="8" s="1"/>
  <c r="Q160" i="8" a="1"/>
  <c r="Q160" i="8" s="1"/>
  <c r="U160" i="8" a="1"/>
  <c r="U160" i="8" s="1"/>
  <c r="Y160" i="8" a="1"/>
  <c r="Y160" i="8" s="1"/>
  <c r="AC160" i="8" a="1"/>
  <c r="AC160" i="8" s="1"/>
  <c r="AG160" i="8" a="1"/>
  <c r="AG160" i="8" s="1"/>
  <c r="AK160" i="8" a="1"/>
  <c r="AK160" i="8" s="1"/>
  <c r="AO160" i="8" a="1"/>
  <c r="AO160" i="8" s="1"/>
  <c r="N160" i="8" a="1"/>
  <c r="N160" i="8" s="1"/>
  <c r="R160" i="8" a="1"/>
  <c r="R160" i="8" s="1"/>
  <c r="V160" i="8" a="1"/>
  <c r="V160" i="8" s="1"/>
  <c r="Z160" i="8" a="1"/>
  <c r="Z160" i="8" s="1"/>
  <c r="AD160" i="8" a="1"/>
  <c r="AD160" i="8" s="1"/>
  <c r="AH160" i="8" a="1"/>
  <c r="AH160" i="8" s="1"/>
  <c r="AL160" i="8" a="1"/>
  <c r="AL160" i="8" s="1"/>
  <c r="O160" i="8" a="1"/>
  <c r="O160" i="8" s="1"/>
  <c r="S160" i="8" a="1"/>
  <c r="S160" i="8" s="1"/>
  <c r="W160" i="8" a="1"/>
  <c r="W160" i="8" s="1"/>
  <c r="AA160" i="8" a="1"/>
  <c r="AA160" i="8" s="1"/>
  <c r="AE160" i="8" a="1"/>
  <c r="AE160" i="8" s="1"/>
  <c r="AI160" i="8" a="1"/>
  <c r="AI160" i="8" s="1"/>
  <c r="AM160" i="8" a="1"/>
  <c r="AM160" i="8" s="1"/>
  <c r="P160" i="8" a="1"/>
  <c r="P160" i="8" s="1"/>
  <c r="T160" i="8" a="1"/>
  <c r="T160" i="8" s="1"/>
  <c r="X160" i="8" a="1"/>
  <c r="X160" i="8" s="1"/>
  <c r="AB160" i="8" a="1"/>
  <c r="AB160" i="8" s="1"/>
  <c r="AF160" i="8" a="1"/>
  <c r="AF160" i="8" s="1"/>
  <c r="AJ160" i="8" a="1"/>
  <c r="AJ160" i="8" s="1"/>
  <c r="AN160" i="8" a="1"/>
  <c r="AN160" i="8" s="1"/>
  <c r="D161" i="8"/>
  <c r="AR341" i="8"/>
  <c r="AR365" i="8"/>
  <c r="AO359" i="8"/>
  <c r="AO289" i="8" s="1"/>
  <c r="AP366" i="8"/>
  <c r="AR255" i="8"/>
  <c r="AQ342" i="8"/>
  <c r="AQ343" i="8"/>
  <c r="AQ286" i="8"/>
  <c r="AO363" i="8"/>
  <c r="AO54" i="28" s="1"/>
  <c r="AQ308" i="8"/>
  <c r="AQ358" i="8"/>
  <c r="AP103" i="28"/>
  <c r="AP105" i="28" s="1"/>
  <c r="AR257" i="8"/>
  <c r="AR285" i="8" s="1"/>
  <c r="AS261" i="8"/>
  <c r="AS288" i="8" s="1"/>
  <c r="AR5" i="28"/>
  <c r="Z78" i="28"/>
  <c r="AR231" i="8"/>
  <c r="AR331" i="8" s="1"/>
  <c r="AR340" i="8" s="1"/>
  <c r="AN7" i="28"/>
  <c r="AN8" i="8"/>
  <c r="AV263" i="8"/>
  <c r="AR256" i="8"/>
  <c r="AU230" i="8"/>
  <c r="BC265" i="8"/>
  <c r="AH8" i="6"/>
  <c r="AG7" i="6"/>
  <c r="S406" i="8"/>
  <c r="S411" i="8"/>
  <c r="AS5" i="8"/>
  <c r="AV432" i="8"/>
  <c r="AU433" i="8"/>
  <c r="AS396" i="8"/>
  <c r="AA392" i="8"/>
  <c r="Z398" i="8"/>
  <c r="AP4" i="28" l="1"/>
  <c r="AP9" i="28" s="1"/>
  <c r="AP17" i="8"/>
  <c r="AG136" i="6"/>
  <c r="AN8" i="28"/>
  <c r="AP9" i="8"/>
  <c r="AP6" i="8"/>
  <c r="AP6" i="28" s="1"/>
  <c r="AP10" i="8"/>
  <c r="AP7" i="8" s="1"/>
  <c r="AP7" i="28" s="1"/>
  <c r="AH137" i="6"/>
  <c r="AQ4" i="8"/>
  <c r="AO10" i="28"/>
  <c r="AS212" i="8" a="1"/>
  <c r="AS212" i="8" s="1"/>
  <c r="AS116" i="8" a="1"/>
  <c r="AS116" i="8" s="1"/>
  <c r="AS117" i="8" a="1"/>
  <c r="AS117" i="8" s="1"/>
  <c r="AS213" i="8" a="1"/>
  <c r="AS213" i="8" s="1"/>
  <c r="AS118" i="8" a="1"/>
  <c r="AS118" i="8" s="1"/>
  <c r="AS214" i="8" a="1"/>
  <c r="AS214" i="8" s="1"/>
  <c r="AS215" i="8" a="1"/>
  <c r="AS215" i="8" s="1"/>
  <c r="AS119" i="8" a="1"/>
  <c r="AS119" i="8" s="1"/>
  <c r="AS216" i="8" a="1"/>
  <c r="AS216" i="8" s="1"/>
  <c r="AS120" i="8" a="1"/>
  <c r="AS120" i="8" s="1"/>
  <c r="AS217" i="8" a="1"/>
  <c r="AS217" i="8" s="1"/>
  <c r="AS121" i="8" a="1"/>
  <c r="AS121" i="8" s="1"/>
  <c r="AS122" i="8" a="1"/>
  <c r="AS122" i="8" s="1"/>
  <c r="AS218" i="8" a="1"/>
  <c r="AS218" i="8" s="1"/>
  <c r="AS123" i="8" a="1"/>
  <c r="AS123" i="8" s="1"/>
  <c r="AS219" i="8" a="1"/>
  <c r="AS219" i="8" s="1"/>
  <c r="AS220" i="8" a="1"/>
  <c r="AS220" i="8" s="1"/>
  <c r="AS124" i="8" a="1"/>
  <c r="AS124" i="8" s="1"/>
  <c r="AS125" i="8" a="1"/>
  <c r="AS125" i="8" s="1"/>
  <c r="AS221" i="8" a="1"/>
  <c r="AS221" i="8" s="1"/>
  <c r="AS126" i="8" a="1"/>
  <c r="AS126" i="8" s="1"/>
  <c r="AS222" i="8" a="1"/>
  <c r="AS222" i="8" s="1"/>
  <c r="AS223" i="8" a="1"/>
  <c r="AS223" i="8" s="1"/>
  <c r="AS68" i="8" a="1"/>
  <c r="AS68" i="8" s="1"/>
  <c r="AS127" i="8" a="1"/>
  <c r="AS127" i="8" s="1"/>
  <c r="AS224" i="8" a="1"/>
  <c r="AS224" i="8" s="1"/>
  <c r="AS69" i="8" a="1"/>
  <c r="AS69" i="8" s="1"/>
  <c r="AS128" i="8" a="1"/>
  <c r="AS128" i="8" s="1"/>
  <c r="AS70" i="8" a="1"/>
  <c r="AS70" i="8" s="1"/>
  <c r="AS71" i="8" a="1"/>
  <c r="AS71" i="8" s="1"/>
  <c r="AS72" i="8" a="1"/>
  <c r="AS72" i="8" s="1"/>
  <c r="AS73" i="8" a="1"/>
  <c r="AS73" i="8" s="1"/>
  <c r="AS74" i="8" a="1"/>
  <c r="AS74" i="8" s="1"/>
  <c r="AS75" i="8" a="1"/>
  <c r="AS75" i="8" s="1"/>
  <c r="AS76" i="8" a="1"/>
  <c r="AS76" i="8" s="1"/>
  <c r="AS77" i="8" a="1"/>
  <c r="AS77" i="8" s="1"/>
  <c r="AS78" i="8" a="1"/>
  <c r="AS78" i="8" s="1"/>
  <c r="AS79" i="8" a="1"/>
  <c r="AS79" i="8" s="1"/>
  <c r="AS80" i="8" a="1"/>
  <c r="AS80" i="8" s="1"/>
  <c r="AS178" i="8" a="1"/>
  <c r="AS178" i="8" s="1"/>
  <c r="AS82" i="8" a="1"/>
  <c r="AS82" i="8" s="1"/>
  <c r="L161" i="8" a="1"/>
  <c r="L161" i="8" s="1"/>
  <c r="P161" i="8" a="1"/>
  <c r="P161" i="8" s="1"/>
  <c r="T161" i="8" a="1"/>
  <c r="T161" i="8" s="1"/>
  <c r="X161" i="8" a="1"/>
  <c r="X161" i="8" s="1"/>
  <c r="AB161" i="8" a="1"/>
  <c r="AB161" i="8" s="1"/>
  <c r="AF161" i="8" a="1"/>
  <c r="AF161" i="8" s="1"/>
  <c r="AJ161" i="8" a="1"/>
  <c r="AJ161" i="8" s="1"/>
  <c r="AN161" i="8" a="1"/>
  <c r="AN161" i="8" s="1"/>
  <c r="M161" i="8" a="1"/>
  <c r="M161" i="8" s="1"/>
  <c r="Q161" i="8" a="1"/>
  <c r="Q161" i="8" s="1"/>
  <c r="U161" i="8" a="1"/>
  <c r="U161" i="8" s="1"/>
  <c r="Y161" i="8" a="1"/>
  <c r="Y161" i="8" s="1"/>
  <c r="AC161" i="8" a="1"/>
  <c r="AC161" i="8" s="1"/>
  <c r="AG161" i="8" a="1"/>
  <c r="AG161" i="8" s="1"/>
  <c r="AK161" i="8" a="1"/>
  <c r="AK161" i="8" s="1"/>
  <c r="AO161" i="8" a="1"/>
  <c r="AO161" i="8" s="1"/>
  <c r="N161" i="8" a="1"/>
  <c r="N161" i="8" s="1"/>
  <c r="R161" i="8" a="1"/>
  <c r="R161" i="8" s="1"/>
  <c r="V161" i="8" a="1"/>
  <c r="V161" i="8" s="1"/>
  <c r="Z161" i="8" a="1"/>
  <c r="Z161" i="8" s="1"/>
  <c r="AD161" i="8" a="1"/>
  <c r="AD161" i="8" s="1"/>
  <c r="AH161" i="8" a="1"/>
  <c r="AH161" i="8" s="1"/>
  <c r="AL161" i="8" a="1"/>
  <c r="AL161" i="8" s="1"/>
  <c r="AP161" i="8" a="1"/>
  <c r="AP161" i="8" s="1"/>
  <c r="O161" i="8" a="1"/>
  <c r="O161" i="8" s="1"/>
  <c r="S161" i="8" a="1"/>
  <c r="S161" i="8" s="1"/>
  <c r="W161" i="8" a="1"/>
  <c r="W161" i="8" s="1"/>
  <c r="AA161" i="8" a="1"/>
  <c r="AA161" i="8" s="1"/>
  <c r="AE161" i="8" a="1"/>
  <c r="AE161" i="8" s="1"/>
  <c r="AI161" i="8" a="1"/>
  <c r="AI161" i="8" s="1"/>
  <c r="AM161" i="8" a="1"/>
  <c r="AM161" i="8" s="1"/>
  <c r="D162" i="8"/>
  <c r="AS341" i="8"/>
  <c r="AS365" i="8"/>
  <c r="AQ366" i="8"/>
  <c r="AP359" i="8"/>
  <c r="AP289" i="8" s="1"/>
  <c r="AR343" i="8"/>
  <c r="AR342" i="8"/>
  <c r="AS255" i="8"/>
  <c r="AR286" i="8"/>
  <c r="AP363" i="8"/>
  <c r="AP54" i="28" s="1"/>
  <c r="AR308" i="8"/>
  <c r="AR358" i="8"/>
  <c r="AQ103" i="28"/>
  <c r="AQ105" i="28" s="1"/>
  <c r="AS257" i="8"/>
  <c r="AS285" i="8" s="1"/>
  <c r="AT261" i="8"/>
  <c r="AT288" i="8" s="1"/>
  <c r="AS358" i="8"/>
  <c r="AS5" i="28"/>
  <c r="AS231" i="8"/>
  <c r="AS331" i="8" s="1"/>
  <c r="AS340" i="8" s="1"/>
  <c r="AO8" i="8"/>
  <c r="AO8" i="28"/>
  <c r="AS256" i="8"/>
  <c r="AW263" i="8"/>
  <c r="AW432" i="8"/>
  <c r="AV433" i="8"/>
  <c r="S412" i="8"/>
  <c r="S409" i="8"/>
  <c r="BD265" i="8"/>
  <c r="AV230" i="8"/>
  <c r="AA393" i="8"/>
  <c r="AA74" i="28" s="1"/>
  <c r="AA78" i="28" s="1"/>
  <c r="AA399" i="8"/>
  <c r="AA397" i="8"/>
  <c r="AT396" i="8"/>
  <c r="AT5" i="8"/>
  <c r="AI8" i="6"/>
  <c r="AH7" i="6"/>
  <c r="AQ4" i="28" l="1"/>
  <c r="AQ9" i="28" s="1"/>
  <c r="AQ17" i="8"/>
  <c r="AH136" i="6"/>
  <c r="AP10" i="28"/>
  <c r="AQ6" i="8"/>
  <c r="AI136" i="6" s="1"/>
  <c r="AR4" i="8"/>
  <c r="AQ10" i="8"/>
  <c r="AQ10" i="28" s="1"/>
  <c r="AQ9" i="8"/>
  <c r="AI137" i="6"/>
  <c r="AT213" i="8" a="1"/>
  <c r="AT213" i="8" s="1"/>
  <c r="AT117" i="8" a="1"/>
  <c r="AT117" i="8" s="1"/>
  <c r="AT118" i="8" a="1"/>
  <c r="AT118" i="8" s="1"/>
  <c r="AT214" i="8" a="1"/>
  <c r="AT214" i="8" s="1"/>
  <c r="AT119" i="8" a="1"/>
  <c r="AT119" i="8" s="1"/>
  <c r="AT215" i="8" a="1"/>
  <c r="AT215" i="8" s="1"/>
  <c r="AT120" i="8" a="1"/>
  <c r="AT120" i="8" s="1"/>
  <c r="AT216" i="8" a="1"/>
  <c r="AT216" i="8" s="1"/>
  <c r="AT121" i="8" a="1"/>
  <c r="AT121" i="8" s="1"/>
  <c r="AT217" i="8" a="1"/>
  <c r="AT217" i="8" s="1"/>
  <c r="AT122" i="8" a="1"/>
  <c r="AT122" i="8" s="1"/>
  <c r="AT218" i="8" a="1"/>
  <c r="AT218" i="8" s="1"/>
  <c r="AT123" i="8" a="1"/>
  <c r="AT123" i="8" s="1"/>
  <c r="AT219" i="8" a="1"/>
  <c r="AT219" i="8" s="1"/>
  <c r="AT220" i="8" a="1"/>
  <c r="AT220" i="8" s="1"/>
  <c r="AT124" i="8" a="1"/>
  <c r="AT124" i="8" s="1"/>
  <c r="AT221" i="8" a="1"/>
  <c r="AT221" i="8" s="1"/>
  <c r="AT125" i="8" a="1"/>
  <c r="AT125" i="8" s="1"/>
  <c r="AT126" i="8" a="1"/>
  <c r="AT126" i="8" s="1"/>
  <c r="AT222" i="8" a="1"/>
  <c r="AT222" i="8" s="1"/>
  <c r="AT127" i="8" a="1"/>
  <c r="AT127" i="8" s="1"/>
  <c r="AT223" i="8" a="1"/>
  <c r="AT223" i="8" s="1"/>
  <c r="AT69" i="8" a="1"/>
  <c r="AT69" i="8" s="1"/>
  <c r="AT224" i="8" a="1"/>
  <c r="AT224" i="8" s="1"/>
  <c r="AT128" i="8" a="1"/>
  <c r="AT128" i="8" s="1"/>
  <c r="AT70" i="8" a="1"/>
  <c r="AT70" i="8" s="1"/>
  <c r="AT71" i="8" a="1"/>
  <c r="AT71" i="8" s="1"/>
  <c r="AT72" i="8" a="1"/>
  <c r="AT72" i="8" s="1"/>
  <c r="AT73" i="8" a="1"/>
  <c r="AT73" i="8" s="1"/>
  <c r="AT74" i="8" a="1"/>
  <c r="AT74" i="8" s="1"/>
  <c r="AT75" i="8" a="1"/>
  <c r="AT75" i="8" s="1"/>
  <c r="AT76" i="8" a="1"/>
  <c r="AT76" i="8" s="1"/>
  <c r="AT77" i="8" a="1"/>
  <c r="AT77" i="8" s="1"/>
  <c r="AT78" i="8" a="1"/>
  <c r="AT78" i="8" s="1"/>
  <c r="AT79" i="8" a="1"/>
  <c r="AT79" i="8" s="1"/>
  <c r="AT80" i="8" a="1"/>
  <c r="AT80" i="8" s="1"/>
  <c r="AT82" i="8" a="1"/>
  <c r="AT82" i="8" s="1"/>
  <c r="AT178" i="8" a="1"/>
  <c r="AT178" i="8" s="1"/>
  <c r="L162" i="8" a="1"/>
  <c r="L162" i="8" s="1"/>
  <c r="N162" i="8" a="1"/>
  <c r="N162" i="8" s="1"/>
  <c r="R162" i="8" a="1"/>
  <c r="R162" i="8" s="1"/>
  <c r="V162" i="8" a="1"/>
  <c r="V162" i="8" s="1"/>
  <c r="Z162" i="8" a="1"/>
  <c r="Z162" i="8" s="1"/>
  <c r="AD162" i="8" a="1"/>
  <c r="AD162" i="8" s="1"/>
  <c r="AH162" i="8" a="1"/>
  <c r="AH162" i="8" s="1"/>
  <c r="AL162" i="8" a="1"/>
  <c r="AL162" i="8" s="1"/>
  <c r="AP162" i="8" a="1"/>
  <c r="AP162" i="8" s="1"/>
  <c r="O162" i="8" a="1"/>
  <c r="O162" i="8" s="1"/>
  <c r="S162" i="8" a="1"/>
  <c r="S162" i="8" s="1"/>
  <c r="W162" i="8" a="1"/>
  <c r="W162" i="8" s="1"/>
  <c r="AA162" i="8" a="1"/>
  <c r="AA162" i="8" s="1"/>
  <c r="AE162" i="8" a="1"/>
  <c r="AE162" i="8" s="1"/>
  <c r="AI162" i="8" a="1"/>
  <c r="AI162" i="8" s="1"/>
  <c r="AM162" i="8" a="1"/>
  <c r="AM162" i="8" s="1"/>
  <c r="AQ162" i="8" a="1"/>
  <c r="AQ162" i="8" s="1"/>
  <c r="P162" i="8" a="1"/>
  <c r="P162" i="8" s="1"/>
  <c r="T162" i="8" a="1"/>
  <c r="T162" i="8" s="1"/>
  <c r="X162" i="8" a="1"/>
  <c r="X162" i="8" s="1"/>
  <c r="AB162" i="8" a="1"/>
  <c r="AB162" i="8" s="1"/>
  <c r="AF162" i="8" a="1"/>
  <c r="AF162" i="8" s="1"/>
  <c r="AJ162" i="8" a="1"/>
  <c r="AJ162" i="8" s="1"/>
  <c r="AN162" i="8" a="1"/>
  <c r="AN162" i="8" s="1"/>
  <c r="M162" i="8" a="1"/>
  <c r="M162" i="8" s="1"/>
  <c r="Q162" i="8" a="1"/>
  <c r="Q162" i="8" s="1"/>
  <c r="U162" i="8" a="1"/>
  <c r="U162" i="8" s="1"/>
  <c r="Y162" i="8" a="1"/>
  <c r="Y162" i="8" s="1"/>
  <c r="AC162" i="8" a="1"/>
  <c r="AC162" i="8" s="1"/>
  <c r="AG162" i="8" a="1"/>
  <c r="AG162" i="8" s="1"/>
  <c r="AK162" i="8" a="1"/>
  <c r="AK162" i="8" s="1"/>
  <c r="AO162" i="8" a="1"/>
  <c r="AO162" i="8" s="1"/>
  <c r="D163" i="8"/>
  <c r="AT341" i="8"/>
  <c r="AT365" i="8"/>
  <c r="AQ359" i="8"/>
  <c r="AQ289" i="8" s="1"/>
  <c r="AR366" i="8"/>
  <c r="AT255" i="8"/>
  <c r="AS342" i="8"/>
  <c r="AS343" i="8"/>
  <c r="AS286" i="8"/>
  <c r="AQ363" i="8"/>
  <c r="AQ54" i="28" s="1"/>
  <c r="AS308" i="8"/>
  <c r="AR103" i="28"/>
  <c r="AR105" i="28" s="1"/>
  <c r="AT257" i="8"/>
  <c r="AT285" i="8" s="1"/>
  <c r="AU261" i="8"/>
  <c r="AU288" i="8" s="1"/>
  <c r="AT358" i="8"/>
  <c r="AT5" i="28"/>
  <c r="AT231" i="8"/>
  <c r="AT331" i="8" s="1"/>
  <c r="AT340" i="8" s="1"/>
  <c r="AP8" i="8"/>
  <c r="AP8" i="28"/>
  <c r="AT256" i="8"/>
  <c r="AX263" i="8"/>
  <c r="AJ8" i="6"/>
  <c r="AI7" i="6"/>
  <c r="AU5" i="8"/>
  <c r="AA398" i="8"/>
  <c r="S418" i="8"/>
  <c r="S413" i="8"/>
  <c r="K147" i="6" s="1"/>
  <c r="AU396" i="8"/>
  <c r="AB392" i="8"/>
  <c r="BE265" i="8"/>
  <c r="AX432" i="8"/>
  <c r="AW433" i="8"/>
  <c r="AW230" i="8"/>
  <c r="S408" i="8"/>
  <c r="T405" i="8"/>
  <c r="S419" i="8"/>
  <c r="S414" i="8"/>
  <c r="AR4" i="28" l="1"/>
  <c r="AR9" i="28" s="1"/>
  <c r="AR17" i="8"/>
  <c r="AR10" i="8"/>
  <c r="AR7" i="8" s="1"/>
  <c r="AR7" i="28" s="1"/>
  <c r="AR9" i="8"/>
  <c r="AR6" i="8"/>
  <c r="AJ136" i="6" s="1"/>
  <c r="AS4" i="8"/>
  <c r="AJ137" i="6"/>
  <c r="AQ7" i="8"/>
  <c r="AQ7" i="28" s="1"/>
  <c r="AQ6" i="28"/>
  <c r="AU214" i="8" a="1"/>
  <c r="AU214" i="8" s="1"/>
  <c r="AU118" i="8" a="1"/>
  <c r="AU118" i="8" s="1"/>
  <c r="AU215" i="8" a="1"/>
  <c r="AU215" i="8" s="1"/>
  <c r="AU119" i="8" a="1"/>
  <c r="AU119" i="8" s="1"/>
  <c r="AU120" i="8" a="1"/>
  <c r="AU120" i="8" s="1"/>
  <c r="AU216" i="8" a="1"/>
  <c r="AU216" i="8" s="1"/>
  <c r="AU217" i="8" a="1"/>
  <c r="AU217" i="8" s="1"/>
  <c r="AU121" i="8" a="1"/>
  <c r="AU121" i="8" s="1"/>
  <c r="AU122" i="8" a="1"/>
  <c r="AU122" i="8" s="1"/>
  <c r="AU218" i="8" a="1"/>
  <c r="AU218" i="8" s="1"/>
  <c r="AU123" i="8" a="1"/>
  <c r="AU123" i="8" s="1"/>
  <c r="AU219" i="8" a="1"/>
  <c r="AU219" i="8" s="1"/>
  <c r="AU124" i="8" a="1"/>
  <c r="AU124" i="8" s="1"/>
  <c r="AU220" i="8" a="1"/>
  <c r="AU220" i="8" s="1"/>
  <c r="AU125" i="8" a="1"/>
  <c r="AU125" i="8" s="1"/>
  <c r="AU221" i="8" a="1"/>
  <c r="AU221" i="8" s="1"/>
  <c r="AU126" i="8" a="1"/>
  <c r="AU126" i="8" s="1"/>
  <c r="AU222" i="8" a="1"/>
  <c r="AU222" i="8" s="1"/>
  <c r="AU127" i="8" a="1"/>
  <c r="AU127" i="8" s="1"/>
  <c r="AU223" i="8" a="1"/>
  <c r="AU223" i="8" s="1"/>
  <c r="AU224" i="8" a="1"/>
  <c r="AU224" i="8" s="1"/>
  <c r="AU128" i="8" a="1"/>
  <c r="AU128" i="8" s="1"/>
  <c r="AU70" i="8" a="1"/>
  <c r="AU70" i="8" s="1"/>
  <c r="AU71" i="8" a="1"/>
  <c r="AU71" i="8" s="1"/>
  <c r="AU72" i="8" a="1"/>
  <c r="AU72" i="8" s="1"/>
  <c r="AU73" i="8" a="1"/>
  <c r="AU73" i="8" s="1"/>
  <c r="AU74" i="8" a="1"/>
  <c r="AU74" i="8" s="1"/>
  <c r="AU75" i="8" a="1"/>
  <c r="AU75" i="8" s="1"/>
  <c r="AU76" i="8" a="1"/>
  <c r="AU76" i="8" s="1"/>
  <c r="AU77" i="8" a="1"/>
  <c r="AU77" i="8" s="1"/>
  <c r="AU78" i="8" a="1"/>
  <c r="AU78" i="8" s="1"/>
  <c r="AU79" i="8" a="1"/>
  <c r="AU79" i="8" s="1"/>
  <c r="AU80" i="8" a="1"/>
  <c r="AU80" i="8" s="1"/>
  <c r="AU178" i="8" a="1"/>
  <c r="AU178" i="8" s="1"/>
  <c r="AU82" i="8" a="1"/>
  <c r="AU82" i="8" s="1"/>
  <c r="L163" i="8" a="1"/>
  <c r="L163" i="8" s="1"/>
  <c r="O163" i="8" a="1"/>
  <c r="O163" i="8" s="1"/>
  <c r="S163" i="8" a="1"/>
  <c r="S163" i="8" s="1"/>
  <c r="W163" i="8" a="1"/>
  <c r="W163" i="8" s="1"/>
  <c r="AA163" i="8" a="1"/>
  <c r="AA163" i="8" s="1"/>
  <c r="AE163" i="8" a="1"/>
  <c r="AE163" i="8" s="1"/>
  <c r="AI163" i="8" a="1"/>
  <c r="AI163" i="8" s="1"/>
  <c r="AM163" i="8" a="1"/>
  <c r="AM163" i="8" s="1"/>
  <c r="AQ163" i="8" a="1"/>
  <c r="AQ163" i="8" s="1"/>
  <c r="P163" i="8" a="1"/>
  <c r="P163" i="8" s="1"/>
  <c r="T163" i="8" a="1"/>
  <c r="T163" i="8" s="1"/>
  <c r="X163" i="8" a="1"/>
  <c r="X163" i="8" s="1"/>
  <c r="AB163" i="8" a="1"/>
  <c r="AB163" i="8" s="1"/>
  <c r="AF163" i="8" a="1"/>
  <c r="AF163" i="8" s="1"/>
  <c r="AJ163" i="8" a="1"/>
  <c r="AJ163" i="8" s="1"/>
  <c r="AN163" i="8" a="1"/>
  <c r="AN163" i="8" s="1"/>
  <c r="AR163" i="8" a="1"/>
  <c r="AR163" i="8" s="1"/>
  <c r="M163" i="8" a="1"/>
  <c r="M163" i="8" s="1"/>
  <c r="Q163" i="8" a="1"/>
  <c r="Q163" i="8" s="1"/>
  <c r="U163" i="8" a="1"/>
  <c r="U163" i="8" s="1"/>
  <c r="Y163" i="8" a="1"/>
  <c r="Y163" i="8" s="1"/>
  <c r="AC163" i="8" a="1"/>
  <c r="AC163" i="8" s="1"/>
  <c r="AG163" i="8" a="1"/>
  <c r="AG163" i="8" s="1"/>
  <c r="AK163" i="8" a="1"/>
  <c r="AK163" i="8" s="1"/>
  <c r="AO163" i="8" a="1"/>
  <c r="AO163" i="8" s="1"/>
  <c r="N163" i="8" a="1"/>
  <c r="N163" i="8" s="1"/>
  <c r="R163" i="8" a="1"/>
  <c r="R163" i="8" s="1"/>
  <c r="V163" i="8" a="1"/>
  <c r="V163" i="8" s="1"/>
  <c r="Z163" i="8" a="1"/>
  <c r="Z163" i="8" s="1"/>
  <c r="AD163" i="8" a="1"/>
  <c r="AD163" i="8" s="1"/>
  <c r="AH163" i="8" a="1"/>
  <c r="AH163" i="8" s="1"/>
  <c r="AL163" i="8" a="1"/>
  <c r="AL163" i="8" s="1"/>
  <c r="AP163" i="8" a="1"/>
  <c r="AP163" i="8" s="1"/>
  <c r="D164" i="8"/>
  <c r="AU341" i="8"/>
  <c r="AU365" i="8"/>
  <c r="AS366" i="8"/>
  <c r="AR359" i="8"/>
  <c r="AR289" i="8" s="1"/>
  <c r="AU255" i="8"/>
  <c r="AT343" i="8"/>
  <c r="AT342" i="8"/>
  <c r="AT286" i="8"/>
  <c r="AR363" i="8"/>
  <c r="AS103" i="28"/>
  <c r="AS105" i="28" s="1"/>
  <c r="AT308" i="8"/>
  <c r="AU257" i="8"/>
  <c r="AU285" i="8" s="1"/>
  <c r="AV261" i="8"/>
  <c r="AV288" i="8" s="1"/>
  <c r="AU5" i="28"/>
  <c r="AU231" i="8"/>
  <c r="AU331" i="8" s="1"/>
  <c r="AU340" i="8" s="1"/>
  <c r="S417" i="8"/>
  <c r="AY263" i="8"/>
  <c r="AU256" i="8"/>
  <c r="S424" i="8"/>
  <c r="S429" i="8"/>
  <c r="AX230" i="8"/>
  <c r="AV396" i="8"/>
  <c r="S428" i="8"/>
  <c r="S423" i="8"/>
  <c r="AV5" i="8"/>
  <c r="T410" i="8"/>
  <c r="AY432" i="8"/>
  <c r="AX433" i="8"/>
  <c r="BF265" i="8"/>
  <c r="AB393" i="8"/>
  <c r="AB74" i="28" s="1"/>
  <c r="AB78" i="28" s="1"/>
  <c r="AB399" i="8"/>
  <c r="AB397" i="8"/>
  <c r="AK8" i="6"/>
  <c r="AJ7" i="6"/>
  <c r="AS4" i="28" l="1"/>
  <c r="AS9" i="28" s="1"/>
  <c r="AS17" i="8"/>
  <c r="AR10" i="28"/>
  <c r="AR6" i="28"/>
  <c r="AR8" i="28" s="1"/>
  <c r="AS9" i="8"/>
  <c r="AT4" i="8"/>
  <c r="AS6" i="8"/>
  <c r="AS6" i="28" s="1"/>
  <c r="AK137" i="6"/>
  <c r="AS10" i="8"/>
  <c r="AS10" i="28" s="1"/>
  <c r="AQ8" i="8"/>
  <c r="AQ8" i="28"/>
  <c r="AV215" i="8" a="1"/>
  <c r="AV215" i="8" s="1"/>
  <c r="AV119" i="8" a="1"/>
  <c r="AV119" i="8" s="1"/>
  <c r="AV120" i="8" a="1"/>
  <c r="AV120" i="8" s="1"/>
  <c r="AV216" i="8" a="1"/>
  <c r="AV216" i="8" s="1"/>
  <c r="AV121" i="8" a="1"/>
  <c r="AV121" i="8" s="1"/>
  <c r="AV217" i="8" a="1"/>
  <c r="AV217" i="8" s="1"/>
  <c r="AV122" i="8" a="1"/>
  <c r="AV122" i="8" s="1"/>
  <c r="AV218" i="8" a="1"/>
  <c r="AV218" i="8" s="1"/>
  <c r="AV123" i="8" a="1"/>
  <c r="AV123" i="8" s="1"/>
  <c r="AV219" i="8" a="1"/>
  <c r="AV219" i="8" s="1"/>
  <c r="AV124" i="8" a="1"/>
  <c r="AV124" i="8" s="1"/>
  <c r="AV220" i="8" a="1"/>
  <c r="AV220" i="8" s="1"/>
  <c r="AV125" i="8" a="1"/>
  <c r="AV125" i="8" s="1"/>
  <c r="AV221" i="8" a="1"/>
  <c r="AV221" i="8" s="1"/>
  <c r="AV222" i="8" a="1"/>
  <c r="AV222" i="8" s="1"/>
  <c r="AV126" i="8" a="1"/>
  <c r="AV126" i="8" s="1"/>
  <c r="AV127" i="8" a="1"/>
  <c r="AV127" i="8" s="1"/>
  <c r="AV223" i="8" a="1"/>
  <c r="AV223" i="8" s="1"/>
  <c r="AV224" i="8" a="1"/>
  <c r="AV224" i="8" s="1"/>
  <c r="AV128" i="8" a="1"/>
  <c r="AV128" i="8" s="1"/>
  <c r="AV71" i="8" a="1"/>
  <c r="AV71" i="8" s="1"/>
  <c r="AV72" i="8" a="1"/>
  <c r="AV72" i="8" s="1"/>
  <c r="AV73" i="8" a="1"/>
  <c r="AV73" i="8" s="1"/>
  <c r="AV74" i="8" a="1"/>
  <c r="AV74" i="8" s="1"/>
  <c r="AV75" i="8" a="1"/>
  <c r="AV75" i="8" s="1"/>
  <c r="AV76" i="8" a="1"/>
  <c r="AV76" i="8" s="1"/>
  <c r="AV77" i="8" a="1"/>
  <c r="AV77" i="8" s="1"/>
  <c r="AV78" i="8" a="1"/>
  <c r="AV78" i="8" s="1"/>
  <c r="AV79" i="8" a="1"/>
  <c r="AV79" i="8" s="1"/>
  <c r="AV80" i="8" a="1"/>
  <c r="AV80" i="8" s="1"/>
  <c r="AV82" i="8" a="1"/>
  <c r="AV82" i="8" s="1"/>
  <c r="AV178" i="8" a="1"/>
  <c r="AV178" i="8" s="1"/>
  <c r="L164" i="8" a="1"/>
  <c r="L164" i="8" s="1"/>
  <c r="O164" i="8" a="1"/>
  <c r="O164" i="8" s="1"/>
  <c r="S164" i="8" a="1"/>
  <c r="S164" i="8" s="1"/>
  <c r="W164" i="8" a="1"/>
  <c r="W164" i="8" s="1"/>
  <c r="AA164" i="8" a="1"/>
  <c r="AA164" i="8" s="1"/>
  <c r="AE164" i="8" a="1"/>
  <c r="AE164" i="8" s="1"/>
  <c r="AI164" i="8" a="1"/>
  <c r="AI164" i="8" s="1"/>
  <c r="AM164" i="8" a="1"/>
  <c r="AM164" i="8" s="1"/>
  <c r="AQ164" i="8" a="1"/>
  <c r="AQ164" i="8" s="1"/>
  <c r="P164" i="8" a="1"/>
  <c r="P164" i="8" s="1"/>
  <c r="T164" i="8" a="1"/>
  <c r="T164" i="8" s="1"/>
  <c r="X164" i="8" a="1"/>
  <c r="X164" i="8" s="1"/>
  <c r="AB164" i="8" a="1"/>
  <c r="AB164" i="8" s="1"/>
  <c r="AF164" i="8" a="1"/>
  <c r="AF164" i="8" s="1"/>
  <c r="AJ164" i="8" a="1"/>
  <c r="AJ164" i="8" s="1"/>
  <c r="AN164" i="8" a="1"/>
  <c r="AN164" i="8" s="1"/>
  <c r="AR164" i="8" a="1"/>
  <c r="AR164" i="8" s="1"/>
  <c r="M164" i="8" a="1"/>
  <c r="M164" i="8" s="1"/>
  <c r="Q164" i="8" a="1"/>
  <c r="Q164" i="8" s="1"/>
  <c r="U164" i="8" a="1"/>
  <c r="U164" i="8" s="1"/>
  <c r="Y164" i="8" a="1"/>
  <c r="Y164" i="8" s="1"/>
  <c r="AC164" i="8" a="1"/>
  <c r="AC164" i="8" s="1"/>
  <c r="AG164" i="8" a="1"/>
  <c r="AG164" i="8" s="1"/>
  <c r="AK164" i="8" a="1"/>
  <c r="AK164" i="8" s="1"/>
  <c r="AO164" i="8" a="1"/>
  <c r="AO164" i="8" s="1"/>
  <c r="AS164" i="8" a="1"/>
  <c r="AS164" i="8" s="1"/>
  <c r="N164" i="8" a="1"/>
  <c r="N164" i="8" s="1"/>
  <c r="R164" i="8" a="1"/>
  <c r="R164" i="8" s="1"/>
  <c r="V164" i="8" a="1"/>
  <c r="V164" i="8" s="1"/>
  <c r="Z164" i="8" a="1"/>
  <c r="Z164" i="8" s="1"/>
  <c r="AD164" i="8" a="1"/>
  <c r="AD164" i="8" s="1"/>
  <c r="AH164" i="8" a="1"/>
  <c r="AH164" i="8" s="1"/>
  <c r="AL164" i="8" a="1"/>
  <c r="AL164" i="8" s="1"/>
  <c r="AP164" i="8" a="1"/>
  <c r="AP164" i="8" s="1"/>
  <c r="D165" i="8"/>
  <c r="AV341" i="8"/>
  <c r="AV365" i="8"/>
  <c r="AS359" i="8"/>
  <c r="AS289" i="8" s="1"/>
  <c r="AT366" i="8"/>
  <c r="AU342" i="8"/>
  <c r="AU343" i="8"/>
  <c r="AV255" i="8"/>
  <c r="AU282" i="8"/>
  <c r="AU286" i="8"/>
  <c r="AS363" i="8"/>
  <c r="AR54" i="28"/>
  <c r="AU308" i="8"/>
  <c r="AU358" i="8"/>
  <c r="AT103" i="28"/>
  <c r="AT105" i="28" s="1"/>
  <c r="AV257" i="8"/>
  <c r="AV285" i="8" s="1"/>
  <c r="AW261" i="8"/>
  <c r="AW288" i="8" s="1"/>
  <c r="AV5" i="28"/>
  <c r="AV231" i="8"/>
  <c r="AV331" i="8" s="1"/>
  <c r="AV340" i="8" s="1"/>
  <c r="AR8" i="8"/>
  <c r="S422" i="8"/>
  <c r="S427" i="8"/>
  <c r="AZ263" i="8"/>
  <c r="AV256" i="8"/>
  <c r="AC392" i="8"/>
  <c r="AZ432" i="8"/>
  <c r="AY433" i="8"/>
  <c r="AW396" i="8"/>
  <c r="AK7" i="6"/>
  <c r="AL8" i="6"/>
  <c r="AL7" i="6" s="1"/>
  <c r="AB398" i="8"/>
  <c r="T406" i="8"/>
  <c r="T411" i="8"/>
  <c r="AW5" i="8"/>
  <c r="AY230" i="8"/>
  <c r="AT4" i="28" l="1"/>
  <c r="AT9" i="28" s="1"/>
  <c r="AT17" i="8"/>
  <c r="AS7" i="8"/>
  <c r="AS7" i="28" s="1"/>
  <c r="AS8" i="28" s="1"/>
  <c r="AT9" i="8"/>
  <c r="AL137" i="6"/>
  <c r="AT10" i="8"/>
  <c r="AT7" i="8" s="1"/>
  <c r="AT7" i="28" s="1"/>
  <c r="AT6" i="8"/>
  <c r="AL136" i="6" s="1"/>
  <c r="AU4" i="8"/>
  <c r="AK136" i="6"/>
  <c r="AW120" i="8" a="1"/>
  <c r="AW120" i="8" s="1"/>
  <c r="AW216" i="8" a="1"/>
  <c r="AW216" i="8" s="1"/>
  <c r="AW121" i="8" a="1"/>
  <c r="AW121" i="8" s="1"/>
  <c r="AW217" i="8" a="1"/>
  <c r="AW217" i="8" s="1"/>
  <c r="AW122" i="8" a="1"/>
  <c r="AW122" i="8" s="1"/>
  <c r="AW218" i="8" a="1"/>
  <c r="AW218" i="8" s="1"/>
  <c r="AW219" i="8" a="1"/>
  <c r="AW219" i="8" s="1"/>
  <c r="AW123" i="8" a="1"/>
  <c r="AW123" i="8" s="1"/>
  <c r="AW124" i="8" a="1"/>
  <c r="AW124" i="8" s="1"/>
  <c r="AW220" i="8" a="1"/>
  <c r="AW220" i="8" s="1"/>
  <c r="AW125" i="8" a="1"/>
  <c r="AW125" i="8" s="1"/>
  <c r="AW221" i="8" a="1"/>
  <c r="AW221" i="8" s="1"/>
  <c r="AW126" i="8" a="1"/>
  <c r="AW126" i="8" s="1"/>
  <c r="AW222" i="8" a="1"/>
  <c r="AW222" i="8" s="1"/>
  <c r="AW223" i="8" a="1"/>
  <c r="AW223" i="8" s="1"/>
  <c r="AW127" i="8" a="1"/>
  <c r="AW127" i="8" s="1"/>
  <c r="AW224" i="8" a="1"/>
  <c r="AW224" i="8" s="1"/>
  <c r="AW128" i="8" a="1"/>
  <c r="AW128" i="8" s="1"/>
  <c r="AW72" i="8" a="1"/>
  <c r="AW72" i="8" s="1"/>
  <c r="AW73" i="8" a="1"/>
  <c r="AW73" i="8" s="1"/>
  <c r="AW74" i="8" a="1"/>
  <c r="AW74" i="8" s="1"/>
  <c r="AW75" i="8" a="1"/>
  <c r="AW75" i="8" s="1"/>
  <c r="AW76" i="8" a="1"/>
  <c r="AW76" i="8" s="1"/>
  <c r="AW77" i="8" a="1"/>
  <c r="AW77" i="8" s="1"/>
  <c r="AW78" i="8" a="1"/>
  <c r="AW78" i="8" s="1"/>
  <c r="AW79" i="8" a="1"/>
  <c r="AW79" i="8" s="1"/>
  <c r="AW80" i="8" a="1"/>
  <c r="AW80" i="8" s="1"/>
  <c r="AW82" i="8" a="1"/>
  <c r="AW82" i="8" s="1"/>
  <c r="AW178" i="8" a="1"/>
  <c r="AW178" i="8" s="1"/>
  <c r="L165" i="8" a="1"/>
  <c r="L165" i="8" s="1"/>
  <c r="N165" i="8" a="1"/>
  <c r="N165" i="8" s="1"/>
  <c r="Q165" i="8" a="1"/>
  <c r="Q165" i="8" s="1"/>
  <c r="T165" i="8" a="1"/>
  <c r="T165" i="8" s="1"/>
  <c r="X165" i="8" a="1"/>
  <c r="X165" i="8" s="1"/>
  <c r="AA165" i="8" a="1"/>
  <c r="AA165" i="8" s="1"/>
  <c r="AE165" i="8" a="1"/>
  <c r="AE165" i="8" s="1"/>
  <c r="AH165" i="8" a="1"/>
  <c r="AH165" i="8" s="1"/>
  <c r="AL165" i="8" a="1"/>
  <c r="AL165" i="8" s="1"/>
  <c r="AP165" i="8" a="1"/>
  <c r="AP165" i="8" s="1"/>
  <c r="AT165" i="8" a="1"/>
  <c r="AT165" i="8" s="1"/>
  <c r="O165" i="8" a="1"/>
  <c r="O165" i="8" s="1"/>
  <c r="U165" i="8" a="1"/>
  <c r="U165" i="8" s="1"/>
  <c r="Y165" i="8" a="1"/>
  <c r="Y165" i="8" s="1"/>
  <c r="AB165" i="8" a="1"/>
  <c r="AB165" i="8" s="1"/>
  <c r="AF165" i="8" a="1"/>
  <c r="AF165" i="8" s="1"/>
  <c r="AI165" i="8" a="1"/>
  <c r="AI165" i="8" s="1"/>
  <c r="AM165" i="8" a="1"/>
  <c r="AM165" i="8" s="1"/>
  <c r="AQ165" i="8" a="1"/>
  <c r="AQ165" i="8" s="1"/>
  <c r="R165" i="8" a="1"/>
  <c r="R165" i="8" s="1"/>
  <c r="V165" i="8" a="1"/>
  <c r="V165" i="8" s="1"/>
  <c r="AC165" i="8" a="1"/>
  <c r="AC165" i="8" s="1"/>
  <c r="AG165" i="8" a="1"/>
  <c r="AG165" i="8" s="1"/>
  <c r="AJ165" i="8" a="1"/>
  <c r="AJ165" i="8" s="1"/>
  <c r="AN165" i="8" a="1"/>
  <c r="AN165" i="8" s="1"/>
  <c r="AR165" i="8" a="1"/>
  <c r="AR165" i="8" s="1"/>
  <c r="M165" i="8" a="1"/>
  <c r="M165" i="8" s="1"/>
  <c r="P165" i="8" a="1"/>
  <c r="P165" i="8" s="1"/>
  <c r="S165" i="8" a="1"/>
  <c r="S165" i="8" s="1"/>
  <c r="W165" i="8" a="1"/>
  <c r="W165" i="8" s="1"/>
  <c r="Z165" i="8" a="1"/>
  <c r="Z165" i="8" s="1"/>
  <c r="AD165" i="8" a="1"/>
  <c r="AD165" i="8" s="1"/>
  <c r="AK165" i="8" a="1"/>
  <c r="AK165" i="8" s="1"/>
  <c r="AO165" i="8" a="1"/>
  <c r="AO165" i="8" s="1"/>
  <c r="AS165" i="8" a="1"/>
  <c r="AS165" i="8" s="1"/>
  <c r="D166" i="8"/>
  <c r="AW341" i="8"/>
  <c r="AW365" i="8"/>
  <c r="AU366" i="8"/>
  <c r="AT359" i="8"/>
  <c r="AT289" i="8" s="1"/>
  <c r="AV343" i="8"/>
  <c r="AV342" i="8"/>
  <c r="AW255" i="8"/>
  <c r="AV286" i="8"/>
  <c r="AV282" i="8"/>
  <c r="AS54" i="28"/>
  <c r="AT363" i="8"/>
  <c r="AT54" i="28" s="1"/>
  <c r="AV308" i="8"/>
  <c r="AV358" i="8"/>
  <c r="AU103" i="28"/>
  <c r="AU105" i="28" s="1"/>
  <c r="AW257" i="8"/>
  <c r="AW285" i="8" s="1"/>
  <c r="AX261" i="8"/>
  <c r="AX288" i="8" s="1"/>
  <c r="AW5" i="28"/>
  <c r="AW231" i="8"/>
  <c r="AW331" i="8" s="1"/>
  <c r="AW340" i="8" s="1"/>
  <c r="AW256" i="8"/>
  <c r="BA263" i="8"/>
  <c r="AZ230" i="8"/>
  <c r="AX396" i="8"/>
  <c r="T412" i="8"/>
  <c r="T409" i="8"/>
  <c r="AX5" i="8"/>
  <c r="BA432" i="8"/>
  <c r="AZ433" i="8"/>
  <c r="AC393" i="8"/>
  <c r="AC74" i="28" s="1"/>
  <c r="AC399" i="8"/>
  <c r="AC397" i="8"/>
  <c r="AU4" i="28" l="1"/>
  <c r="AU9" i="28" s="1"/>
  <c r="AU17" i="8"/>
  <c r="AS8" i="8"/>
  <c r="AT6" i="28"/>
  <c r="AT8" i="28" s="1"/>
  <c r="AT10" i="28"/>
  <c r="AU9" i="8"/>
  <c r="AV4" i="8"/>
  <c r="CA5" i="8" s="1"/>
  <c r="AU10" i="8"/>
  <c r="AU10" i="28" s="1"/>
  <c r="AU6" i="8"/>
  <c r="AM136" i="6" s="1"/>
  <c r="AM137" i="6"/>
  <c r="AX121" i="8" a="1"/>
  <c r="AX121" i="8" s="1"/>
  <c r="AX217" i="8" a="1"/>
  <c r="AX217" i="8" s="1"/>
  <c r="AX122" i="8" a="1"/>
  <c r="AX122" i="8" s="1"/>
  <c r="AX218" i="8" a="1"/>
  <c r="AX218" i="8" s="1"/>
  <c r="AX123" i="8" a="1"/>
  <c r="AX123" i="8" s="1"/>
  <c r="AX219" i="8" a="1"/>
  <c r="AX219" i="8" s="1"/>
  <c r="AX220" i="8" a="1"/>
  <c r="AX220" i="8" s="1"/>
  <c r="AX124" i="8" a="1"/>
  <c r="AX124" i="8" s="1"/>
  <c r="AX125" i="8" a="1"/>
  <c r="AX125" i="8" s="1"/>
  <c r="AX221" i="8" a="1"/>
  <c r="AX221" i="8" s="1"/>
  <c r="AX222" i="8" a="1"/>
  <c r="AX222" i="8" s="1"/>
  <c r="AX126" i="8" a="1"/>
  <c r="AX126" i="8" s="1"/>
  <c r="AX223" i="8" a="1"/>
  <c r="AX223" i="8" s="1"/>
  <c r="AX127" i="8" a="1"/>
  <c r="AX127" i="8" s="1"/>
  <c r="AX224" i="8" a="1"/>
  <c r="AX224" i="8" s="1"/>
  <c r="AX128" i="8" a="1"/>
  <c r="AX128" i="8" s="1"/>
  <c r="AX73" i="8" a="1"/>
  <c r="AX73" i="8" s="1"/>
  <c r="AX74" i="8" a="1"/>
  <c r="AX74" i="8" s="1"/>
  <c r="AX75" i="8" a="1"/>
  <c r="AX75" i="8" s="1"/>
  <c r="AX76" i="8" a="1"/>
  <c r="AX76" i="8" s="1"/>
  <c r="AX77" i="8" a="1"/>
  <c r="AX77" i="8" s="1"/>
  <c r="AX78" i="8" a="1"/>
  <c r="AX78" i="8" s="1"/>
  <c r="AX79" i="8" a="1"/>
  <c r="AX79" i="8" s="1"/>
  <c r="AX80" i="8" a="1"/>
  <c r="AX80" i="8" s="1"/>
  <c r="AX82" i="8" a="1"/>
  <c r="AX82" i="8" s="1"/>
  <c r="AX178" i="8" a="1"/>
  <c r="AX178" i="8" s="1"/>
  <c r="L166" i="8" a="1"/>
  <c r="L166" i="8" s="1"/>
  <c r="P166" i="8" a="1"/>
  <c r="P166" i="8" s="1"/>
  <c r="T166" i="8" a="1"/>
  <c r="T166" i="8" s="1"/>
  <c r="X166" i="8" a="1"/>
  <c r="X166" i="8" s="1"/>
  <c r="AB166" i="8" a="1"/>
  <c r="AB166" i="8" s="1"/>
  <c r="AF166" i="8" a="1"/>
  <c r="AF166" i="8" s="1"/>
  <c r="AJ166" i="8" a="1"/>
  <c r="AJ166" i="8" s="1"/>
  <c r="AN166" i="8" a="1"/>
  <c r="AN166" i="8" s="1"/>
  <c r="AR166" i="8" a="1"/>
  <c r="AR166" i="8" s="1"/>
  <c r="M166" i="8" a="1"/>
  <c r="M166" i="8" s="1"/>
  <c r="Q166" i="8" a="1"/>
  <c r="Q166" i="8" s="1"/>
  <c r="U166" i="8" a="1"/>
  <c r="U166" i="8" s="1"/>
  <c r="Y166" i="8" a="1"/>
  <c r="Y166" i="8" s="1"/>
  <c r="AC166" i="8" a="1"/>
  <c r="AC166" i="8" s="1"/>
  <c r="AG166" i="8" a="1"/>
  <c r="AG166" i="8" s="1"/>
  <c r="AK166" i="8" a="1"/>
  <c r="AK166" i="8" s="1"/>
  <c r="AO166" i="8" a="1"/>
  <c r="AO166" i="8" s="1"/>
  <c r="AS166" i="8" a="1"/>
  <c r="AS166" i="8" s="1"/>
  <c r="N166" i="8" a="1"/>
  <c r="N166" i="8" s="1"/>
  <c r="R166" i="8" a="1"/>
  <c r="R166" i="8" s="1"/>
  <c r="V166" i="8" a="1"/>
  <c r="V166" i="8" s="1"/>
  <c r="Z166" i="8" a="1"/>
  <c r="Z166" i="8" s="1"/>
  <c r="AD166" i="8" a="1"/>
  <c r="AD166" i="8" s="1"/>
  <c r="AH166" i="8" a="1"/>
  <c r="AH166" i="8" s="1"/>
  <c r="AL166" i="8" a="1"/>
  <c r="AL166" i="8" s="1"/>
  <c r="AP166" i="8" a="1"/>
  <c r="AP166" i="8" s="1"/>
  <c r="AT166" i="8" a="1"/>
  <c r="AT166" i="8" s="1"/>
  <c r="O166" i="8" a="1"/>
  <c r="O166" i="8" s="1"/>
  <c r="S166" i="8" a="1"/>
  <c r="S166" i="8" s="1"/>
  <c r="W166" i="8" a="1"/>
  <c r="W166" i="8" s="1"/>
  <c r="AA166" i="8" a="1"/>
  <c r="AA166" i="8" s="1"/>
  <c r="AE166" i="8" a="1"/>
  <c r="AE166" i="8" s="1"/>
  <c r="AI166" i="8" a="1"/>
  <c r="AI166" i="8" s="1"/>
  <c r="AM166" i="8" a="1"/>
  <c r="AM166" i="8" s="1"/>
  <c r="AQ166" i="8" a="1"/>
  <c r="AQ166" i="8" s="1"/>
  <c r="AU166" i="8" a="1"/>
  <c r="AU166" i="8" s="1"/>
  <c r="D167" i="8"/>
  <c r="AX341" i="8"/>
  <c r="AX365" i="8"/>
  <c r="AU359" i="8"/>
  <c r="AU289" i="8" s="1"/>
  <c r="AV366" i="8"/>
  <c r="AW342" i="8"/>
  <c r="AW343" i="8"/>
  <c r="AX255" i="8"/>
  <c r="AW282" i="8"/>
  <c r="AW286" i="8"/>
  <c r="AU363" i="8"/>
  <c r="AU54" i="28" s="1"/>
  <c r="AW308" i="8"/>
  <c r="AW358" i="8"/>
  <c r="AV103" i="28"/>
  <c r="AV105" i="28" s="1"/>
  <c r="AX257" i="8"/>
  <c r="AX285" i="8" s="1"/>
  <c r="AY261" i="8"/>
  <c r="AY288" i="8" s="1"/>
  <c r="AX5" i="28"/>
  <c r="AC78" i="28"/>
  <c r="AX231" i="8"/>
  <c r="AX331" i="8" s="1"/>
  <c r="AX340" i="8" s="1"/>
  <c r="AT8" i="8"/>
  <c r="BB263" i="8"/>
  <c r="AX256" i="8"/>
  <c r="AC398" i="8"/>
  <c r="BB432" i="8"/>
  <c r="BA433" i="8"/>
  <c r="U405" i="8"/>
  <c r="T408" i="8"/>
  <c r="T419" i="8"/>
  <c r="T414" i="8"/>
  <c r="BA230" i="8"/>
  <c r="T418" i="8"/>
  <c r="T413" i="8"/>
  <c r="L147" i="6" s="1"/>
  <c r="AY396" i="8"/>
  <c r="AD392" i="8"/>
  <c r="AY5" i="8"/>
  <c r="CA363" i="8" l="1"/>
  <c r="AV17" i="8"/>
  <c r="CA5" i="28"/>
  <c r="CA77" i="28" s="1"/>
  <c r="AW4" i="8"/>
  <c r="AU6" i="28"/>
  <c r="AU7" i="8"/>
  <c r="AU7" i="28" s="1"/>
  <c r="AV6" i="8"/>
  <c r="AV6" i="28" s="1"/>
  <c r="AV10" i="8"/>
  <c r="AV7" i="8" s="1"/>
  <c r="AV7" i="28" s="1"/>
  <c r="AN137" i="6"/>
  <c r="AV4" i="28"/>
  <c r="AV9" i="28" s="1"/>
  <c r="AV9" i="8"/>
  <c r="CA366" i="8"/>
  <c r="CA387" i="8"/>
  <c r="AY122" i="8" a="1"/>
  <c r="AY122" i="8" s="1"/>
  <c r="AY218" i="8" a="1"/>
  <c r="AY218" i="8" s="1"/>
  <c r="AY219" i="8" a="1"/>
  <c r="AY219" i="8" s="1"/>
  <c r="AY123" i="8" a="1"/>
  <c r="AY123" i="8" s="1"/>
  <c r="AY124" i="8" a="1"/>
  <c r="AY124" i="8" s="1"/>
  <c r="AY220" i="8" a="1"/>
  <c r="AY220" i="8" s="1"/>
  <c r="AY125" i="8" a="1"/>
  <c r="AY125" i="8" s="1"/>
  <c r="AY221" i="8" a="1"/>
  <c r="AY221" i="8" s="1"/>
  <c r="AY222" i="8" a="1"/>
  <c r="AY222" i="8" s="1"/>
  <c r="AY126" i="8" a="1"/>
  <c r="AY126" i="8" s="1"/>
  <c r="AY127" i="8" a="1"/>
  <c r="AY127" i="8" s="1"/>
  <c r="AY223" i="8" a="1"/>
  <c r="AY223" i="8" s="1"/>
  <c r="AY224" i="8" a="1"/>
  <c r="AY224" i="8" s="1"/>
  <c r="AY128" i="8" a="1"/>
  <c r="AY128" i="8" s="1"/>
  <c r="AY74" i="8" a="1"/>
  <c r="AY74" i="8" s="1"/>
  <c r="AY75" i="8" a="1"/>
  <c r="AY75" i="8" s="1"/>
  <c r="AY76" i="8" a="1"/>
  <c r="AY76" i="8" s="1"/>
  <c r="AY77" i="8" a="1"/>
  <c r="AY77" i="8" s="1"/>
  <c r="AY78" i="8" a="1"/>
  <c r="AY78" i="8" s="1"/>
  <c r="AY79" i="8" a="1"/>
  <c r="AY79" i="8" s="1"/>
  <c r="AY80" i="8" a="1"/>
  <c r="AY80" i="8" s="1"/>
  <c r="AY82" i="8" a="1"/>
  <c r="AY82" i="8" s="1"/>
  <c r="AY178" i="8" a="1"/>
  <c r="AY178" i="8" s="1"/>
  <c r="L167" i="8" a="1"/>
  <c r="L167" i="8" s="1"/>
  <c r="M167" i="8" a="1"/>
  <c r="M167" i="8" s="1"/>
  <c r="Q167" i="8" a="1"/>
  <c r="Q167" i="8" s="1"/>
  <c r="U167" i="8" a="1"/>
  <c r="U167" i="8" s="1"/>
  <c r="Y167" i="8" a="1"/>
  <c r="Y167" i="8" s="1"/>
  <c r="AC167" i="8" a="1"/>
  <c r="AC167" i="8" s="1"/>
  <c r="AG167" i="8" a="1"/>
  <c r="AG167" i="8" s="1"/>
  <c r="AK167" i="8" a="1"/>
  <c r="AK167" i="8" s="1"/>
  <c r="AO167" i="8" a="1"/>
  <c r="AO167" i="8" s="1"/>
  <c r="AS167" i="8" a="1"/>
  <c r="AS167" i="8" s="1"/>
  <c r="N167" i="8" a="1"/>
  <c r="N167" i="8" s="1"/>
  <c r="R167" i="8" a="1"/>
  <c r="R167" i="8" s="1"/>
  <c r="V167" i="8" a="1"/>
  <c r="V167" i="8" s="1"/>
  <c r="Z167" i="8" a="1"/>
  <c r="Z167" i="8" s="1"/>
  <c r="AD167" i="8" a="1"/>
  <c r="AD167" i="8" s="1"/>
  <c r="AH167" i="8" a="1"/>
  <c r="AH167" i="8" s="1"/>
  <c r="AL167" i="8" a="1"/>
  <c r="AL167" i="8" s="1"/>
  <c r="AP167" i="8" a="1"/>
  <c r="AP167" i="8" s="1"/>
  <c r="AT167" i="8" a="1"/>
  <c r="AT167" i="8" s="1"/>
  <c r="O167" i="8" a="1"/>
  <c r="O167" i="8" s="1"/>
  <c r="S167" i="8" a="1"/>
  <c r="S167" i="8" s="1"/>
  <c r="W167" i="8" a="1"/>
  <c r="W167" i="8" s="1"/>
  <c r="AA167" i="8" a="1"/>
  <c r="AA167" i="8" s="1"/>
  <c r="AE167" i="8" a="1"/>
  <c r="AE167" i="8" s="1"/>
  <c r="AI167" i="8" a="1"/>
  <c r="AI167" i="8" s="1"/>
  <c r="AM167" i="8" a="1"/>
  <c r="AM167" i="8" s="1"/>
  <c r="AQ167" i="8" a="1"/>
  <c r="AQ167" i="8" s="1"/>
  <c r="AU167" i="8" a="1"/>
  <c r="AU167" i="8" s="1"/>
  <c r="P167" i="8" a="1"/>
  <c r="P167" i="8" s="1"/>
  <c r="T167" i="8" a="1"/>
  <c r="T167" i="8" s="1"/>
  <c r="X167" i="8" a="1"/>
  <c r="X167" i="8" s="1"/>
  <c r="AB167" i="8" a="1"/>
  <c r="AB167" i="8" s="1"/>
  <c r="AF167" i="8" a="1"/>
  <c r="AF167" i="8" s="1"/>
  <c r="AJ167" i="8" a="1"/>
  <c r="AJ167" i="8" s="1"/>
  <c r="AN167" i="8" a="1"/>
  <c r="AN167" i="8" s="1"/>
  <c r="AR167" i="8" a="1"/>
  <c r="AR167" i="8" s="1"/>
  <c r="AV167" i="8" a="1"/>
  <c r="AV167" i="8" s="1"/>
  <c r="D168" i="8"/>
  <c r="AY341" i="8"/>
  <c r="AY365" i="8"/>
  <c r="AW366" i="8"/>
  <c r="AV359" i="8"/>
  <c r="AV289" i="8" s="1"/>
  <c r="AX342" i="8"/>
  <c r="AX343" i="8"/>
  <c r="AY255" i="8"/>
  <c r="AX286" i="8"/>
  <c r="AX282" i="8"/>
  <c r="AV363" i="8"/>
  <c r="AV54" i="28" s="1"/>
  <c r="AX308" i="8"/>
  <c r="AX358" i="8"/>
  <c r="AW103" i="28"/>
  <c r="AW105" i="28" s="1"/>
  <c r="AY257" i="8"/>
  <c r="AY285" i="8" s="1"/>
  <c r="AZ261" i="8"/>
  <c r="AZ288" i="8" s="1"/>
  <c r="AY5" i="28"/>
  <c r="AY231" i="8"/>
  <c r="AY331" i="8" s="1"/>
  <c r="AY340" i="8" s="1"/>
  <c r="AY256" i="8"/>
  <c r="BC263" i="8"/>
  <c r="T423" i="8"/>
  <c r="T428" i="8"/>
  <c r="AD399" i="8"/>
  <c r="AD393" i="8"/>
  <c r="AD74" i="28" s="1"/>
  <c r="AD78" i="28" s="1"/>
  <c r="AD397" i="8"/>
  <c r="T417" i="8"/>
  <c r="T429" i="8"/>
  <c r="T424" i="8"/>
  <c r="AZ5" i="8"/>
  <c r="AZ396" i="8"/>
  <c r="BB230" i="8"/>
  <c r="U410" i="8"/>
  <c r="BC432" i="8"/>
  <c r="BB433" i="8"/>
  <c r="CA64" i="28" l="1"/>
  <c r="CA58" i="28"/>
  <c r="CA59" i="28"/>
  <c r="CA51" i="28"/>
  <c r="AW4" i="28"/>
  <c r="AW9" i="28" s="1"/>
  <c r="AW17" i="8"/>
  <c r="CA49" i="28"/>
  <c r="CA81" i="28"/>
  <c r="CA50" i="28"/>
  <c r="CA75" i="28"/>
  <c r="CA82" i="28"/>
  <c r="CA63" i="28"/>
  <c r="CA70" i="28"/>
  <c r="CA67" i="28"/>
  <c r="CA66" i="28"/>
  <c r="CA76" i="28"/>
  <c r="AX4" i="8"/>
  <c r="AU8" i="28"/>
  <c r="AN136" i="6"/>
  <c r="AU8" i="8"/>
  <c r="AW10" i="8"/>
  <c r="AW7" i="8" s="1"/>
  <c r="AW6" i="8"/>
  <c r="AW6" i="28" s="1"/>
  <c r="AO137" i="6"/>
  <c r="AW9" i="8"/>
  <c r="AV10" i="28"/>
  <c r="AZ123" i="8" a="1"/>
  <c r="AZ123" i="8" s="1"/>
  <c r="AZ219" i="8" a="1"/>
  <c r="AZ219" i="8" s="1"/>
  <c r="AZ124" i="8" a="1"/>
  <c r="AZ124" i="8" s="1"/>
  <c r="AZ220" i="8" a="1"/>
  <c r="AZ220" i="8" s="1"/>
  <c r="AZ221" i="8" a="1"/>
  <c r="AZ221" i="8" s="1"/>
  <c r="AZ125" i="8" a="1"/>
  <c r="AZ125" i="8" s="1"/>
  <c r="AZ222" i="8" a="1"/>
  <c r="AZ222" i="8" s="1"/>
  <c r="AZ126" i="8" a="1"/>
  <c r="AZ126" i="8" s="1"/>
  <c r="AZ127" i="8" a="1"/>
  <c r="AZ127" i="8" s="1"/>
  <c r="AZ223" i="8" a="1"/>
  <c r="AZ223" i="8" s="1"/>
  <c r="AZ128" i="8" a="1"/>
  <c r="AZ128" i="8" s="1"/>
  <c r="AZ224" i="8" a="1"/>
  <c r="AZ224" i="8" s="1"/>
  <c r="AZ75" i="8" a="1"/>
  <c r="AZ75" i="8" s="1"/>
  <c r="AZ76" i="8" a="1"/>
  <c r="AZ76" i="8" s="1"/>
  <c r="AZ77" i="8" a="1"/>
  <c r="AZ77" i="8" s="1"/>
  <c r="AZ78" i="8" a="1"/>
  <c r="AZ78" i="8" s="1"/>
  <c r="AZ79" i="8" a="1"/>
  <c r="AZ79" i="8" s="1"/>
  <c r="AZ80" i="8" a="1"/>
  <c r="AZ80" i="8" s="1"/>
  <c r="AZ82" i="8" a="1"/>
  <c r="AZ82" i="8" s="1"/>
  <c r="AZ178" i="8" a="1"/>
  <c r="AZ178" i="8" s="1"/>
  <c r="L168" i="8" a="1"/>
  <c r="L168" i="8" s="1"/>
  <c r="M168" i="8" a="1"/>
  <c r="M168" i="8" s="1"/>
  <c r="Q168" i="8" a="1"/>
  <c r="Q168" i="8" s="1"/>
  <c r="N168" i="8" a="1"/>
  <c r="N168" i="8" s="1"/>
  <c r="R168" i="8" a="1"/>
  <c r="R168" i="8" s="1"/>
  <c r="O168" i="8" a="1"/>
  <c r="O168" i="8" s="1"/>
  <c r="P168" i="8" a="1"/>
  <c r="P168" i="8" s="1"/>
  <c r="V168" i="8" a="1"/>
  <c r="V168" i="8" s="1"/>
  <c r="Z168" i="8" a="1"/>
  <c r="Z168" i="8" s="1"/>
  <c r="AD168" i="8" a="1"/>
  <c r="AD168" i="8" s="1"/>
  <c r="AH168" i="8" a="1"/>
  <c r="AH168" i="8" s="1"/>
  <c r="AL168" i="8" a="1"/>
  <c r="AL168" i="8" s="1"/>
  <c r="AP168" i="8" a="1"/>
  <c r="AP168" i="8" s="1"/>
  <c r="AT168" i="8" a="1"/>
  <c r="AT168" i="8" s="1"/>
  <c r="S168" i="8" a="1"/>
  <c r="S168" i="8" s="1"/>
  <c r="W168" i="8" a="1"/>
  <c r="W168" i="8" s="1"/>
  <c r="AA168" i="8" a="1"/>
  <c r="AA168" i="8" s="1"/>
  <c r="AE168" i="8" a="1"/>
  <c r="AE168" i="8" s="1"/>
  <c r="AI168" i="8" a="1"/>
  <c r="AI168" i="8" s="1"/>
  <c r="AM168" i="8" a="1"/>
  <c r="AM168" i="8" s="1"/>
  <c r="AQ168" i="8" a="1"/>
  <c r="AQ168" i="8" s="1"/>
  <c r="AU168" i="8" a="1"/>
  <c r="AU168" i="8" s="1"/>
  <c r="T168" i="8" a="1"/>
  <c r="T168" i="8" s="1"/>
  <c r="X168" i="8" a="1"/>
  <c r="X168" i="8" s="1"/>
  <c r="AB168" i="8" a="1"/>
  <c r="AB168" i="8" s="1"/>
  <c r="AF168" i="8" a="1"/>
  <c r="AF168" i="8" s="1"/>
  <c r="AJ168" i="8" a="1"/>
  <c r="AJ168" i="8" s="1"/>
  <c r="AN168" i="8" a="1"/>
  <c r="AN168" i="8" s="1"/>
  <c r="AR168" i="8" a="1"/>
  <c r="AR168" i="8" s="1"/>
  <c r="AV168" i="8" a="1"/>
  <c r="AV168" i="8" s="1"/>
  <c r="AG168" i="8" a="1"/>
  <c r="AG168" i="8" s="1"/>
  <c r="AW168" i="8" a="1"/>
  <c r="AW168" i="8" s="1"/>
  <c r="AO168" i="8" a="1"/>
  <c r="AO168" i="8" s="1"/>
  <c r="U168" i="8" a="1"/>
  <c r="U168" i="8" s="1"/>
  <c r="AK168" i="8" a="1"/>
  <c r="AK168" i="8" s="1"/>
  <c r="Y168" i="8" a="1"/>
  <c r="Y168" i="8" s="1"/>
  <c r="AC168" i="8" a="1"/>
  <c r="AC168" i="8" s="1"/>
  <c r="AS168" i="8" a="1"/>
  <c r="AS168" i="8" s="1"/>
  <c r="D169" i="8"/>
  <c r="AZ341" i="8"/>
  <c r="AZ365" i="8"/>
  <c r="AX366" i="8"/>
  <c r="AW359" i="8"/>
  <c r="AW289" i="8" s="1"/>
  <c r="AY343" i="8"/>
  <c r="AY342" i="8"/>
  <c r="AZ255" i="8"/>
  <c r="AY282" i="8"/>
  <c r="AY286" i="8"/>
  <c r="AW363" i="8"/>
  <c r="AW54" i="28" s="1"/>
  <c r="AY308" i="8"/>
  <c r="AY358" i="8"/>
  <c r="AX103" i="28"/>
  <c r="AX105" i="28" s="1"/>
  <c r="AZ257" i="8"/>
  <c r="AZ285" i="8" s="1"/>
  <c r="BA261" i="8"/>
  <c r="BA288" i="8" s="1"/>
  <c r="AZ5" i="28"/>
  <c r="AZ231" i="8"/>
  <c r="AZ331" i="8" s="1"/>
  <c r="AZ340" i="8" s="1"/>
  <c r="AV8" i="8"/>
  <c r="AV8" i="28"/>
  <c r="BD263" i="8"/>
  <c r="AZ256" i="8"/>
  <c r="U406" i="8"/>
  <c r="U411" i="8"/>
  <c r="BA396" i="8"/>
  <c r="BD432" i="8"/>
  <c r="BC433" i="8"/>
  <c r="BA5" i="8"/>
  <c r="AD398" i="8"/>
  <c r="BC230" i="8"/>
  <c r="T422" i="8"/>
  <c r="T427" i="8"/>
  <c r="AE392" i="8"/>
  <c r="AX4" i="28" l="1"/>
  <c r="AX9" i="28" s="1"/>
  <c r="AX17" i="8"/>
  <c r="AX9" i="8"/>
  <c r="AX10" i="8"/>
  <c r="AX7" i="8" s="1"/>
  <c r="AY4" i="8"/>
  <c r="AX6" i="8"/>
  <c r="AX6" i="28" s="1"/>
  <c r="AP137" i="6"/>
  <c r="AW10" i="28"/>
  <c r="AO136" i="6"/>
  <c r="BA124" i="8" a="1"/>
  <c r="BA124" i="8" s="1"/>
  <c r="BA220" i="8" a="1"/>
  <c r="BA220" i="8" s="1"/>
  <c r="BA125" i="8" a="1"/>
  <c r="BA125" i="8" s="1"/>
  <c r="BA221" i="8" a="1"/>
  <c r="BA221" i="8" s="1"/>
  <c r="BA222" i="8" a="1"/>
  <c r="BA222" i="8" s="1"/>
  <c r="BA126" i="8" a="1"/>
  <c r="BA126" i="8" s="1"/>
  <c r="BA223" i="8" a="1"/>
  <c r="BA223" i="8" s="1"/>
  <c r="BA127" i="8" a="1"/>
  <c r="BA127" i="8" s="1"/>
  <c r="BA128" i="8" a="1"/>
  <c r="BA128" i="8" s="1"/>
  <c r="BA224" i="8" a="1"/>
  <c r="BA224" i="8" s="1"/>
  <c r="BA76" i="8" a="1"/>
  <c r="BA76" i="8" s="1"/>
  <c r="BA77" i="8" a="1"/>
  <c r="BA77" i="8" s="1"/>
  <c r="BA78" i="8" a="1"/>
  <c r="BA78" i="8" s="1"/>
  <c r="BA79" i="8" a="1"/>
  <c r="BA79" i="8" s="1"/>
  <c r="BA80" i="8" a="1"/>
  <c r="BA80" i="8" s="1"/>
  <c r="BA82" i="8" a="1"/>
  <c r="BA82" i="8" s="1"/>
  <c r="BA178" i="8" a="1"/>
  <c r="BA178" i="8" s="1"/>
  <c r="L169" i="8" a="1"/>
  <c r="L169" i="8" s="1"/>
  <c r="M169" i="8" a="1"/>
  <c r="M169" i="8" s="1"/>
  <c r="Q169" i="8" a="1"/>
  <c r="Q169" i="8" s="1"/>
  <c r="U169" i="8" a="1"/>
  <c r="U169" i="8" s="1"/>
  <c r="Y169" i="8" a="1"/>
  <c r="Y169" i="8" s="1"/>
  <c r="AC169" i="8" a="1"/>
  <c r="AC169" i="8" s="1"/>
  <c r="AG169" i="8" a="1"/>
  <c r="AG169" i="8" s="1"/>
  <c r="AK169" i="8" a="1"/>
  <c r="AK169" i="8" s="1"/>
  <c r="AO169" i="8" a="1"/>
  <c r="AO169" i="8" s="1"/>
  <c r="AS169" i="8" a="1"/>
  <c r="AS169" i="8" s="1"/>
  <c r="AW169" i="8" a="1"/>
  <c r="AW169" i="8" s="1"/>
  <c r="N169" i="8" a="1"/>
  <c r="N169" i="8" s="1"/>
  <c r="R169" i="8" a="1"/>
  <c r="R169" i="8" s="1"/>
  <c r="V169" i="8" a="1"/>
  <c r="V169" i="8" s="1"/>
  <c r="Z169" i="8" a="1"/>
  <c r="Z169" i="8" s="1"/>
  <c r="AD169" i="8" a="1"/>
  <c r="AD169" i="8" s="1"/>
  <c r="AH169" i="8" a="1"/>
  <c r="AH169" i="8" s="1"/>
  <c r="AL169" i="8" a="1"/>
  <c r="AL169" i="8" s="1"/>
  <c r="AP169" i="8" a="1"/>
  <c r="AP169" i="8" s="1"/>
  <c r="AT169" i="8" a="1"/>
  <c r="AT169" i="8" s="1"/>
  <c r="AX169" i="8" a="1"/>
  <c r="AX169" i="8" s="1"/>
  <c r="O169" i="8" a="1"/>
  <c r="O169" i="8" s="1"/>
  <c r="S169" i="8" a="1"/>
  <c r="S169" i="8" s="1"/>
  <c r="W169" i="8" a="1"/>
  <c r="W169" i="8" s="1"/>
  <c r="AA169" i="8" a="1"/>
  <c r="AA169" i="8" s="1"/>
  <c r="AE169" i="8" a="1"/>
  <c r="AE169" i="8" s="1"/>
  <c r="AI169" i="8" a="1"/>
  <c r="AI169" i="8" s="1"/>
  <c r="AM169" i="8" a="1"/>
  <c r="AM169" i="8" s="1"/>
  <c r="AQ169" i="8" a="1"/>
  <c r="AQ169" i="8" s="1"/>
  <c r="AU169" i="8" a="1"/>
  <c r="AU169" i="8" s="1"/>
  <c r="AB169" i="8" a="1"/>
  <c r="AB169" i="8" s="1"/>
  <c r="AR169" i="8" a="1"/>
  <c r="AR169" i="8" s="1"/>
  <c r="AJ169" i="8" a="1"/>
  <c r="AJ169" i="8" s="1"/>
  <c r="P169" i="8" a="1"/>
  <c r="P169" i="8" s="1"/>
  <c r="AF169" i="8" a="1"/>
  <c r="AF169" i="8" s="1"/>
  <c r="AV169" i="8" a="1"/>
  <c r="AV169" i="8" s="1"/>
  <c r="T169" i="8" a="1"/>
  <c r="T169" i="8" s="1"/>
  <c r="X169" i="8" a="1"/>
  <c r="X169" i="8" s="1"/>
  <c r="AN169" i="8" a="1"/>
  <c r="AN169" i="8" s="1"/>
  <c r="D170" i="8"/>
  <c r="BA341" i="8"/>
  <c r="BA365" i="8"/>
  <c r="AY366" i="8"/>
  <c r="AX359" i="8"/>
  <c r="AX289" i="8" s="1"/>
  <c r="AZ342" i="8"/>
  <c r="AZ343" i="8"/>
  <c r="BA255" i="8"/>
  <c r="AZ286" i="8"/>
  <c r="AZ282" i="8"/>
  <c r="AX363" i="8"/>
  <c r="AX54" i="28" s="1"/>
  <c r="AY103" i="28"/>
  <c r="AY105" i="28" s="1"/>
  <c r="AZ308" i="8"/>
  <c r="AZ358" i="8"/>
  <c r="BA257" i="8"/>
  <c r="BA285" i="8" s="1"/>
  <c r="BB261" i="8"/>
  <c r="BB288" i="8" s="1"/>
  <c r="BA5" i="28"/>
  <c r="BA231" i="8"/>
  <c r="BA331" i="8" s="1"/>
  <c r="BA340" i="8" s="1"/>
  <c r="AW7" i="28"/>
  <c r="AW8" i="28" s="1"/>
  <c r="AW8" i="8"/>
  <c r="BE263" i="8"/>
  <c r="BA256" i="8"/>
  <c r="AE393" i="8"/>
  <c r="AE399" i="8"/>
  <c r="AE397" i="8"/>
  <c r="BE432" i="8"/>
  <c r="BD433" i="8"/>
  <c r="BB396" i="8"/>
  <c r="BD230" i="8"/>
  <c r="BB5" i="8"/>
  <c r="U412" i="8"/>
  <c r="U409" i="8"/>
  <c r="AY4" i="28" l="1"/>
  <c r="AY9" i="28" s="1"/>
  <c r="AY17" i="8"/>
  <c r="AP136" i="6"/>
  <c r="AZ4" i="8"/>
  <c r="AR137" i="6" s="1"/>
  <c r="AX10" i="28"/>
  <c r="AY6" i="8"/>
  <c r="AY6" i="28" s="1"/>
  <c r="AY9" i="8"/>
  <c r="AY10" i="8"/>
  <c r="AY10" i="28" s="1"/>
  <c r="AQ137" i="6"/>
  <c r="BB125" i="8" a="1"/>
  <c r="BB125" i="8" s="1"/>
  <c r="BB221" i="8" a="1"/>
  <c r="BB221" i="8" s="1"/>
  <c r="BB126" i="8" a="1"/>
  <c r="BB126" i="8" s="1"/>
  <c r="BB222" i="8" a="1"/>
  <c r="BB222" i="8" s="1"/>
  <c r="BB223" i="8" a="1"/>
  <c r="BB223" i="8" s="1"/>
  <c r="BB127" i="8" a="1"/>
  <c r="BB127" i="8" s="1"/>
  <c r="BB128" i="8" a="1"/>
  <c r="BB128" i="8" s="1"/>
  <c r="BB224" i="8" a="1"/>
  <c r="BB224" i="8" s="1"/>
  <c r="BB77" i="8" a="1"/>
  <c r="BB77" i="8" s="1"/>
  <c r="BB78" i="8" a="1"/>
  <c r="BB78" i="8" s="1"/>
  <c r="BB79" i="8" a="1"/>
  <c r="BB79" i="8" s="1"/>
  <c r="BB80" i="8" a="1"/>
  <c r="BB80" i="8" s="1"/>
  <c r="BB82" i="8" a="1"/>
  <c r="BB82" i="8" s="1"/>
  <c r="BB178" i="8" a="1"/>
  <c r="BB178" i="8" s="1"/>
  <c r="L170" i="8" a="1"/>
  <c r="L170" i="8" s="1"/>
  <c r="O170" i="8" a="1"/>
  <c r="O170" i="8" s="1"/>
  <c r="S170" i="8" a="1"/>
  <c r="S170" i="8" s="1"/>
  <c r="W170" i="8" a="1"/>
  <c r="W170" i="8" s="1"/>
  <c r="AA170" i="8" a="1"/>
  <c r="AA170" i="8" s="1"/>
  <c r="AE170" i="8" a="1"/>
  <c r="AE170" i="8" s="1"/>
  <c r="AI170" i="8" a="1"/>
  <c r="AI170" i="8" s="1"/>
  <c r="AM170" i="8" a="1"/>
  <c r="AM170" i="8" s="1"/>
  <c r="AQ170" i="8" a="1"/>
  <c r="AQ170" i="8" s="1"/>
  <c r="AU170" i="8" a="1"/>
  <c r="AU170" i="8" s="1"/>
  <c r="AY170" i="8" a="1"/>
  <c r="AY170" i="8" s="1"/>
  <c r="P170" i="8" a="1"/>
  <c r="P170" i="8" s="1"/>
  <c r="T170" i="8" a="1"/>
  <c r="T170" i="8" s="1"/>
  <c r="X170" i="8" a="1"/>
  <c r="X170" i="8" s="1"/>
  <c r="AB170" i="8" a="1"/>
  <c r="AB170" i="8" s="1"/>
  <c r="AF170" i="8" a="1"/>
  <c r="AF170" i="8" s="1"/>
  <c r="AJ170" i="8" a="1"/>
  <c r="AJ170" i="8" s="1"/>
  <c r="AN170" i="8" a="1"/>
  <c r="AN170" i="8" s="1"/>
  <c r="AR170" i="8" a="1"/>
  <c r="AR170" i="8" s="1"/>
  <c r="AV170" i="8" a="1"/>
  <c r="AV170" i="8" s="1"/>
  <c r="M170" i="8" a="1"/>
  <c r="M170" i="8" s="1"/>
  <c r="Q170" i="8" a="1"/>
  <c r="Q170" i="8" s="1"/>
  <c r="U170" i="8" a="1"/>
  <c r="U170" i="8" s="1"/>
  <c r="Y170" i="8" a="1"/>
  <c r="Y170" i="8" s="1"/>
  <c r="AC170" i="8" a="1"/>
  <c r="AC170" i="8" s="1"/>
  <c r="AG170" i="8" a="1"/>
  <c r="AG170" i="8" s="1"/>
  <c r="AK170" i="8" a="1"/>
  <c r="AK170" i="8" s="1"/>
  <c r="AO170" i="8" a="1"/>
  <c r="AO170" i="8" s="1"/>
  <c r="AS170" i="8" a="1"/>
  <c r="AS170" i="8" s="1"/>
  <c r="AW170" i="8" a="1"/>
  <c r="AW170" i="8" s="1"/>
  <c r="V170" i="8" a="1"/>
  <c r="V170" i="8" s="1"/>
  <c r="AL170" i="8" a="1"/>
  <c r="AL170" i="8" s="1"/>
  <c r="AD170" i="8" a="1"/>
  <c r="AD170" i="8" s="1"/>
  <c r="Z170" i="8" a="1"/>
  <c r="Z170" i="8" s="1"/>
  <c r="AP170" i="8" a="1"/>
  <c r="AP170" i="8" s="1"/>
  <c r="N170" i="8" a="1"/>
  <c r="N170" i="8" s="1"/>
  <c r="AT170" i="8" a="1"/>
  <c r="AT170" i="8" s="1"/>
  <c r="R170" i="8" a="1"/>
  <c r="R170" i="8" s="1"/>
  <c r="AH170" i="8" a="1"/>
  <c r="AH170" i="8" s="1"/>
  <c r="AX170" i="8" a="1"/>
  <c r="AX170" i="8" s="1"/>
  <c r="D171" i="8"/>
  <c r="BB341" i="8"/>
  <c r="BB365" i="8"/>
  <c r="AY359" i="8"/>
  <c r="AY289" i="8" s="1"/>
  <c r="AZ366" i="8"/>
  <c r="BB255" i="8"/>
  <c r="BA343" i="8"/>
  <c r="BA342" i="8"/>
  <c r="BA282" i="8"/>
  <c r="BA286" i="8"/>
  <c r="AY363" i="8"/>
  <c r="AY54" i="28" s="1"/>
  <c r="BA308" i="8"/>
  <c r="BA358" i="8"/>
  <c r="AZ103" i="28"/>
  <c r="AZ105" i="28" s="1"/>
  <c r="AX7" i="28"/>
  <c r="AX8" i="28" s="1"/>
  <c r="BB257" i="8"/>
  <c r="BB285" i="8" s="1"/>
  <c r="BC261" i="8"/>
  <c r="BC288" i="8" s="1"/>
  <c r="BB5" i="28"/>
  <c r="AE74" i="28"/>
  <c r="AE78" i="28" s="1"/>
  <c r="BB231" i="8"/>
  <c r="BB331" i="8" s="1"/>
  <c r="BB340" i="8" s="1"/>
  <c r="AX8" i="8"/>
  <c r="BB256" i="8"/>
  <c r="BF263" i="8"/>
  <c r="U408" i="8"/>
  <c r="U417" i="8" s="1"/>
  <c r="V405" i="8"/>
  <c r="U419" i="8"/>
  <c r="U414" i="8"/>
  <c r="BF432" i="8"/>
  <c r="BF433" i="8" s="1"/>
  <c r="BE433" i="8"/>
  <c r="AF392" i="8"/>
  <c r="BC5" i="8"/>
  <c r="BC396" i="8"/>
  <c r="U418" i="8"/>
  <c r="U413" i="8"/>
  <c r="M147" i="6" s="1"/>
  <c r="BE230" i="8"/>
  <c r="AE398" i="8"/>
  <c r="AZ4" i="28" l="1"/>
  <c r="AZ9" i="28" s="1"/>
  <c r="AZ17" i="8"/>
  <c r="BA4" i="8"/>
  <c r="AZ9" i="8"/>
  <c r="AZ6" i="8"/>
  <c r="AR136" i="6" s="1"/>
  <c r="AZ10" i="8"/>
  <c r="AZ7" i="8" s="1"/>
  <c r="AZ7" i="28" s="1"/>
  <c r="AY7" i="8"/>
  <c r="AY8" i="8" s="1"/>
  <c r="AQ136" i="6"/>
  <c r="BC126" i="8" a="1"/>
  <c r="BC126" i="8" s="1"/>
  <c r="BC222" i="8" a="1"/>
  <c r="BC222" i="8" s="1"/>
  <c r="BC127" i="8" a="1"/>
  <c r="BC127" i="8" s="1"/>
  <c r="BC223" i="8" a="1"/>
  <c r="BC223" i="8" s="1"/>
  <c r="BC224" i="8" a="1"/>
  <c r="BC224" i="8" s="1"/>
  <c r="BC128" i="8" a="1"/>
  <c r="BC128" i="8" s="1"/>
  <c r="BC78" i="8" a="1"/>
  <c r="BC78" i="8" s="1"/>
  <c r="BC79" i="8" a="1"/>
  <c r="BC79" i="8" s="1"/>
  <c r="BC80" i="8" a="1"/>
  <c r="BC80" i="8" s="1"/>
  <c r="BC178" i="8" a="1"/>
  <c r="BC178" i="8" s="1"/>
  <c r="BC82" i="8" a="1"/>
  <c r="BC82" i="8" s="1"/>
  <c r="L171" i="8" a="1"/>
  <c r="L171" i="8" s="1"/>
  <c r="P171" i="8" a="1"/>
  <c r="P171" i="8" s="1"/>
  <c r="T171" i="8" a="1"/>
  <c r="T171" i="8" s="1"/>
  <c r="X171" i="8" a="1"/>
  <c r="X171" i="8" s="1"/>
  <c r="AB171" i="8" a="1"/>
  <c r="AB171" i="8" s="1"/>
  <c r="AF171" i="8" a="1"/>
  <c r="AF171" i="8" s="1"/>
  <c r="AJ171" i="8" a="1"/>
  <c r="AJ171" i="8" s="1"/>
  <c r="AN171" i="8" a="1"/>
  <c r="AN171" i="8" s="1"/>
  <c r="AR171" i="8" a="1"/>
  <c r="AR171" i="8" s="1"/>
  <c r="AV171" i="8" a="1"/>
  <c r="AV171" i="8" s="1"/>
  <c r="AZ171" i="8" a="1"/>
  <c r="AZ171" i="8" s="1"/>
  <c r="M171" i="8" a="1"/>
  <c r="M171" i="8" s="1"/>
  <c r="Q171" i="8" a="1"/>
  <c r="Q171" i="8" s="1"/>
  <c r="U171" i="8" a="1"/>
  <c r="U171" i="8" s="1"/>
  <c r="Y171" i="8" a="1"/>
  <c r="Y171" i="8" s="1"/>
  <c r="AC171" i="8" a="1"/>
  <c r="AC171" i="8" s="1"/>
  <c r="AG171" i="8" a="1"/>
  <c r="AG171" i="8" s="1"/>
  <c r="AK171" i="8" a="1"/>
  <c r="AK171" i="8" s="1"/>
  <c r="AO171" i="8" a="1"/>
  <c r="AO171" i="8" s="1"/>
  <c r="AS171" i="8" a="1"/>
  <c r="AS171" i="8" s="1"/>
  <c r="AW171" i="8" a="1"/>
  <c r="AW171" i="8" s="1"/>
  <c r="N171" i="8" a="1"/>
  <c r="N171" i="8" s="1"/>
  <c r="R171" i="8" a="1"/>
  <c r="R171" i="8" s="1"/>
  <c r="V171" i="8" a="1"/>
  <c r="V171" i="8" s="1"/>
  <c r="Z171" i="8" a="1"/>
  <c r="Z171" i="8" s="1"/>
  <c r="AD171" i="8" a="1"/>
  <c r="AD171" i="8" s="1"/>
  <c r="AH171" i="8" a="1"/>
  <c r="AH171" i="8" s="1"/>
  <c r="AL171" i="8" a="1"/>
  <c r="AL171" i="8" s="1"/>
  <c r="AP171" i="8" a="1"/>
  <c r="AP171" i="8" s="1"/>
  <c r="AT171" i="8" a="1"/>
  <c r="AT171" i="8" s="1"/>
  <c r="AX171" i="8" a="1"/>
  <c r="AX171" i="8" s="1"/>
  <c r="O171" i="8" a="1"/>
  <c r="O171" i="8" s="1"/>
  <c r="AE171" i="8" a="1"/>
  <c r="AE171" i="8" s="1"/>
  <c r="AU171" i="8" a="1"/>
  <c r="AU171" i="8" s="1"/>
  <c r="W171" i="8" a="1"/>
  <c r="W171" i="8" s="1"/>
  <c r="AQ171" i="8" a="1"/>
  <c r="AQ171" i="8" s="1"/>
  <c r="S171" i="8" a="1"/>
  <c r="S171" i="8" s="1"/>
  <c r="AI171" i="8" a="1"/>
  <c r="AI171" i="8" s="1"/>
  <c r="AY171" i="8" a="1"/>
  <c r="AY171" i="8" s="1"/>
  <c r="AM171" i="8" a="1"/>
  <c r="AM171" i="8" s="1"/>
  <c r="AA171" i="8" a="1"/>
  <c r="AA171" i="8" s="1"/>
  <c r="D172" i="8"/>
  <c r="BC341" i="8"/>
  <c r="BC365" i="8"/>
  <c r="BA366" i="8"/>
  <c r="AZ359" i="8"/>
  <c r="AZ289" i="8" s="1"/>
  <c r="BC255" i="8"/>
  <c r="BB342" i="8"/>
  <c r="BB343" i="8"/>
  <c r="BB286" i="8"/>
  <c r="BB282" i="8"/>
  <c r="AZ363" i="8"/>
  <c r="AZ54" i="28" s="1"/>
  <c r="BB308" i="8"/>
  <c r="BB358" i="8"/>
  <c r="BA103" i="28"/>
  <c r="BA105" i="28" s="1"/>
  <c r="BC257" i="8"/>
  <c r="BC285" i="8" s="1"/>
  <c r="BD261" i="8"/>
  <c r="BD288" i="8" s="1"/>
  <c r="BC5" i="28"/>
  <c r="BC231" i="8"/>
  <c r="BC331" i="8" s="1"/>
  <c r="BC340" i="8" s="1"/>
  <c r="BC256" i="8"/>
  <c r="U429" i="8"/>
  <c r="U424" i="8"/>
  <c r="U428" i="8"/>
  <c r="U423" i="8"/>
  <c r="V410" i="8"/>
  <c r="BF230" i="8"/>
  <c r="BD396" i="8"/>
  <c r="BD5" i="8"/>
  <c r="U427" i="8"/>
  <c r="U422" i="8"/>
  <c r="AF393" i="8"/>
  <c r="AF74" i="28" s="1"/>
  <c r="AF399" i="8"/>
  <c r="AF397" i="8"/>
  <c r="BA10" i="8" l="1"/>
  <c r="BA10" i="28" s="1"/>
  <c r="BA4" i="28"/>
  <c r="BA9" i="28" s="1"/>
  <c r="BA17" i="8"/>
  <c r="BB4" i="8"/>
  <c r="BA6" i="8"/>
  <c r="AS136" i="6" s="1"/>
  <c r="AS137" i="6"/>
  <c r="BA9" i="8"/>
  <c r="AZ10" i="28"/>
  <c r="AZ6" i="28"/>
  <c r="AZ8" i="28" s="1"/>
  <c r="AY7" i="28"/>
  <c r="AY8" i="28" s="1"/>
  <c r="BD127" i="8" a="1"/>
  <c r="BD127" i="8" s="1"/>
  <c r="BD223" i="8" a="1"/>
  <c r="BD223" i="8" s="1"/>
  <c r="BD224" i="8" a="1"/>
  <c r="BD224" i="8" s="1"/>
  <c r="BD128" i="8" a="1"/>
  <c r="BD128" i="8" s="1"/>
  <c r="BD79" i="8" a="1"/>
  <c r="BD79" i="8" s="1"/>
  <c r="BD80" i="8" a="1"/>
  <c r="BD80" i="8" s="1"/>
  <c r="BD82" i="8" a="1"/>
  <c r="BD82" i="8" s="1"/>
  <c r="BD178" i="8" a="1"/>
  <c r="BD178" i="8" s="1"/>
  <c r="L172" i="8" a="1"/>
  <c r="L172" i="8" s="1"/>
  <c r="P172" i="8" a="1"/>
  <c r="P172" i="8" s="1"/>
  <c r="T172" i="8" a="1"/>
  <c r="T172" i="8" s="1"/>
  <c r="X172" i="8" a="1"/>
  <c r="X172" i="8" s="1"/>
  <c r="AB172" i="8" a="1"/>
  <c r="AB172" i="8" s="1"/>
  <c r="AF172" i="8" a="1"/>
  <c r="AF172" i="8" s="1"/>
  <c r="AJ172" i="8" a="1"/>
  <c r="AJ172" i="8" s="1"/>
  <c r="AN172" i="8" a="1"/>
  <c r="AN172" i="8" s="1"/>
  <c r="AR172" i="8" a="1"/>
  <c r="AR172" i="8" s="1"/>
  <c r="AV172" i="8" a="1"/>
  <c r="AV172" i="8" s="1"/>
  <c r="AZ172" i="8" a="1"/>
  <c r="AZ172" i="8" s="1"/>
  <c r="M172" i="8" a="1"/>
  <c r="M172" i="8" s="1"/>
  <c r="Q172" i="8" a="1"/>
  <c r="Q172" i="8" s="1"/>
  <c r="U172" i="8" a="1"/>
  <c r="U172" i="8" s="1"/>
  <c r="Y172" i="8" a="1"/>
  <c r="Y172" i="8" s="1"/>
  <c r="AC172" i="8" a="1"/>
  <c r="AC172" i="8" s="1"/>
  <c r="AG172" i="8" a="1"/>
  <c r="AG172" i="8" s="1"/>
  <c r="AK172" i="8" a="1"/>
  <c r="AK172" i="8" s="1"/>
  <c r="AO172" i="8" a="1"/>
  <c r="AO172" i="8" s="1"/>
  <c r="AS172" i="8" a="1"/>
  <c r="AS172" i="8" s="1"/>
  <c r="AW172" i="8" a="1"/>
  <c r="AW172" i="8" s="1"/>
  <c r="BA172" i="8" a="1"/>
  <c r="BA172" i="8" s="1"/>
  <c r="N172" i="8" a="1"/>
  <c r="N172" i="8" s="1"/>
  <c r="R172" i="8" a="1"/>
  <c r="R172" i="8" s="1"/>
  <c r="V172" i="8" a="1"/>
  <c r="V172" i="8" s="1"/>
  <c r="Z172" i="8" a="1"/>
  <c r="Z172" i="8" s="1"/>
  <c r="AD172" i="8" a="1"/>
  <c r="AD172" i="8" s="1"/>
  <c r="AH172" i="8" a="1"/>
  <c r="AH172" i="8" s="1"/>
  <c r="AL172" i="8" a="1"/>
  <c r="AL172" i="8" s="1"/>
  <c r="AP172" i="8" a="1"/>
  <c r="AP172" i="8" s="1"/>
  <c r="AT172" i="8" a="1"/>
  <c r="AT172" i="8" s="1"/>
  <c r="AX172" i="8" a="1"/>
  <c r="AX172" i="8" s="1"/>
  <c r="W172" i="8" a="1"/>
  <c r="W172" i="8" s="1"/>
  <c r="AM172" i="8" a="1"/>
  <c r="AM172" i="8" s="1"/>
  <c r="AE172" i="8" a="1"/>
  <c r="AE172" i="8" s="1"/>
  <c r="AA172" i="8" a="1"/>
  <c r="AA172" i="8" s="1"/>
  <c r="AQ172" i="8" a="1"/>
  <c r="AQ172" i="8" s="1"/>
  <c r="AU172" i="8" a="1"/>
  <c r="AU172" i="8" s="1"/>
  <c r="S172" i="8" a="1"/>
  <c r="S172" i="8" s="1"/>
  <c r="O172" i="8" a="1"/>
  <c r="O172" i="8" s="1"/>
  <c r="AI172" i="8" a="1"/>
  <c r="AI172" i="8" s="1"/>
  <c r="AY172" i="8" a="1"/>
  <c r="AY172" i="8" s="1"/>
  <c r="D173" i="8"/>
  <c r="BD341" i="8"/>
  <c r="BD365" i="8"/>
  <c r="BB366" i="8"/>
  <c r="BA359" i="8"/>
  <c r="BA289" i="8" s="1"/>
  <c r="BC342" i="8"/>
  <c r="BC343" i="8"/>
  <c r="BD255" i="8"/>
  <c r="BC286" i="8"/>
  <c r="BC282" i="8"/>
  <c r="BA363" i="8"/>
  <c r="BA54" i="28" s="1"/>
  <c r="BC308" i="8"/>
  <c r="BC358" i="8"/>
  <c r="BB103" i="28"/>
  <c r="BB105" i="28" s="1"/>
  <c r="BE261" i="8"/>
  <c r="BE288" i="8" s="1"/>
  <c r="BD257" i="8"/>
  <c r="BD285" i="8" s="1"/>
  <c r="BD5" i="28"/>
  <c r="AF78" i="28"/>
  <c r="BD231" i="8"/>
  <c r="BD331" i="8" s="1"/>
  <c r="BD340" i="8" s="1"/>
  <c r="AZ8" i="8"/>
  <c r="BD256" i="8"/>
  <c r="AG392" i="8"/>
  <c r="BE5" i="8"/>
  <c r="AF398" i="8"/>
  <c r="BE396" i="8"/>
  <c r="V406" i="8"/>
  <c r="V411" i="8"/>
  <c r="BA7" i="8" l="1"/>
  <c r="BA8" i="8" s="1"/>
  <c r="BB10" i="8"/>
  <c r="BB7" i="8" s="1"/>
  <c r="BB7" i="28" s="1"/>
  <c r="BA6" i="28"/>
  <c r="BC4" i="8"/>
  <c r="BC4" i="28" s="1"/>
  <c r="BC9" i="28" s="1"/>
  <c r="BB6" i="8"/>
  <c r="AT136" i="6" s="1"/>
  <c r="BB9" i="8"/>
  <c r="BB4" i="28"/>
  <c r="BB9" i="28" s="1"/>
  <c r="AT137" i="6"/>
  <c r="BB17" i="8"/>
  <c r="BE224" i="8" a="1"/>
  <c r="BE224" i="8" s="1"/>
  <c r="BE128" i="8" a="1"/>
  <c r="BE128" i="8" s="1"/>
  <c r="BE80" i="8" a="1"/>
  <c r="BE80" i="8" s="1"/>
  <c r="BE82" i="8" a="1"/>
  <c r="BE82" i="8" s="1"/>
  <c r="BE178" i="8" a="1"/>
  <c r="BE178" i="8" s="1"/>
  <c r="L173" i="8" a="1"/>
  <c r="L173" i="8" s="1"/>
  <c r="O173" i="8" a="1"/>
  <c r="O173" i="8" s="1"/>
  <c r="S173" i="8" a="1"/>
  <c r="S173" i="8" s="1"/>
  <c r="W173" i="8" a="1"/>
  <c r="W173" i="8" s="1"/>
  <c r="AA173" i="8" a="1"/>
  <c r="AA173" i="8" s="1"/>
  <c r="AE173" i="8" a="1"/>
  <c r="AE173" i="8" s="1"/>
  <c r="AI173" i="8" a="1"/>
  <c r="AI173" i="8" s="1"/>
  <c r="AM173" i="8" a="1"/>
  <c r="AM173" i="8" s="1"/>
  <c r="AQ173" i="8" a="1"/>
  <c r="AQ173" i="8" s="1"/>
  <c r="AU173" i="8" a="1"/>
  <c r="AU173" i="8" s="1"/>
  <c r="AY173" i="8" a="1"/>
  <c r="AY173" i="8" s="1"/>
  <c r="P173" i="8" a="1"/>
  <c r="P173" i="8" s="1"/>
  <c r="T173" i="8" a="1"/>
  <c r="T173" i="8" s="1"/>
  <c r="X173" i="8" a="1"/>
  <c r="X173" i="8" s="1"/>
  <c r="AB173" i="8" a="1"/>
  <c r="AB173" i="8" s="1"/>
  <c r="AF173" i="8" a="1"/>
  <c r="AF173" i="8" s="1"/>
  <c r="AJ173" i="8" a="1"/>
  <c r="AJ173" i="8" s="1"/>
  <c r="AN173" i="8" a="1"/>
  <c r="AN173" i="8" s="1"/>
  <c r="AR173" i="8" a="1"/>
  <c r="AR173" i="8" s="1"/>
  <c r="AV173" i="8" a="1"/>
  <c r="AV173" i="8" s="1"/>
  <c r="AZ173" i="8" a="1"/>
  <c r="AZ173" i="8" s="1"/>
  <c r="M173" i="8" a="1"/>
  <c r="M173" i="8" s="1"/>
  <c r="Q173" i="8" a="1"/>
  <c r="Q173" i="8" s="1"/>
  <c r="U173" i="8" a="1"/>
  <c r="U173" i="8" s="1"/>
  <c r="Y173" i="8" a="1"/>
  <c r="Y173" i="8" s="1"/>
  <c r="AC173" i="8" a="1"/>
  <c r="AC173" i="8" s="1"/>
  <c r="AG173" i="8" a="1"/>
  <c r="AG173" i="8" s="1"/>
  <c r="AK173" i="8" a="1"/>
  <c r="AK173" i="8" s="1"/>
  <c r="AO173" i="8" a="1"/>
  <c r="AO173" i="8" s="1"/>
  <c r="AS173" i="8" a="1"/>
  <c r="AS173" i="8" s="1"/>
  <c r="AW173" i="8" a="1"/>
  <c r="AW173" i="8" s="1"/>
  <c r="BA173" i="8" a="1"/>
  <c r="BA173" i="8" s="1"/>
  <c r="N173" i="8" a="1"/>
  <c r="N173" i="8" s="1"/>
  <c r="AD173" i="8" a="1"/>
  <c r="AD173" i="8" s="1"/>
  <c r="AT173" i="8" a="1"/>
  <c r="AT173" i="8" s="1"/>
  <c r="V173" i="8" a="1"/>
  <c r="V173" i="8" s="1"/>
  <c r="BB173" i="8" a="1"/>
  <c r="BB173" i="8" s="1"/>
  <c r="R173" i="8" a="1"/>
  <c r="R173" i="8" s="1"/>
  <c r="AH173" i="8" a="1"/>
  <c r="AH173" i="8" s="1"/>
  <c r="AX173" i="8" a="1"/>
  <c r="AX173" i="8" s="1"/>
  <c r="AL173" i="8" a="1"/>
  <c r="AL173" i="8" s="1"/>
  <c r="Z173" i="8" a="1"/>
  <c r="Z173" i="8" s="1"/>
  <c r="AP173" i="8" a="1"/>
  <c r="AP173" i="8" s="1"/>
  <c r="D174" i="8"/>
  <c r="BE341" i="8"/>
  <c r="BE365" i="8"/>
  <c r="BB359" i="8"/>
  <c r="BB289" i="8" s="1"/>
  <c r="BC366" i="8"/>
  <c r="BD343" i="8"/>
  <c r="BD342" i="8"/>
  <c r="BE255" i="8"/>
  <c r="BD282" i="8"/>
  <c r="BD286" i="8"/>
  <c r="BB363" i="8"/>
  <c r="BB54" i="28" s="1"/>
  <c r="BC103" i="28"/>
  <c r="BC105" i="28" s="1"/>
  <c r="BD308" i="8"/>
  <c r="BD358" i="8"/>
  <c r="BF261" i="8"/>
  <c r="BF288" i="8" s="1"/>
  <c r="BE257" i="8"/>
  <c r="BE285" i="8" s="1"/>
  <c r="BE5" i="28"/>
  <c r="BE231" i="8"/>
  <c r="BE331" i="8" s="1"/>
  <c r="BE340" i="8" s="1"/>
  <c r="BE256" i="8"/>
  <c r="BF396" i="8"/>
  <c r="AG393" i="8"/>
  <c r="AG74" i="28" s="1"/>
  <c r="AG78" i="28" s="1"/>
  <c r="AG399" i="8"/>
  <c r="AG397" i="8"/>
  <c r="V412" i="8"/>
  <c r="V409" i="8"/>
  <c r="BF5" i="8"/>
  <c r="BA7" i="28" l="1"/>
  <c r="BA8" i="28" s="1"/>
  <c r="BB10" i="28"/>
  <c r="BC9" i="8"/>
  <c r="BD4" i="8"/>
  <c r="AV137" i="6" s="1"/>
  <c r="BC6" i="8"/>
  <c r="AU136" i="6" s="1"/>
  <c r="AU137" i="6"/>
  <c r="BC10" i="8"/>
  <c r="BC7" i="8" s="1"/>
  <c r="BC7" i="28" s="1"/>
  <c r="BB6" i="28"/>
  <c r="BB8" i="28" s="1"/>
  <c r="BC17" i="8"/>
  <c r="BF82" i="8" a="1"/>
  <c r="BF82" i="8" s="1"/>
  <c r="BF178" i="8" a="1"/>
  <c r="BF178" i="8" s="1"/>
  <c r="L174" i="8" a="1"/>
  <c r="L174" i="8" s="1"/>
  <c r="M174" i="8" a="1"/>
  <c r="M174" i="8" s="1"/>
  <c r="Q174" i="8" a="1"/>
  <c r="Q174" i="8" s="1"/>
  <c r="U174" i="8" a="1"/>
  <c r="U174" i="8" s="1"/>
  <c r="Y174" i="8" a="1"/>
  <c r="Y174" i="8" s="1"/>
  <c r="AC174" i="8" a="1"/>
  <c r="AC174" i="8" s="1"/>
  <c r="AG174" i="8" a="1"/>
  <c r="AG174" i="8" s="1"/>
  <c r="AK174" i="8" a="1"/>
  <c r="AK174" i="8" s="1"/>
  <c r="AO174" i="8" a="1"/>
  <c r="AO174" i="8" s="1"/>
  <c r="AS174" i="8" a="1"/>
  <c r="AS174" i="8" s="1"/>
  <c r="AW174" i="8" a="1"/>
  <c r="AW174" i="8" s="1"/>
  <c r="BA174" i="8" a="1"/>
  <c r="BA174" i="8" s="1"/>
  <c r="N174" i="8" a="1"/>
  <c r="N174" i="8" s="1"/>
  <c r="R174" i="8" a="1"/>
  <c r="R174" i="8" s="1"/>
  <c r="V174" i="8" a="1"/>
  <c r="V174" i="8" s="1"/>
  <c r="Z174" i="8" a="1"/>
  <c r="Z174" i="8" s="1"/>
  <c r="AD174" i="8" a="1"/>
  <c r="AD174" i="8" s="1"/>
  <c r="AH174" i="8" a="1"/>
  <c r="AH174" i="8" s="1"/>
  <c r="AL174" i="8" a="1"/>
  <c r="AL174" i="8" s="1"/>
  <c r="AP174" i="8" a="1"/>
  <c r="AP174" i="8" s="1"/>
  <c r="AT174" i="8" a="1"/>
  <c r="AT174" i="8" s="1"/>
  <c r="AX174" i="8" a="1"/>
  <c r="AX174" i="8" s="1"/>
  <c r="BB174" i="8" a="1"/>
  <c r="BB174" i="8" s="1"/>
  <c r="O174" i="8" a="1"/>
  <c r="O174" i="8" s="1"/>
  <c r="S174" i="8" a="1"/>
  <c r="S174" i="8" s="1"/>
  <c r="W174" i="8" a="1"/>
  <c r="W174" i="8" s="1"/>
  <c r="AA174" i="8" a="1"/>
  <c r="AA174" i="8" s="1"/>
  <c r="AE174" i="8" a="1"/>
  <c r="AE174" i="8" s="1"/>
  <c r="AI174" i="8" a="1"/>
  <c r="AI174" i="8" s="1"/>
  <c r="AM174" i="8" a="1"/>
  <c r="AM174" i="8" s="1"/>
  <c r="AQ174" i="8" a="1"/>
  <c r="AQ174" i="8" s="1"/>
  <c r="AU174" i="8" a="1"/>
  <c r="AU174" i="8" s="1"/>
  <c r="AY174" i="8" a="1"/>
  <c r="AY174" i="8" s="1"/>
  <c r="BC174" i="8" a="1"/>
  <c r="BC174" i="8" s="1"/>
  <c r="T174" i="8" a="1"/>
  <c r="T174" i="8" s="1"/>
  <c r="AJ174" i="8" a="1"/>
  <c r="AJ174" i="8" s="1"/>
  <c r="AZ174" i="8" a="1"/>
  <c r="AZ174" i="8" s="1"/>
  <c r="AR174" i="8" a="1"/>
  <c r="AR174" i="8" s="1"/>
  <c r="AV174" i="8" a="1"/>
  <c r="AV174" i="8" s="1"/>
  <c r="X174" i="8" a="1"/>
  <c r="X174" i="8" s="1"/>
  <c r="AN174" i="8" a="1"/>
  <c r="AN174" i="8" s="1"/>
  <c r="AB174" i="8" a="1"/>
  <c r="AB174" i="8" s="1"/>
  <c r="AF174" i="8" a="1"/>
  <c r="AF174" i="8" s="1"/>
  <c r="P174" i="8" a="1"/>
  <c r="P174" i="8" s="1"/>
  <c r="D175" i="8"/>
  <c r="BF341" i="8"/>
  <c r="BF365" i="8"/>
  <c r="BC359" i="8"/>
  <c r="BC289" i="8" s="1"/>
  <c r="BD366" i="8"/>
  <c r="BE342" i="8"/>
  <c r="BE343" i="8"/>
  <c r="BF255" i="8"/>
  <c r="BE286" i="8"/>
  <c r="BE282" i="8"/>
  <c r="BC363" i="8"/>
  <c r="BC54" i="28" s="1"/>
  <c r="BE308" i="8"/>
  <c r="BE358" i="8"/>
  <c r="BF308" i="8"/>
  <c r="BF358" i="8"/>
  <c r="BD103" i="28"/>
  <c r="BD105" i="28" s="1"/>
  <c r="BF257" i="8"/>
  <c r="BF231" i="8"/>
  <c r="D5" i="8"/>
  <c r="BF5" i="28"/>
  <c r="D5" i="28" s="1"/>
  <c r="BB8" i="8"/>
  <c r="BF256" i="8"/>
  <c r="AG398" i="8"/>
  <c r="V408" i="8"/>
  <c r="V417" i="8" s="1"/>
  <c r="W405" i="8"/>
  <c r="V419" i="8"/>
  <c r="V414" i="8"/>
  <c r="V418" i="8"/>
  <c r="V413" i="8"/>
  <c r="N147" i="6" s="1"/>
  <c r="AH392" i="8"/>
  <c r="BD10" i="8" l="1"/>
  <c r="BD10" i="28" s="1"/>
  <c r="BC6" i="28"/>
  <c r="BC8" i="28" s="1"/>
  <c r="BD6" i="8"/>
  <c r="BD6" i="28" s="1"/>
  <c r="BD9" i="8"/>
  <c r="BE4" i="8"/>
  <c r="BD4" i="28"/>
  <c r="BD9" i="28" s="1"/>
  <c r="BC10" i="28"/>
  <c r="BD17" i="8"/>
  <c r="L175" i="8" a="1"/>
  <c r="L175" i="8" s="1"/>
  <c r="N175" i="8" a="1"/>
  <c r="N175" i="8" s="1"/>
  <c r="R175" i="8" a="1"/>
  <c r="R175" i="8" s="1"/>
  <c r="V175" i="8" a="1"/>
  <c r="V175" i="8" s="1"/>
  <c r="Z175" i="8" a="1"/>
  <c r="Z175" i="8" s="1"/>
  <c r="AD175" i="8" a="1"/>
  <c r="AD175" i="8" s="1"/>
  <c r="AH175" i="8" a="1"/>
  <c r="AH175" i="8" s="1"/>
  <c r="AL175" i="8" a="1"/>
  <c r="AL175" i="8" s="1"/>
  <c r="AP175" i="8" a="1"/>
  <c r="AP175" i="8" s="1"/>
  <c r="AT175" i="8" a="1"/>
  <c r="AT175" i="8" s="1"/>
  <c r="AX175" i="8" a="1"/>
  <c r="AX175" i="8" s="1"/>
  <c r="BB175" i="8" a="1"/>
  <c r="BB175" i="8" s="1"/>
  <c r="O175" i="8" a="1"/>
  <c r="O175" i="8" s="1"/>
  <c r="S175" i="8" a="1"/>
  <c r="S175" i="8" s="1"/>
  <c r="W175" i="8" a="1"/>
  <c r="W175" i="8" s="1"/>
  <c r="AA175" i="8" a="1"/>
  <c r="AA175" i="8" s="1"/>
  <c r="AE175" i="8" a="1"/>
  <c r="AE175" i="8" s="1"/>
  <c r="AI175" i="8" a="1"/>
  <c r="AI175" i="8" s="1"/>
  <c r="AM175" i="8" a="1"/>
  <c r="AM175" i="8" s="1"/>
  <c r="AQ175" i="8" a="1"/>
  <c r="AQ175" i="8" s="1"/>
  <c r="AU175" i="8" a="1"/>
  <c r="AU175" i="8" s="1"/>
  <c r="AY175" i="8" a="1"/>
  <c r="AY175" i="8" s="1"/>
  <c r="BC175" i="8" a="1"/>
  <c r="BC175" i="8" s="1"/>
  <c r="P175" i="8" a="1"/>
  <c r="P175" i="8" s="1"/>
  <c r="T175" i="8" a="1"/>
  <c r="T175" i="8" s="1"/>
  <c r="X175" i="8" a="1"/>
  <c r="X175" i="8" s="1"/>
  <c r="AB175" i="8" a="1"/>
  <c r="AB175" i="8" s="1"/>
  <c r="AF175" i="8" a="1"/>
  <c r="AF175" i="8" s="1"/>
  <c r="AJ175" i="8" a="1"/>
  <c r="AJ175" i="8" s="1"/>
  <c r="AN175" i="8" a="1"/>
  <c r="AN175" i="8" s="1"/>
  <c r="AR175" i="8" a="1"/>
  <c r="AR175" i="8" s="1"/>
  <c r="AV175" i="8" a="1"/>
  <c r="AV175" i="8" s="1"/>
  <c r="AZ175" i="8" a="1"/>
  <c r="AZ175" i="8" s="1"/>
  <c r="BD175" i="8" a="1"/>
  <c r="BD175" i="8" s="1"/>
  <c r="Y175" i="8" a="1"/>
  <c r="Y175" i="8" s="1"/>
  <c r="AO175" i="8" a="1"/>
  <c r="AO175" i="8" s="1"/>
  <c r="AG175" i="8" a="1"/>
  <c r="AG175" i="8" s="1"/>
  <c r="BA175" i="8" a="1"/>
  <c r="BA175" i="8" s="1"/>
  <c r="M175" i="8" a="1"/>
  <c r="M175" i="8" s="1"/>
  <c r="AC175" i="8" a="1"/>
  <c r="AC175" i="8" s="1"/>
  <c r="AS175" i="8" a="1"/>
  <c r="AS175" i="8" s="1"/>
  <c r="Q175" i="8" a="1"/>
  <c r="Q175" i="8" s="1"/>
  <c r="AK175" i="8" a="1"/>
  <c r="AK175" i="8" s="1"/>
  <c r="AW175" i="8" a="1"/>
  <c r="AW175" i="8" s="1"/>
  <c r="U175" i="8" a="1"/>
  <c r="U175" i="8" s="1"/>
  <c r="D176" i="8"/>
  <c r="BD359" i="8"/>
  <c r="BD289" i="8" s="1"/>
  <c r="BE366" i="8"/>
  <c r="BF286" i="8"/>
  <c r="BF285" i="8"/>
  <c r="BD363" i="8"/>
  <c r="BD54" i="28" s="1"/>
  <c r="BF103" i="28"/>
  <c r="BF105" i="28" s="1"/>
  <c r="BE103" i="28"/>
  <c r="BE105" i="28" s="1"/>
  <c r="BF331" i="8"/>
  <c r="BF340" i="8" s="1"/>
  <c r="BC8" i="8"/>
  <c r="V423" i="8"/>
  <c r="V428" i="8"/>
  <c r="AH399" i="8"/>
  <c r="AH393" i="8"/>
  <c r="AH74" i="28" s="1"/>
  <c r="AH78" i="28" s="1"/>
  <c r="AH397" i="8"/>
  <c r="V424" i="8"/>
  <c r="V429" i="8"/>
  <c r="V427" i="8"/>
  <c r="V422" i="8"/>
  <c r="W410" i="8"/>
  <c r="AW137" i="6" l="1"/>
  <c r="BD7" i="8"/>
  <c r="BD7" i="28" s="1"/>
  <c r="BD8" i="28" s="1"/>
  <c r="AV136" i="6"/>
  <c r="BE4" i="28"/>
  <c r="BE9" i="28" s="1"/>
  <c r="BE10" i="8"/>
  <c r="BE10" i="28" s="1"/>
  <c r="BE6" i="8"/>
  <c r="BE6" i="28" s="1"/>
  <c r="BF4" i="8"/>
  <c r="BE9" i="8"/>
  <c r="BE17" i="8"/>
  <c r="L176" i="8" a="1"/>
  <c r="L176" i="8" s="1"/>
  <c r="N176" i="8" a="1"/>
  <c r="N176" i="8" s="1"/>
  <c r="R176" i="8" a="1"/>
  <c r="R176" i="8" s="1"/>
  <c r="V176" i="8" a="1"/>
  <c r="V176" i="8" s="1"/>
  <c r="Z176" i="8" a="1"/>
  <c r="Z176" i="8" s="1"/>
  <c r="AD176" i="8" a="1"/>
  <c r="AD176" i="8" s="1"/>
  <c r="AH176" i="8" a="1"/>
  <c r="AH176" i="8" s="1"/>
  <c r="O176" i="8" a="1"/>
  <c r="O176" i="8" s="1"/>
  <c r="S176" i="8" a="1"/>
  <c r="S176" i="8" s="1"/>
  <c r="W176" i="8" a="1"/>
  <c r="W176" i="8" s="1"/>
  <c r="AA176" i="8" a="1"/>
  <c r="AA176" i="8" s="1"/>
  <c r="AE176" i="8" a="1"/>
  <c r="AE176" i="8" s="1"/>
  <c r="AI176" i="8" a="1"/>
  <c r="AI176" i="8" s="1"/>
  <c r="AM176" i="8" a="1"/>
  <c r="AM176" i="8" s="1"/>
  <c r="AQ176" i="8" a="1"/>
  <c r="AQ176" i="8" s="1"/>
  <c r="AU176" i="8" a="1"/>
  <c r="AU176" i="8" s="1"/>
  <c r="AY176" i="8" a="1"/>
  <c r="AY176" i="8" s="1"/>
  <c r="BC176" i="8" a="1"/>
  <c r="BC176" i="8" s="1"/>
  <c r="P176" i="8" a="1"/>
  <c r="P176" i="8" s="1"/>
  <c r="T176" i="8" a="1"/>
  <c r="T176" i="8" s="1"/>
  <c r="X176" i="8" a="1"/>
  <c r="X176" i="8" s="1"/>
  <c r="AB176" i="8" a="1"/>
  <c r="AB176" i="8" s="1"/>
  <c r="AF176" i="8" a="1"/>
  <c r="AF176" i="8" s="1"/>
  <c r="AJ176" i="8" a="1"/>
  <c r="AJ176" i="8" s="1"/>
  <c r="AN176" i="8" a="1"/>
  <c r="AN176" i="8" s="1"/>
  <c r="AR176" i="8" a="1"/>
  <c r="AR176" i="8" s="1"/>
  <c r="AV176" i="8" a="1"/>
  <c r="AV176" i="8" s="1"/>
  <c r="AZ176" i="8" a="1"/>
  <c r="AZ176" i="8" s="1"/>
  <c r="BD176" i="8" a="1"/>
  <c r="BD176" i="8" s="1"/>
  <c r="M176" i="8" a="1"/>
  <c r="M176" i="8" s="1"/>
  <c r="AC176" i="8" a="1"/>
  <c r="AC176" i="8" s="1"/>
  <c r="AO176" i="8" a="1"/>
  <c r="AO176" i="8" s="1"/>
  <c r="AW176" i="8" a="1"/>
  <c r="AW176" i="8" s="1"/>
  <c r="BE176" i="8" a="1"/>
  <c r="BE176" i="8" s="1"/>
  <c r="AK176" i="8" a="1"/>
  <c r="AK176" i="8" s="1"/>
  <c r="BA176" i="8" a="1"/>
  <c r="BA176" i="8" s="1"/>
  <c r="AL176" i="8" a="1"/>
  <c r="AL176" i="8" s="1"/>
  <c r="BB176" i="8" a="1"/>
  <c r="BB176" i="8" s="1"/>
  <c r="Q176" i="8" a="1"/>
  <c r="Q176" i="8" s="1"/>
  <c r="AG176" i="8" a="1"/>
  <c r="AG176" i="8" s="1"/>
  <c r="AP176" i="8" a="1"/>
  <c r="AP176" i="8" s="1"/>
  <c r="AX176" i="8" a="1"/>
  <c r="AX176" i="8" s="1"/>
  <c r="U176" i="8" a="1"/>
  <c r="U176" i="8" s="1"/>
  <c r="AS176" i="8" a="1"/>
  <c r="AS176" i="8" s="1"/>
  <c r="AT176" i="8" a="1"/>
  <c r="AT176" i="8" s="1"/>
  <c r="Y176" i="8" a="1"/>
  <c r="Y176" i="8" s="1"/>
  <c r="BF366" i="8"/>
  <c r="BF359" i="8" s="1"/>
  <c r="BF289" i="8" s="1"/>
  <c r="BE359" i="8"/>
  <c r="BE289" i="8" s="1"/>
  <c r="BF342" i="8"/>
  <c r="BF343" i="8"/>
  <c r="BE363" i="8"/>
  <c r="BF363" i="8" s="1"/>
  <c r="BF54" i="28" s="1"/>
  <c r="AI392" i="8"/>
  <c r="W406" i="8"/>
  <c r="BY406" i="8" s="1"/>
  <c r="W411" i="8"/>
  <c r="AH398" i="8"/>
  <c r="BF6" i="8" l="1"/>
  <c r="BY349" i="8" s="1"/>
  <c r="BH4" i="8"/>
  <c r="CB5" i="8"/>
  <c r="BD8" i="8"/>
  <c r="AW136" i="6"/>
  <c r="BE7" i="8"/>
  <c r="BE7" i="28" s="1"/>
  <c r="BF10" i="8"/>
  <c r="BF7" i="8" s="1"/>
  <c r="BF9" i="8"/>
  <c r="BF4" i="28"/>
  <c r="BF9" i="28" s="1"/>
  <c r="AX137" i="6"/>
  <c r="BF17" i="8"/>
  <c r="E130" i="8" a="1"/>
  <c r="E130" i="8" s="1"/>
  <c r="BY151" i="8"/>
  <c r="E34" i="8" a="1"/>
  <c r="E34" i="8" s="1"/>
  <c r="BY60" i="8"/>
  <c r="BH46" i="8"/>
  <c r="BY116" i="8"/>
  <c r="BZ115" i="8"/>
  <c r="BY107" i="8"/>
  <c r="CA126" i="8"/>
  <c r="BE54" i="28"/>
  <c r="BH240" i="8"/>
  <c r="BZ244" i="8"/>
  <c r="CA244" i="8"/>
  <c r="CA242" i="8"/>
  <c r="CB241" i="8"/>
  <c r="CB378" i="8"/>
  <c r="BE8" i="28"/>
  <c r="BY358" i="8"/>
  <c r="BH358" i="8"/>
  <c r="CA340" i="8"/>
  <c r="BZ330" i="8"/>
  <c r="CB331" i="8"/>
  <c r="BY311" i="8"/>
  <c r="CB309" i="8"/>
  <c r="BY293" i="8"/>
  <c r="BZ291" i="8"/>
  <c r="CB290" i="8"/>
  <c r="BY308" i="8"/>
  <c r="BZ288" i="8"/>
  <c r="BZ317" i="8"/>
  <c r="CA314" i="8"/>
  <c r="BZ391" i="8"/>
  <c r="BZ266" i="8"/>
  <c r="BY267" i="8"/>
  <c r="BZ231" i="8"/>
  <c r="CA390" i="8"/>
  <c r="CB270" i="8"/>
  <c r="CA231" i="8"/>
  <c r="CB286" i="8"/>
  <c r="CB285" i="8"/>
  <c r="BZ268" i="8"/>
  <c r="CB386" i="8"/>
  <c r="CB263" i="8"/>
  <c r="CA278" i="8"/>
  <c r="CB231" i="8"/>
  <c r="BZ233" i="8"/>
  <c r="BY275" i="8"/>
  <c r="CA256" i="8"/>
  <c r="BH316" i="8"/>
  <c r="BY257" i="8"/>
  <c r="BH284" i="8"/>
  <c r="C65" i="6" s="1"/>
  <c r="CB390" i="8"/>
  <c r="BY266" i="8"/>
  <c r="CA276" i="8"/>
  <c r="BH276" i="8"/>
  <c r="BY272" i="8"/>
  <c r="BZ285" i="8"/>
  <c r="BZ259" i="8"/>
  <c r="BH263" i="8"/>
  <c r="CB272" i="8"/>
  <c r="BZ265" i="8"/>
  <c r="BH265" i="8"/>
  <c r="AX136" i="6"/>
  <c r="BH260" i="8"/>
  <c r="CB261" i="8"/>
  <c r="BZ316" i="8"/>
  <c r="BY259" i="8"/>
  <c r="BZ277" i="8"/>
  <c r="BY230" i="8"/>
  <c r="CA286" i="8"/>
  <c r="BH258" i="8"/>
  <c r="BY269" i="8"/>
  <c r="BZ256" i="8"/>
  <c r="BH230" i="8"/>
  <c r="BZ267" i="8"/>
  <c r="BY233" i="8"/>
  <c r="BY261" i="8"/>
  <c r="BH270" i="8"/>
  <c r="CB267" i="8"/>
  <c r="BY284" i="8"/>
  <c r="BY276" i="8"/>
  <c r="CB257" i="8"/>
  <c r="CA272" i="8"/>
  <c r="CB230" i="8"/>
  <c r="BY265" i="8"/>
  <c r="BZ315" i="8"/>
  <c r="CA285" i="8"/>
  <c r="CA263" i="8"/>
  <c r="CA271" i="8"/>
  <c r="CA260" i="8"/>
  <c r="CB391" i="8"/>
  <c r="BY231" i="8"/>
  <c r="BY286" i="8"/>
  <c r="CA386" i="8"/>
  <c r="BZ286" i="8"/>
  <c r="BH277" i="8"/>
  <c r="BH392" i="8"/>
  <c r="CB315" i="8"/>
  <c r="BH255" i="8"/>
  <c r="BH271" i="8"/>
  <c r="BH231" i="8"/>
  <c r="CA230" i="8"/>
  <c r="CA275" i="8"/>
  <c r="BH269" i="8"/>
  <c r="CB277" i="8"/>
  <c r="CA264" i="8"/>
  <c r="CA262" i="8"/>
  <c r="CA277" i="8"/>
  <c r="BZ258" i="8"/>
  <c r="CB259" i="8"/>
  <c r="BH268" i="8"/>
  <c r="CB269" i="8"/>
  <c r="W412" i="8"/>
  <c r="BY412" i="8" s="1"/>
  <c r="W409" i="8"/>
  <c r="BY409" i="8" s="1"/>
  <c r="AI393" i="8"/>
  <c r="AI399" i="8"/>
  <c r="AI397" i="8"/>
  <c r="BZ72" i="8" l="1"/>
  <c r="BZ77" i="8"/>
  <c r="BZ273" i="8"/>
  <c r="BH266" i="8"/>
  <c r="BH274" i="8"/>
  <c r="CB278" i="8"/>
  <c r="BH261" i="8"/>
  <c r="CB316" i="8"/>
  <c r="BH257" i="8"/>
  <c r="CA269" i="8"/>
  <c r="CB260" i="8"/>
  <c r="CB275" i="8"/>
  <c r="BY268" i="8"/>
  <c r="BY315" i="8"/>
  <c r="BY386" i="8"/>
  <c r="BH275" i="8"/>
  <c r="CA233" i="8"/>
  <c r="BZ275" i="8"/>
  <c r="CA267" i="8"/>
  <c r="CA255" i="8"/>
  <c r="BZ263" i="8"/>
  <c r="CB233" i="8"/>
  <c r="CB274" i="8"/>
  <c r="BZ257" i="8"/>
  <c r="BZ230" i="8"/>
  <c r="BH397" i="8"/>
  <c r="CA258" i="8"/>
  <c r="BH267" i="8"/>
  <c r="BH285" i="8"/>
  <c r="C66" i="6" s="1"/>
  <c r="BY255" i="8"/>
  <c r="BZ276" i="8"/>
  <c r="BY256" i="8"/>
  <c r="BY262" i="8"/>
  <c r="BY273" i="8"/>
  <c r="CA259" i="8"/>
  <c r="BH256" i="8"/>
  <c r="CA257" i="8"/>
  <c r="BZ314" i="8"/>
  <c r="CA317" i="8"/>
  <c r="BY288" i="8"/>
  <c r="CB232" i="8"/>
  <c r="BZ290" i="8"/>
  <c r="BY291" i="8"/>
  <c r="CB292" i="8"/>
  <c r="CA311" i="8"/>
  <c r="BZ309" i="8"/>
  <c r="BZ331" i="8"/>
  <c r="BZ337" i="8"/>
  <c r="BY340" i="8"/>
  <c r="BZ358" i="8"/>
  <c r="BZ360" i="8"/>
  <c r="CB371" i="8"/>
  <c r="CA378" i="8"/>
  <c r="CB242" i="8"/>
  <c r="CA239" i="8"/>
  <c r="BY240" i="8"/>
  <c r="BZ242" i="8"/>
  <c r="CB247" i="8"/>
  <c r="CB341" i="8"/>
  <c r="CA125" i="8"/>
  <c r="BY109" i="8"/>
  <c r="BY120" i="8"/>
  <c r="BZ107" i="8"/>
  <c r="BY58" i="8"/>
  <c r="BH41" i="8"/>
  <c r="BY73" i="8"/>
  <c r="CB262" i="8"/>
  <c r="CA313" i="8"/>
  <c r="BY258" i="8"/>
  <c r="BZ264" i="8"/>
  <c r="BZ313" i="8"/>
  <c r="CB258" i="8"/>
  <c r="CA316" i="8"/>
  <c r="BY260" i="8"/>
  <c r="BZ262" i="8"/>
  <c r="BH391" i="8"/>
  <c r="BH278" i="8"/>
  <c r="BH264" i="8"/>
  <c r="BF6" i="28"/>
  <c r="BH103" i="28" s="1"/>
  <c r="BY317" i="8"/>
  <c r="CB308" i="8"/>
  <c r="CA232" i="8"/>
  <c r="BY290" i="8"/>
  <c r="CB293" i="8"/>
  <c r="BZ292" i="8"/>
  <c r="CA309" i="8"/>
  <c r="BZ311" i="8"/>
  <c r="CB330" i="8"/>
  <c r="CA337" i="8"/>
  <c r="CB343" i="8"/>
  <c r="CA358" i="8"/>
  <c r="BH360" i="8"/>
  <c r="CA371" i="8"/>
  <c r="BY378" i="8"/>
  <c r="BZ239" i="8"/>
  <c r="BZ241" i="8"/>
  <c r="CA241" i="8"/>
  <c r="BH243" i="8"/>
  <c r="CA247" i="8"/>
  <c r="BZ365" i="8"/>
  <c r="BY96" i="8"/>
  <c r="BZ114" i="8"/>
  <c r="BY101" i="8"/>
  <c r="CA78" i="8"/>
  <c r="BZ68" i="8"/>
  <c r="BY47" i="8"/>
  <c r="BZ60" i="8"/>
  <c r="CA171" i="8"/>
  <c r="BZ261" i="8"/>
  <c r="BZ272" i="8"/>
  <c r="BY271" i="8"/>
  <c r="BZ274" i="8"/>
  <c r="CA274" i="8"/>
  <c r="BH273" i="8"/>
  <c r="BZ271" i="8"/>
  <c r="CB264" i="8"/>
  <c r="BZ390" i="8"/>
  <c r="CA273" i="8"/>
  <c r="BH314" i="8"/>
  <c r="CB317" i="8"/>
  <c r="CB288" i="8"/>
  <c r="CA308" i="8"/>
  <c r="BY232" i="8"/>
  <c r="CB291" i="8"/>
  <c r="BZ293" i="8"/>
  <c r="BY292" i="8"/>
  <c r="BH309" i="8"/>
  <c r="CA331" i="8"/>
  <c r="CA330" i="8"/>
  <c r="CB340" i="8"/>
  <c r="CA343" i="8"/>
  <c r="CB360" i="8"/>
  <c r="BY360" i="8"/>
  <c r="BZ371" i="8"/>
  <c r="CA240" i="8"/>
  <c r="CB240" i="8"/>
  <c r="BZ240" i="8"/>
  <c r="CB244" i="8"/>
  <c r="BY242" i="8"/>
  <c r="BZ247" i="8"/>
  <c r="BY128" i="8"/>
  <c r="BY108" i="8"/>
  <c r="BZ124" i="8"/>
  <c r="BY115" i="8"/>
  <c r="BH37" i="8"/>
  <c r="BY80" i="8"/>
  <c r="BY71" i="8"/>
  <c r="BH55" i="8"/>
  <c r="BH133" i="8"/>
  <c r="BZ255" i="8"/>
  <c r="BY285" i="8"/>
  <c r="BH259" i="8"/>
  <c r="CB271" i="8"/>
  <c r="BY263" i="8"/>
  <c r="BY274" i="8"/>
  <c r="CA315" i="8"/>
  <c r="BZ386" i="8"/>
  <c r="BH313" i="8"/>
  <c r="BY278" i="8"/>
  <c r="BH286" i="8"/>
  <c r="C67" i="6" s="1"/>
  <c r="CB284" i="8"/>
  <c r="CA268" i="8"/>
  <c r="CB313" i="8"/>
  <c r="BH272" i="8"/>
  <c r="CB256" i="8"/>
  <c r="BZ269" i="8"/>
  <c r="BH315" i="8"/>
  <c r="BH390" i="8"/>
  <c r="CB255" i="8"/>
  <c r="BY270" i="8"/>
  <c r="BZ284" i="8"/>
  <c r="CB265" i="8"/>
  <c r="CA270" i="8"/>
  <c r="BY391" i="8"/>
  <c r="CA391" i="8"/>
  <c r="CB266" i="8"/>
  <c r="CB268" i="8"/>
  <c r="BH386" i="8"/>
  <c r="BZ278" i="8"/>
  <c r="BY277" i="8"/>
  <c r="CA261" i="8"/>
  <c r="CA265" i="8"/>
  <c r="BZ270" i="8"/>
  <c r="BY264" i="8"/>
  <c r="BZ260" i="8"/>
  <c r="BY316" i="8"/>
  <c r="BH233" i="8"/>
  <c r="CB276" i="8"/>
  <c r="BY390" i="8"/>
  <c r="BY313" i="8"/>
  <c r="BH262" i="8"/>
  <c r="CB273" i="8"/>
  <c r="CA284" i="8"/>
  <c r="CA266" i="8"/>
  <c r="CB314" i="8"/>
  <c r="BY314" i="8"/>
  <c r="BH317" i="8"/>
  <c r="CA288" i="8"/>
  <c r="BZ308" i="8"/>
  <c r="BZ232" i="8"/>
  <c r="CA290" i="8"/>
  <c r="CA291" i="8"/>
  <c r="CA293" i="8"/>
  <c r="CA292" i="8"/>
  <c r="CB311" i="8"/>
  <c r="BH311" i="8"/>
  <c r="BY309" i="8"/>
  <c r="BY331" i="8"/>
  <c r="CB337" i="8"/>
  <c r="BZ340" i="8"/>
  <c r="BZ343" i="8"/>
  <c r="CB358" i="8"/>
  <c r="CA360" i="8"/>
  <c r="BY371" i="8"/>
  <c r="BZ378" i="8"/>
  <c r="CB239" i="8"/>
  <c r="CA243" i="8"/>
  <c r="CB243" i="8"/>
  <c r="BZ243" i="8"/>
  <c r="BH242" i="8"/>
  <c r="BY244" i="8"/>
  <c r="BY245" i="8"/>
  <c r="CA19" i="8"/>
  <c r="CA123" i="8"/>
  <c r="BZ120" i="8"/>
  <c r="BY97" i="8"/>
  <c r="BZ119" i="8"/>
  <c r="CA76" i="8"/>
  <c r="BY74" i="8"/>
  <c r="BY66" i="8"/>
  <c r="BY61" i="8"/>
  <c r="BZ75" i="8"/>
  <c r="BY169" i="8"/>
  <c r="CB178" i="8"/>
  <c r="BZ173" i="8"/>
  <c r="BH241" i="8"/>
  <c r="BY243" i="8"/>
  <c r="CB245" i="8"/>
  <c r="BH245" i="8"/>
  <c r="BY247" i="8"/>
  <c r="BZ341" i="8"/>
  <c r="BY365" i="8"/>
  <c r="BH19" i="8"/>
  <c r="BZ128" i="8"/>
  <c r="CA122" i="8"/>
  <c r="CA124" i="8"/>
  <c r="CA120" i="8"/>
  <c r="BZ109" i="8"/>
  <c r="BZ118" i="8"/>
  <c r="BY121" i="8"/>
  <c r="BY122" i="8"/>
  <c r="BY114" i="8"/>
  <c r="BZ123" i="8"/>
  <c r="BZ116" i="8"/>
  <c r="BY95" i="8"/>
  <c r="BY100" i="8"/>
  <c r="BZ108" i="8"/>
  <c r="BZ111" i="8"/>
  <c r="BY82" i="8"/>
  <c r="BY104" i="8"/>
  <c r="BY125" i="8"/>
  <c r="CA70" i="8"/>
  <c r="CA72" i="8"/>
  <c r="CA77" i="8"/>
  <c r="BH71" i="8"/>
  <c r="BH80" i="8"/>
  <c r="BY50" i="8"/>
  <c r="BZ67" i="8"/>
  <c r="BY55" i="8"/>
  <c r="BZ70" i="8"/>
  <c r="BZ79" i="8"/>
  <c r="BY48" i="8"/>
  <c r="BY79" i="8"/>
  <c r="BY75" i="8"/>
  <c r="BZ74" i="8"/>
  <c r="BY69" i="8"/>
  <c r="BY46" i="8"/>
  <c r="BY51" i="8"/>
  <c r="BH78" i="8"/>
  <c r="BH38" i="8"/>
  <c r="BZ69" i="8"/>
  <c r="BH51" i="8"/>
  <c r="CA174" i="8"/>
  <c r="BZ154" i="8"/>
  <c r="BY164" i="8"/>
  <c r="BZ176" i="8"/>
  <c r="BY174" i="8"/>
  <c r="BY220" i="8"/>
  <c r="BH239" i="8"/>
  <c r="BY239" i="8"/>
  <c r="CB246" i="8"/>
  <c r="BZ245" i="8"/>
  <c r="BZ246" i="8"/>
  <c r="BY341" i="8"/>
  <c r="CA365" i="8"/>
  <c r="CB19" i="8"/>
  <c r="BY19" i="8"/>
  <c r="BH128" i="8"/>
  <c r="CA119" i="8"/>
  <c r="CA127" i="8"/>
  <c r="CA82" i="8"/>
  <c r="BY105" i="8"/>
  <c r="BY106" i="8"/>
  <c r="BZ122" i="8"/>
  <c r="BY123" i="8"/>
  <c r="BY126" i="8"/>
  <c r="BY103" i="8"/>
  <c r="BY112" i="8"/>
  <c r="BY117" i="8"/>
  <c r="BZ113" i="8"/>
  <c r="BY94" i="8"/>
  <c r="BY99" i="8"/>
  <c r="BZ117" i="8"/>
  <c r="BY102" i="8"/>
  <c r="BY118" i="8"/>
  <c r="CA75" i="8"/>
  <c r="CA79" i="8"/>
  <c r="CA73" i="8"/>
  <c r="BZ71" i="8"/>
  <c r="BH73" i="8"/>
  <c r="BZ61" i="8"/>
  <c r="BY63" i="8"/>
  <c r="BZ76" i="8"/>
  <c r="BY52" i="8"/>
  <c r="BH77" i="8"/>
  <c r="BZ73" i="8"/>
  <c r="BH63" i="8"/>
  <c r="BZ64" i="8"/>
  <c r="BZ80" i="8"/>
  <c r="BZ65" i="8"/>
  <c r="BZ78" i="8"/>
  <c r="BZ59" i="8"/>
  <c r="BZ63" i="8"/>
  <c r="BY76" i="8"/>
  <c r="BH47" i="8"/>
  <c r="CA166" i="8"/>
  <c r="BY155" i="8"/>
  <c r="BY159" i="8"/>
  <c r="BZ175" i="8"/>
  <c r="BY156" i="8"/>
  <c r="BY241" i="8"/>
  <c r="CA246" i="8"/>
  <c r="CA245" i="8"/>
  <c r="BH247" i="8"/>
  <c r="BY246" i="8"/>
  <c r="CA341" i="8"/>
  <c r="CB365" i="8"/>
  <c r="BZ19" i="8"/>
  <c r="CA128" i="8"/>
  <c r="CB82" i="8"/>
  <c r="CA118" i="8"/>
  <c r="CA121" i="8"/>
  <c r="BZ82" i="8"/>
  <c r="BZ106" i="8"/>
  <c r="BY98" i="8"/>
  <c r="BY119" i="8"/>
  <c r="BY113" i="8"/>
  <c r="BZ110" i="8"/>
  <c r="BZ126" i="8"/>
  <c r="BZ125" i="8"/>
  <c r="BY110" i="8"/>
  <c r="BY111" i="8"/>
  <c r="BZ121" i="8"/>
  <c r="BZ112" i="8"/>
  <c r="BZ127" i="8"/>
  <c r="BY124" i="8"/>
  <c r="BY127" i="8"/>
  <c r="CA74" i="8"/>
  <c r="CA71" i="8"/>
  <c r="CA80" i="8"/>
  <c r="BY67" i="8"/>
  <c r="BY77" i="8"/>
  <c r="BY65" i="8"/>
  <c r="BY62" i="8"/>
  <c r="BY64" i="8"/>
  <c r="BH45" i="8"/>
  <c r="BY68" i="8"/>
  <c r="BH43" i="8"/>
  <c r="BH70" i="8"/>
  <c r="BY54" i="8"/>
  <c r="BY53" i="8"/>
  <c r="BZ58" i="8"/>
  <c r="BY59" i="8"/>
  <c r="BY57" i="8"/>
  <c r="BY56" i="8"/>
  <c r="BH67" i="8"/>
  <c r="BY78" i="8"/>
  <c r="CA176" i="8"/>
  <c r="CA167" i="8"/>
  <c r="BY163" i="8"/>
  <c r="BZ157" i="8"/>
  <c r="BZ171" i="8"/>
  <c r="BY72" i="8"/>
  <c r="BY70" i="8"/>
  <c r="CA175" i="8"/>
  <c r="CA168" i="8"/>
  <c r="CA173" i="8"/>
  <c r="BY171" i="8"/>
  <c r="BY157" i="8"/>
  <c r="BZ155" i="8"/>
  <c r="BZ159" i="8"/>
  <c r="BZ168" i="8"/>
  <c r="BY173" i="8"/>
  <c r="BY148" i="8"/>
  <c r="BY165" i="8"/>
  <c r="BZ166" i="8"/>
  <c r="BZ158" i="8"/>
  <c r="BZ160" i="8"/>
  <c r="BY152" i="8"/>
  <c r="BZ167" i="8"/>
  <c r="BZ172" i="8"/>
  <c r="BY170" i="8"/>
  <c r="CA218" i="8"/>
  <c r="CB332" i="8"/>
  <c r="AI74" i="28"/>
  <c r="BZ74" i="28" s="1"/>
  <c r="BZ393" i="8"/>
  <c r="BY49" i="8"/>
  <c r="BZ66" i="8"/>
  <c r="BZ62" i="8"/>
  <c r="CA170" i="8"/>
  <c r="CA172" i="8"/>
  <c r="CA169" i="8"/>
  <c r="BY175" i="8"/>
  <c r="BY147" i="8"/>
  <c r="BZ165" i="8"/>
  <c r="BZ156" i="8"/>
  <c r="BY154" i="8"/>
  <c r="BZ169" i="8"/>
  <c r="BY166" i="8"/>
  <c r="BY149" i="8"/>
  <c r="BZ163" i="8"/>
  <c r="BZ164" i="8"/>
  <c r="BZ162" i="8"/>
  <c r="BY168" i="8"/>
  <c r="BY158" i="8"/>
  <c r="BY145" i="8"/>
  <c r="BY144" i="8"/>
  <c r="CA217" i="8"/>
  <c r="BY142" i="8"/>
  <c r="BY176" i="8"/>
  <c r="BY167" i="8"/>
  <c r="BZ161" i="8"/>
  <c r="BY146" i="8"/>
  <c r="BY162" i="8"/>
  <c r="BY172" i="8"/>
  <c r="BY143" i="8"/>
  <c r="BY160" i="8"/>
  <c r="BY150" i="8"/>
  <c r="BY153" i="8"/>
  <c r="BZ170" i="8"/>
  <c r="BY161" i="8"/>
  <c r="BZ174" i="8"/>
  <c r="CA214" i="8"/>
  <c r="CA220" i="8"/>
  <c r="CA221" i="8"/>
  <c r="CA178" i="8"/>
  <c r="CA224" i="8"/>
  <c r="BZ206" i="8"/>
  <c r="BY332" i="8"/>
  <c r="BY205" i="8"/>
  <c r="BZ213" i="8"/>
  <c r="BY219" i="8"/>
  <c r="BZ218" i="8"/>
  <c r="BY199" i="8"/>
  <c r="BY213" i="8"/>
  <c r="BZ212" i="8"/>
  <c r="BY210" i="8"/>
  <c r="BY202" i="8"/>
  <c r="BZ211" i="8"/>
  <c r="BZ220" i="8"/>
  <c r="BY217" i="8"/>
  <c r="BZ216" i="8"/>
  <c r="CA219" i="8"/>
  <c r="CA223" i="8"/>
  <c r="CA215" i="8"/>
  <c r="BY206" i="8"/>
  <c r="BZ221" i="8"/>
  <c r="BY218" i="8"/>
  <c r="BZ222" i="8"/>
  <c r="BY211" i="8"/>
  <c r="BY178" i="8"/>
  <c r="BZ210" i="8"/>
  <c r="BY196" i="8"/>
  <c r="BY214" i="8"/>
  <c r="BY200" i="8"/>
  <c r="BY215" i="8"/>
  <c r="BZ215" i="8"/>
  <c r="BY207" i="8"/>
  <c r="BY204" i="8"/>
  <c r="BY192" i="8"/>
  <c r="CA349" i="8"/>
  <c r="CA332" i="8"/>
  <c r="BZ332" i="8"/>
  <c r="BY201" i="8"/>
  <c r="BY190" i="8"/>
  <c r="BZ203" i="8"/>
  <c r="BY193" i="8"/>
  <c r="BY221" i="8"/>
  <c r="BY191" i="8"/>
  <c r="BZ207" i="8"/>
  <c r="BY197" i="8"/>
  <c r="BZ202" i="8"/>
  <c r="BY216" i="8"/>
  <c r="BY222" i="8"/>
  <c r="BZ214" i="8"/>
  <c r="BY224" i="8"/>
  <c r="BZ205" i="8"/>
  <c r="BY194" i="8"/>
  <c r="CB349" i="8"/>
  <c r="BH349" i="8"/>
  <c r="CA222" i="8"/>
  <c r="CA216" i="8"/>
  <c r="BY208" i="8"/>
  <c r="BY203" i="8"/>
  <c r="BZ204" i="8"/>
  <c r="BY195" i="8"/>
  <c r="BY223" i="8"/>
  <c r="BZ178" i="8"/>
  <c r="BZ223" i="8"/>
  <c r="BY198" i="8"/>
  <c r="BZ208" i="8"/>
  <c r="BY209" i="8"/>
  <c r="BY212" i="8"/>
  <c r="BZ209" i="8"/>
  <c r="BZ217" i="8"/>
  <c r="BZ224" i="8"/>
  <c r="BZ219" i="8"/>
  <c r="BZ349" i="8"/>
  <c r="CB363" i="8"/>
  <c r="CB387" i="8"/>
  <c r="CB366" i="8"/>
  <c r="CB5" i="28"/>
  <c r="BH4" i="28"/>
  <c r="BH9" i="28" s="1"/>
  <c r="BH10" i="8"/>
  <c r="BH10" i="28" s="1"/>
  <c r="BH9" i="8"/>
  <c r="BI4" i="8"/>
  <c r="BH5" i="8"/>
  <c r="BE8" i="8"/>
  <c r="BF10" i="28"/>
  <c r="BH332" i="8"/>
  <c r="L34" i="8" a="1"/>
  <c r="L34" i="8" s="1"/>
  <c r="N34" i="8" a="1"/>
  <c r="N34" i="8" s="1"/>
  <c r="P34" i="8" a="1"/>
  <c r="P34" i="8" s="1"/>
  <c r="R34" i="8" a="1"/>
  <c r="R34" i="8" s="1"/>
  <c r="T34" i="8" a="1"/>
  <c r="T34" i="8" s="1"/>
  <c r="V34" i="8" a="1"/>
  <c r="V34" i="8" s="1"/>
  <c r="X34" i="8" a="1"/>
  <c r="X34" i="8" s="1"/>
  <c r="Z34" i="8" a="1"/>
  <c r="Z34" i="8" s="1"/>
  <c r="AB34" i="8" a="1"/>
  <c r="AB34" i="8" s="1"/>
  <c r="AD34" i="8" a="1"/>
  <c r="AD34" i="8" s="1"/>
  <c r="AF34" i="8" a="1"/>
  <c r="AF34" i="8" s="1"/>
  <c r="AH34" i="8" a="1"/>
  <c r="AH34" i="8" s="1"/>
  <c r="AJ34" i="8" a="1"/>
  <c r="AJ34" i="8" s="1"/>
  <c r="AL34" i="8" a="1"/>
  <c r="AL34" i="8" s="1"/>
  <c r="AN34" i="8" a="1"/>
  <c r="AN34" i="8" s="1"/>
  <c r="AP34" i="8" a="1"/>
  <c r="AP34" i="8" s="1"/>
  <c r="AR34" i="8" a="1"/>
  <c r="AR34" i="8" s="1"/>
  <c r="AT34" i="8" a="1"/>
  <c r="AT34" i="8" s="1"/>
  <c r="AV34" i="8" a="1"/>
  <c r="AV34" i="8" s="1"/>
  <c r="AX34" i="8" a="1"/>
  <c r="AX34" i="8" s="1"/>
  <c r="Q34" i="8" a="1"/>
  <c r="Q34" i="8" s="1"/>
  <c r="Y34" i="8" a="1"/>
  <c r="Y34" i="8" s="1"/>
  <c r="AG34" i="8" a="1"/>
  <c r="AG34" i="8" s="1"/>
  <c r="AO34" i="8" a="1"/>
  <c r="AO34" i="8" s="1"/>
  <c r="AW34" i="8" a="1"/>
  <c r="AW34" i="8" s="1"/>
  <c r="BB34" i="8" a="1"/>
  <c r="BB34" i="8" s="1"/>
  <c r="BF34" i="8" a="1"/>
  <c r="BF34" i="8" s="1"/>
  <c r="S34" i="8" a="1"/>
  <c r="S34" i="8" s="1"/>
  <c r="AA34" i="8" a="1"/>
  <c r="AA34" i="8" s="1"/>
  <c r="AI34" i="8" a="1"/>
  <c r="AI34" i="8" s="1"/>
  <c r="AQ34" i="8" a="1"/>
  <c r="AQ34" i="8" s="1"/>
  <c r="AY34" i="8" a="1"/>
  <c r="AY34" i="8" s="1"/>
  <c r="BC34" i="8" a="1"/>
  <c r="BC34" i="8" s="1"/>
  <c r="M34" i="8" a="1"/>
  <c r="M34" i="8" s="1"/>
  <c r="U34" i="8" a="1"/>
  <c r="U34" i="8" s="1"/>
  <c r="AC34" i="8" a="1"/>
  <c r="AC34" i="8" s="1"/>
  <c r="AK34" i="8" a="1"/>
  <c r="AK34" i="8" s="1"/>
  <c r="AS34" i="8" a="1"/>
  <c r="AS34" i="8" s="1"/>
  <c r="AZ34" i="8" a="1"/>
  <c r="AZ34" i="8" s="1"/>
  <c r="BD34" i="8" a="1"/>
  <c r="BD34" i="8" s="1"/>
  <c r="O34" i="8" a="1"/>
  <c r="O34" i="8" s="1"/>
  <c r="W34" i="8" a="1"/>
  <c r="W34" i="8" s="1"/>
  <c r="AE34" i="8" a="1"/>
  <c r="AE34" i="8" s="1"/>
  <c r="AM34" i="8" a="1"/>
  <c r="AM34" i="8" s="1"/>
  <c r="AU34" i="8" a="1"/>
  <c r="AU34" i="8" s="1"/>
  <c r="BA34" i="8" a="1"/>
  <c r="BA34" i="8" s="1"/>
  <c r="BE34" i="8" a="1"/>
  <c r="BE34" i="8" s="1"/>
  <c r="L130" i="8" a="1"/>
  <c r="L130" i="8" s="1"/>
  <c r="O130" i="8" a="1"/>
  <c r="O130" i="8" s="1"/>
  <c r="S130" i="8" a="1"/>
  <c r="S130" i="8" s="1"/>
  <c r="W130" i="8" a="1"/>
  <c r="W130" i="8" s="1"/>
  <c r="AA130" i="8" a="1"/>
  <c r="AA130" i="8" s="1"/>
  <c r="AE130" i="8" a="1"/>
  <c r="AE130" i="8" s="1"/>
  <c r="AI130" i="8" a="1"/>
  <c r="AI130" i="8" s="1"/>
  <c r="AM130" i="8" a="1"/>
  <c r="AM130" i="8" s="1"/>
  <c r="AQ130" i="8" a="1"/>
  <c r="AQ130" i="8" s="1"/>
  <c r="AU130" i="8" a="1"/>
  <c r="AU130" i="8" s="1"/>
  <c r="AY130" i="8" a="1"/>
  <c r="AY130" i="8" s="1"/>
  <c r="BC130" i="8" a="1"/>
  <c r="BC130" i="8" s="1"/>
  <c r="P130" i="8" a="1"/>
  <c r="P130" i="8" s="1"/>
  <c r="T130" i="8" a="1"/>
  <c r="T130" i="8" s="1"/>
  <c r="X130" i="8" a="1"/>
  <c r="X130" i="8" s="1"/>
  <c r="AB130" i="8" a="1"/>
  <c r="AB130" i="8" s="1"/>
  <c r="AF130" i="8" a="1"/>
  <c r="AF130" i="8" s="1"/>
  <c r="AJ130" i="8" a="1"/>
  <c r="AJ130" i="8" s="1"/>
  <c r="AN130" i="8" a="1"/>
  <c r="AN130" i="8" s="1"/>
  <c r="AR130" i="8" a="1"/>
  <c r="AR130" i="8" s="1"/>
  <c r="AV130" i="8" a="1"/>
  <c r="AV130" i="8" s="1"/>
  <c r="AZ130" i="8" a="1"/>
  <c r="AZ130" i="8" s="1"/>
  <c r="BD130" i="8" a="1"/>
  <c r="BD130" i="8" s="1"/>
  <c r="M130" i="8" a="1"/>
  <c r="M130" i="8" s="1"/>
  <c r="Q130" i="8" a="1"/>
  <c r="Q130" i="8" s="1"/>
  <c r="U130" i="8" a="1"/>
  <c r="U130" i="8" s="1"/>
  <c r="Y130" i="8" a="1"/>
  <c r="Y130" i="8" s="1"/>
  <c r="AC130" i="8" a="1"/>
  <c r="AC130" i="8" s="1"/>
  <c r="AG130" i="8" a="1"/>
  <c r="AG130" i="8" s="1"/>
  <c r="AK130" i="8" a="1"/>
  <c r="AK130" i="8" s="1"/>
  <c r="AO130" i="8" a="1"/>
  <c r="AO130" i="8" s="1"/>
  <c r="AS130" i="8" a="1"/>
  <c r="AS130" i="8" s="1"/>
  <c r="AW130" i="8" a="1"/>
  <c r="AW130" i="8" s="1"/>
  <c r="BA130" i="8" a="1"/>
  <c r="BA130" i="8" s="1"/>
  <c r="BE130" i="8" a="1"/>
  <c r="BE130" i="8" s="1"/>
  <c r="N130" i="8" a="1"/>
  <c r="N130" i="8" s="1"/>
  <c r="R130" i="8" a="1"/>
  <c r="R130" i="8" s="1"/>
  <c r="V130" i="8" a="1"/>
  <c r="V130" i="8" s="1"/>
  <c r="Z130" i="8" a="1"/>
  <c r="Z130" i="8" s="1"/>
  <c r="AD130" i="8" a="1"/>
  <c r="AD130" i="8" s="1"/>
  <c r="AH130" i="8" a="1"/>
  <c r="AH130" i="8" s="1"/>
  <c r="AL130" i="8" a="1"/>
  <c r="AL130" i="8" s="1"/>
  <c r="AP130" i="8" a="1"/>
  <c r="AP130" i="8" s="1"/>
  <c r="AT130" i="8" a="1"/>
  <c r="AT130" i="8" s="1"/>
  <c r="AX130" i="8" a="1"/>
  <c r="AX130" i="8" s="1"/>
  <c r="BB130" i="8" a="1"/>
  <c r="BB130" i="8" s="1"/>
  <c r="BF130" i="8" a="1"/>
  <c r="BF130" i="8" s="1"/>
  <c r="BH190" i="8"/>
  <c r="BH204" i="8"/>
  <c r="BH211" i="8"/>
  <c r="BH205" i="8"/>
  <c r="BH187" i="8"/>
  <c r="BH199" i="8"/>
  <c r="BH198" i="8"/>
  <c r="BH219" i="8"/>
  <c r="BH208" i="8"/>
  <c r="BH191" i="8"/>
  <c r="BH193" i="8"/>
  <c r="BH186" i="8"/>
  <c r="BH182" i="8"/>
  <c r="BH218" i="8"/>
  <c r="BH200" i="8"/>
  <c r="BH207" i="8"/>
  <c r="BH221" i="8"/>
  <c r="BH188" i="8"/>
  <c r="BH223" i="8"/>
  <c r="BH209" i="8"/>
  <c r="BH224" i="8"/>
  <c r="BH183" i="8"/>
  <c r="BH185" i="8"/>
  <c r="BH189" i="8"/>
  <c r="BH202" i="8"/>
  <c r="BH184" i="8"/>
  <c r="BH194" i="8"/>
  <c r="BH220" i="8"/>
  <c r="BH201" i="8"/>
  <c r="BH215" i="8"/>
  <c r="BH214" i="8"/>
  <c r="BH212" i="8"/>
  <c r="BH222" i="8"/>
  <c r="BH196" i="8"/>
  <c r="BH210" i="8"/>
  <c r="BH181" i="8"/>
  <c r="BH192" i="8"/>
  <c r="BH206" i="8"/>
  <c r="BH217" i="8"/>
  <c r="BH195" i="8"/>
  <c r="BH178" i="8"/>
  <c r="BH216" i="8"/>
  <c r="BH213" i="8"/>
  <c r="BH197" i="8"/>
  <c r="BH203" i="8"/>
  <c r="BH146" i="8"/>
  <c r="BH138" i="8"/>
  <c r="BH158" i="8"/>
  <c r="BH163" i="8"/>
  <c r="BH151" i="8"/>
  <c r="BH155" i="8"/>
  <c r="BH160" i="8"/>
  <c r="BH139" i="8"/>
  <c r="BH149" i="8"/>
  <c r="BH164" i="8"/>
  <c r="BH176" i="8"/>
  <c r="BH170" i="8"/>
  <c r="BH141" i="8"/>
  <c r="BH161" i="8"/>
  <c r="BH175" i="8"/>
  <c r="BH159" i="8"/>
  <c r="BH145" i="8"/>
  <c r="BH167" i="8"/>
  <c r="BH142" i="8"/>
  <c r="BH165" i="8"/>
  <c r="BH135" i="8"/>
  <c r="BH162" i="8"/>
  <c r="BH168" i="8"/>
  <c r="BH136" i="8"/>
  <c r="BH156" i="8"/>
  <c r="BH144" i="8"/>
  <c r="BH157" i="8"/>
  <c r="BH153" i="8"/>
  <c r="BH154" i="8"/>
  <c r="BH166" i="8"/>
  <c r="BH171" i="8"/>
  <c r="BH137" i="8"/>
  <c r="BH148" i="8"/>
  <c r="BH169" i="8"/>
  <c r="BH150" i="8"/>
  <c r="BH140" i="8"/>
  <c r="BH174" i="8"/>
  <c r="BH152" i="8"/>
  <c r="BH143" i="8"/>
  <c r="BH173" i="8"/>
  <c r="BH172" i="8"/>
  <c r="BH134" i="8"/>
  <c r="BH147" i="8"/>
  <c r="BH65" i="8"/>
  <c r="BH56" i="8"/>
  <c r="BH61" i="8"/>
  <c r="BH69" i="8"/>
  <c r="BH75" i="8"/>
  <c r="BH59" i="8"/>
  <c r="BH40" i="8"/>
  <c r="BH42" i="8"/>
  <c r="BH79" i="8"/>
  <c r="BH48" i="8"/>
  <c r="BH62" i="8"/>
  <c r="BH76" i="8"/>
  <c r="BH53" i="8"/>
  <c r="BH49" i="8"/>
  <c r="BH39" i="8"/>
  <c r="BH64" i="8"/>
  <c r="BH58" i="8"/>
  <c r="BH52" i="8"/>
  <c r="BH74" i="8"/>
  <c r="BH68" i="8"/>
  <c r="BH66" i="8"/>
  <c r="BH60" i="8"/>
  <c r="BH50" i="8"/>
  <c r="BH72" i="8"/>
  <c r="BH54" i="8"/>
  <c r="BH44" i="8"/>
  <c r="BH57" i="8"/>
  <c r="BH126" i="8"/>
  <c r="BH121" i="8"/>
  <c r="BH123" i="8"/>
  <c r="BH114" i="8"/>
  <c r="BH92" i="8"/>
  <c r="BH102" i="8"/>
  <c r="BH105" i="8"/>
  <c r="BH98" i="8"/>
  <c r="BH100" i="8"/>
  <c r="BH86" i="8"/>
  <c r="BH117" i="8"/>
  <c r="BH108" i="8"/>
  <c r="BH122" i="8"/>
  <c r="BH118" i="8"/>
  <c r="BH120" i="8"/>
  <c r="BH106" i="8"/>
  <c r="BH101" i="8"/>
  <c r="BH116" i="8"/>
  <c r="BH119" i="8"/>
  <c r="BH110" i="8"/>
  <c r="BH104" i="8"/>
  <c r="BH107" i="8"/>
  <c r="BH89" i="8"/>
  <c r="BH91" i="8"/>
  <c r="BH93" i="8"/>
  <c r="BH124" i="8"/>
  <c r="BH127" i="8"/>
  <c r="BH115" i="8"/>
  <c r="BH125" i="8"/>
  <c r="BH85" i="8"/>
  <c r="BH95" i="8"/>
  <c r="BH94" i="8"/>
  <c r="BH109" i="8"/>
  <c r="BH103" i="8"/>
  <c r="BH97" i="8"/>
  <c r="BH88" i="8"/>
  <c r="BH96" i="8"/>
  <c r="BH87" i="8"/>
  <c r="BH82" i="8"/>
  <c r="BH111" i="8"/>
  <c r="BH113" i="8"/>
  <c r="BH99" i="8"/>
  <c r="BH112" i="8"/>
  <c r="BH90" i="8"/>
  <c r="BH365" i="8"/>
  <c r="BH341" i="8"/>
  <c r="BH246" i="8"/>
  <c r="BH244" i="8"/>
  <c r="BH378" i="8"/>
  <c r="BH371" i="8"/>
  <c r="AI78" i="28"/>
  <c r="BZ78" i="28" s="1"/>
  <c r="BH340" i="8"/>
  <c r="BH331" i="8"/>
  <c r="BH292" i="8"/>
  <c r="BH293" i="8"/>
  <c r="BH291" i="8"/>
  <c r="BH290" i="8"/>
  <c r="BH232" i="8"/>
  <c r="BH308" i="8"/>
  <c r="CB110" i="28"/>
  <c r="CA111" i="28"/>
  <c r="CA108" i="28"/>
  <c r="BH104" i="28"/>
  <c r="CA103" i="28"/>
  <c r="BH109" i="28"/>
  <c r="CB103" i="28"/>
  <c r="CB112" i="28"/>
  <c r="BY111" i="28"/>
  <c r="BH112" i="28"/>
  <c r="BH105" i="28"/>
  <c r="CA112" i="28"/>
  <c r="BZ113" i="28"/>
  <c r="CB98" i="28"/>
  <c r="CA31" i="28"/>
  <c r="E23" i="29" s="1"/>
  <c r="CA30" i="28"/>
  <c r="BZ110" i="28"/>
  <c r="BY113" i="28"/>
  <c r="CA98" i="28"/>
  <c r="BZ32" i="28"/>
  <c r="BY109" i="28"/>
  <c r="BH115" i="28"/>
  <c r="CB115" i="28"/>
  <c r="BH33" i="28"/>
  <c r="BY33" i="28"/>
  <c r="BH32" i="28"/>
  <c r="CA32" i="28"/>
  <c r="BY112" i="28"/>
  <c r="CA33" i="28"/>
  <c r="CA114" i="28"/>
  <c r="CB32" i="28"/>
  <c r="BH98" i="28"/>
  <c r="CA109" i="28"/>
  <c r="CB109" i="28"/>
  <c r="BZ98" i="28"/>
  <c r="CB104" i="28"/>
  <c r="BY114" i="28"/>
  <c r="BY103" i="28"/>
  <c r="BH111" i="28"/>
  <c r="BZ108" i="28"/>
  <c r="BH110" i="28"/>
  <c r="BH108" i="28"/>
  <c r="BZ112" i="28"/>
  <c r="CB30" i="28"/>
  <c r="CB111" i="28"/>
  <c r="BY30" i="28"/>
  <c r="CB33" i="28"/>
  <c r="BZ103" i="28"/>
  <c r="BZ30" i="28"/>
  <c r="CA104" i="28"/>
  <c r="BZ104" i="28"/>
  <c r="BZ115" i="28"/>
  <c r="D39" i="29" s="1"/>
  <c r="BY98" i="28"/>
  <c r="CB113" i="28"/>
  <c r="CB31" i="28"/>
  <c r="CB105" i="28"/>
  <c r="CA105" i="28"/>
  <c r="E38" i="29" s="1"/>
  <c r="BZ105" i="28"/>
  <c r="D38" i="29" s="1"/>
  <c r="CA115" i="28"/>
  <c r="E39" i="29" s="1"/>
  <c r="BY115" i="28"/>
  <c r="C39" i="29" s="1"/>
  <c r="BH288" i="8"/>
  <c r="BF7" i="28"/>
  <c r="BF8" i="8"/>
  <c r="X405" i="8"/>
  <c r="W408" i="8"/>
  <c r="BY408" i="8" s="1"/>
  <c r="W419" i="8"/>
  <c r="BY419" i="8" s="1"/>
  <c r="BY424" i="8" s="1"/>
  <c r="W414" i="8"/>
  <c r="AI398" i="8"/>
  <c r="W418" i="8"/>
  <c r="BY418" i="8" s="1"/>
  <c r="W413" i="8"/>
  <c r="O147" i="6" s="1"/>
  <c r="AJ392" i="8"/>
  <c r="BY105" i="28" l="1"/>
  <c r="C38" i="29" s="1"/>
  <c r="BZ31" i="28"/>
  <c r="D23" i="29" s="1"/>
  <c r="BY108" i="28"/>
  <c r="BH31" i="28"/>
  <c r="BY32" i="28"/>
  <c r="BZ114" i="28"/>
  <c r="BZ111" i="28"/>
  <c r="BZ33" i="28"/>
  <c r="D24" i="29" s="1"/>
  <c r="CA110" i="28"/>
  <c r="CB108" i="28"/>
  <c r="BH30" i="28"/>
  <c r="BZ109" i="28"/>
  <c r="BH114" i="28"/>
  <c r="BY31" i="28"/>
  <c r="C23" i="29" s="1"/>
  <c r="CA113" i="28"/>
  <c r="CB114" i="28"/>
  <c r="BY104" i="28"/>
  <c r="BY110" i="28"/>
  <c r="BH113" i="28"/>
  <c r="BY423" i="8"/>
  <c r="BZ398" i="8"/>
  <c r="BY414" i="8"/>
  <c r="BI4" i="28"/>
  <c r="BI9" i="28" s="1"/>
  <c r="BI9" i="8"/>
  <c r="BI10" i="8"/>
  <c r="BI10" i="28" s="1"/>
  <c r="BJ4" i="8"/>
  <c r="BI5" i="8"/>
  <c r="CB70" i="28"/>
  <c r="CB67" i="28"/>
  <c r="CB49" i="28"/>
  <c r="CB50" i="28"/>
  <c r="CB77" i="28"/>
  <c r="CB63" i="28"/>
  <c r="CB81" i="28"/>
  <c r="CB58" i="28"/>
  <c r="CB66" i="28"/>
  <c r="CB51" i="28"/>
  <c r="CB64" i="28"/>
  <c r="CB59" i="28"/>
  <c r="CB82" i="28"/>
  <c r="CB75" i="28"/>
  <c r="CB76" i="28"/>
  <c r="BH387" i="8"/>
  <c r="BH408" i="8"/>
  <c r="BH429" i="8"/>
  <c r="BH398" i="8"/>
  <c r="BH366" i="8"/>
  <c r="BH418" i="8"/>
  <c r="BH363" i="8"/>
  <c r="BH393" i="8"/>
  <c r="BH406" i="8"/>
  <c r="BH428" i="8"/>
  <c r="BH417" i="8"/>
  <c r="BH412" i="8"/>
  <c r="BH5" i="28"/>
  <c r="BH427" i="8"/>
  <c r="BH409" i="8"/>
  <c r="BH414" i="8"/>
  <c r="BH419" i="8"/>
  <c r="BH424" i="8" s="1"/>
  <c r="BI6" i="8"/>
  <c r="BI130" i="8" s="1"/>
  <c r="BZ130" i="8"/>
  <c r="CA130" i="8"/>
  <c r="L129" i="8"/>
  <c r="L253" i="8" s="1"/>
  <c r="BY130" i="8"/>
  <c r="BH130" i="8"/>
  <c r="CB130" i="8"/>
  <c r="CB34" i="8"/>
  <c r="BZ34" i="8"/>
  <c r="L33" i="8"/>
  <c r="L336" i="8" s="1"/>
  <c r="BY34" i="8"/>
  <c r="BH34" i="8"/>
  <c r="BI34" i="8"/>
  <c r="CA34" i="8"/>
  <c r="C24" i="29"/>
  <c r="E24" i="29"/>
  <c r="BF8" i="28"/>
  <c r="AJ393" i="8"/>
  <c r="AJ74" i="28" s="1"/>
  <c r="AJ78" i="28" s="1"/>
  <c r="AJ399" i="8"/>
  <c r="AJ397" i="8"/>
  <c r="W423" i="8"/>
  <c r="W428" i="8"/>
  <c r="W429" i="8"/>
  <c r="W424" i="8"/>
  <c r="W417" i="8"/>
  <c r="BY417" i="8" s="1"/>
  <c r="BY422" i="8" s="1"/>
  <c r="X410" i="8"/>
  <c r="BH422" i="8" l="1"/>
  <c r="BJ4" i="28"/>
  <c r="BJ9" i="28" s="1"/>
  <c r="BJ10" i="8"/>
  <c r="BJ10" i="28" s="1"/>
  <c r="BK4" i="8"/>
  <c r="BJ9" i="8"/>
  <c r="BJ5" i="8"/>
  <c r="BY429" i="8"/>
  <c r="BI8" i="8"/>
  <c r="D61" i="6" s="1"/>
  <c r="BI6" i="28"/>
  <c r="BI332" i="8"/>
  <c r="BI205" i="8"/>
  <c r="BI216" i="8"/>
  <c r="BI178" i="8"/>
  <c r="BI218" i="8"/>
  <c r="BI214" i="8"/>
  <c r="BI189" i="8"/>
  <c r="BI188" i="8"/>
  <c r="BI191" i="8"/>
  <c r="BI199" i="8"/>
  <c r="BI195" i="8"/>
  <c r="BI209" i="8"/>
  <c r="BI190" i="8"/>
  <c r="BI185" i="8"/>
  <c r="BI198" i="8"/>
  <c r="BI204" i="8"/>
  <c r="BI196" i="8"/>
  <c r="BI203" i="8"/>
  <c r="BI193" i="8"/>
  <c r="BI223" i="8"/>
  <c r="BI208" i="8"/>
  <c r="BI192" i="8"/>
  <c r="BI349" i="8"/>
  <c r="BI210" i="8"/>
  <c r="BI187" i="8"/>
  <c r="BI200" i="8"/>
  <c r="BI194" i="8"/>
  <c r="BI220" i="8"/>
  <c r="BI212" i="8"/>
  <c r="BI184" i="8"/>
  <c r="BI217" i="8"/>
  <c r="BI207" i="8"/>
  <c r="BI224" i="8"/>
  <c r="BI213" i="8"/>
  <c r="BI186" i="8"/>
  <c r="BI211" i="8"/>
  <c r="BI197" i="8"/>
  <c r="BI215" i="8"/>
  <c r="BI201" i="8"/>
  <c r="BI219" i="8"/>
  <c r="BI206" i="8"/>
  <c r="BI202" i="8"/>
  <c r="BI222" i="8"/>
  <c r="BI221" i="8"/>
  <c r="BI153" i="8"/>
  <c r="BI136" i="8"/>
  <c r="BI137" i="8"/>
  <c r="BI139" i="8"/>
  <c r="BI144" i="8"/>
  <c r="BI148" i="8"/>
  <c r="BI166" i="8"/>
  <c r="BI143" i="8"/>
  <c r="BI169" i="8"/>
  <c r="BI149" i="8"/>
  <c r="BI174" i="8"/>
  <c r="BI170" i="8"/>
  <c r="BI142" i="8"/>
  <c r="BI138" i="8"/>
  <c r="BI140" i="8"/>
  <c r="BI176" i="8"/>
  <c r="BI162" i="8"/>
  <c r="BI158" i="8"/>
  <c r="BI156" i="8"/>
  <c r="BI172" i="8"/>
  <c r="BI146" i="8"/>
  <c r="BI152" i="8"/>
  <c r="BI159" i="8"/>
  <c r="BI154" i="8"/>
  <c r="BI168" i="8"/>
  <c r="BI145" i="8"/>
  <c r="BI167" i="8"/>
  <c r="BI164" i="8"/>
  <c r="BI155" i="8"/>
  <c r="BI157" i="8"/>
  <c r="BI141" i="8"/>
  <c r="BI160" i="8"/>
  <c r="BI175" i="8"/>
  <c r="BI165" i="8"/>
  <c r="BI150" i="8"/>
  <c r="BI161" i="8"/>
  <c r="BI151" i="8"/>
  <c r="BI163" i="8"/>
  <c r="BI171" i="8"/>
  <c r="BI147" i="8"/>
  <c r="BI173" i="8"/>
  <c r="BI51" i="8"/>
  <c r="BI74" i="8"/>
  <c r="BI67" i="8"/>
  <c r="BI54" i="8"/>
  <c r="BI46" i="8"/>
  <c r="BI49" i="8"/>
  <c r="BI62" i="8"/>
  <c r="BI68" i="8"/>
  <c r="BI75" i="8"/>
  <c r="BI53" i="8"/>
  <c r="BI48" i="8"/>
  <c r="BI80" i="8"/>
  <c r="BI59" i="8"/>
  <c r="BI45" i="8"/>
  <c r="BI44" i="8"/>
  <c r="BI60" i="8"/>
  <c r="BI69" i="8"/>
  <c r="BI71" i="8"/>
  <c r="BI47" i="8"/>
  <c r="BI79" i="8"/>
  <c r="BI65" i="8"/>
  <c r="BI100" i="8"/>
  <c r="BI43" i="8"/>
  <c r="BI50" i="8"/>
  <c r="BI40" i="8"/>
  <c r="BI55" i="8"/>
  <c r="BI73" i="8"/>
  <c r="BI56" i="8"/>
  <c r="BI78" i="8"/>
  <c r="BI77" i="8"/>
  <c r="BI57" i="8"/>
  <c r="BI70" i="8"/>
  <c r="BI42" i="8"/>
  <c r="BI61" i="8"/>
  <c r="BI76" i="8"/>
  <c r="BI58" i="8"/>
  <c r="BI64" i="8"/>
  <c r="BI63" i="8"/>
  <c r="BI52" i="8"/>
  <c r="BI66" i="8"/>
  <c r="BI41" i="8"/>
  <c r="BI72" i="8"/>
  <c r="BI105" i="8"/>
  <c r="BI115" i="8"/>
  <c r="BI126" i="8"/>
  <c r="BI113" i="8"/>
  <c r="BI119" i="8"/>
  <c r="BI104" i="8"/>
  <c r="BI118" i="8"/>
  <c r="BI99" i="8"/>
  <c r="BI88" i="8"/>
  <c r="BI91" i="8"/>
  <c r="BI247" i="8"/>
  <c r="BI241" i="8"/>
  <c r="BI239" i="8"/>
  <c r="BI340" i="8"/>
  <c r="BI337" i="8"/>
  <c r="BI311" i="8"/>
  <c r="BI293" i="8"/>
  <c r="BI308" i="8"/>
  <c r="BI90" i="8"/>
  <c r="BI121" i="8"/>
  <c r="BI110" i="8"/>
  <c r="BI102" i="8"/>
  <c r="BI101" i="8"/>
  <c r="BI117" i="8"/>
  <c r="BI108" i="8"/>
  <c r="BI103" i="8"/>
  <c r="BI94" i="8"/>
  <c r="BI116" i="8"/>
  <c r="BI128" i="8"/>
  <c r="BI246" i="8"/>
  <c r="BI243" i="8"/>
  <c r="BI358" i="8"/>
  <c r="BI330" i="8"/>
  <c r="BI291" i="8"/>
  <c r="BI290" i="8"/>
  <c r="BI97" i="8"/>
  <c r="BI125" i="8"/>
  <c r="BI120" i="8"/>
  <c r="BI127" i="8"/>
  <c r="BI82" i="8"/>
  <c r="BI123" i="8"/>
  <c r="BI89" i="8"/>
  <c r="BI107" i="8"/>
  <c r="BI124" i="8"/>
  <c r="BI98" i="8"/>
  <c r="BI19" i="8"/>
  <c r="BI240" i="8"/>
  <c r="BI378" i="8"/>
  <c r="BI371" i="8"/>
  <c r="BI360" i="8"/>
  <c r="BI309" i="8"/>
  <c r="BI112" i="8"/>
  <c r="BI92" i="8"/>
  <c r="BI106" i="8"/>
  <c r="BI111" i="8"/>
  <c r="BI109" i="8"/>
  <c r="BI93" i="8"/>
  <c r="BI114" i="8"/>
  <c r="BI96" i="8"/>
  <c r="BI95" i="8"/>
  <c r="BI122" i="8"/>
  <c r="BI365" i="8"/>
  <c r="BI341" i="8"/>
  <c r="BI245" i="8"/>
  <c r="BI244" i="8"/>
  <c r="BI242" i="8"/>
  <c r="BI343" i="8"/>
  <c r="BI331" i="8"/>
  <c r="BI292" i="8"/>
  <c r="BI232" i="8"/>
  <c r="BI392" i="8"/>
  <c r="BI316" i="8"/>
  <c r="BI260" i="8"/>
  <c r="BI259" i="8"/>
  <c r="BI386" i="8"/>
  <c r="BI286" i="8"/>
  <c r="D67" i="6" s="1"/>
  <c r="BI263" i="8"/>
  <c r="BI271" i="8"/>
  <c r="BI397" i="8"/>
  <c r="BI315" i="8"/>
  <c r="BI276" i="8"/>
  <c r="BI390" i="8"/>
  <c r="BI233" i="8"/>
  <c r="BI231" i="8"/>
  <c r="BI288" i="8"/>
  <c r="BI314" i="8"/>
  <c r="BI261" i="8"/>
  <c r="BI257" i="8"/>
  <c r="BI265" i="8"/>
  <c r="BI255" i="8"/>
  <c r="BI273" i="8"/>
  <c r="BI256" i="8"/>
  <c r="BI284" i="8"/>
  <c r="BI277" i="8"/>
  <c r="BI274" i="8"/>
  <c r="BI267" i="8"/>
  <c r="BI266" i="8"/>
  <c r="BI264" i="8"/>
  <c r="BI268" i="8"/>
  <c r="BI270" i="8"/>
  <c r="BI262" i="8"/>
  <c r="BI391" i="8"/>
  <c r="BI317" i="8"/>
  <c r="BI258" i="8"/>
  <c r="BI230" i="8"/>
  <c r="BI285" i="8"/>
  <c r="BI272" i="8"/>
  <c r="BI269" i="8"/>
  <c r="BI275" i="8"/>
  <c r="BI278" i="8"/>
  <c r="BI313" i="8"/>
  <c r="BH423" i="8"/>
  <c r="BH76" i="28"/>
  <c r="BH64" i="28"/>
  <c r="BH59" i="28"/>
  <c r="BH51" i="28"/>
  <c r="BH77" i="28"/>
  <c r="BH78" i="28"/>
  <c r="BH74" i="28"/>
  <c r="BH50" i="28"/>
  <c r="BH66" i="28"/>
  <c r="BH58" i="28"/>
  <c r="BH75" i="28"/>
  <c r="BH81" i="28"/>
  <c r="BH67" i="28"/>
  <c r="BH63" i="28"/>
  <c r="BH49" i="28"/>
  <c r="BH82" i="28"/>
  <c r="BH70" i="28"/>
  <c r="BY428" i="8"/>
  <c r="BI5" i="28"/>
  <c r="BI366" i="8"/>
  <c r="BI412" i="8"/>
  <c r="BI393" i="8"/>
  <c r="BI387" i="8"/>
  <c r="BI408" i="8"/>
  <c r="BJ6" i="8"/>
  <c r="BI398" i="8"/>
  <c r="BI409" i="8"/>
  <c r="BI406" i="8"/>
  <c r="BI419" i="8"/>
  <c r="BI424" i="8" s="1"/>
  <c r="BI418" i="8"/>
  <c r="BI363" i="8"/>
  <c r="BI414" i="8"/>
  <c r="BI428" i="8"/>
  <c r="BI429" i="8"/>
  <c r="BI417" i="8"/>
  <c r="BI427" i="8"/>
  <c r="L287" i="8"/>
  <c r="L337" i="8"/>
  <c r="BY330" i="8"/>
  <c r="BH330" i="8"/>
  <c r="AJ398" i="8"/>
  <c r="X406" i="8"/>
  <c r="X411" i="8"/>
  <c r="AK392" i="8"/>
  <c r="W422" i="8"/>
  <c r="W427" i="8"/>
  <c r="D66" i="6" l="1"/>
  <c r="D65" i="6"/>
  <c r="BY427" i="8"/>
  <c r="BI423" i="8"/>
  <c r="BK4" i="28"/>
  <c r="BK9" i="28" s="1"/>
  <c r="BK9" i="8"/>
  <c r="BK10" i="8"/>
  <c r="BK10" i="28" s="1"/>
  <c r="BL4" i="8"/>
  <c r="BK5" i="8"/>
  <c r="BJ6" i="28"/>
  <c r="BJ8" i="8"/>
  <c r="E61" i="6" s="1"/>
  <c r="BJ349" i="8"/>
  <c r="BJ212" i="8"/>
  <c r="BJ219" i="8"/>
  <c r="BJ209" i="8"/>
  <c r="BJ222" i="8"/>
  <c r="BJ211" i="8"/>
  <c r="BJ170" i="8"/>
  <c r="BJ174" i="8"/>
  <c r="BJ203" i="8"/>
  <c r="BJ200" i="8"/>
  <c r="BJ223" i="8"/>
  <c r="BJ198" i="8"/>
  <c r="BJ178" i="8"/>
  <c r="BJ224" i="8"/>
  <c r="BJ190" i="8"/>
  <c r="BJ191" i="8"/>
  <c r="BJ188" i="8"/>
  <c r="BJ207" i="8"/>
  <c r="BJ217" i="8"/>
  <c r="BJ215" i="8"/>
  <c r="BJ193" i="8"/>
  <c r="BJ332" i="8"/>
  <c r="BJ214" i="8"/>
  <c r="BJ221" i="8"/>
  <c r="BJ197" i="8"/>
  <c r="BJ216" i="8"/>
  <c r="BJ206" i="8"/>
  <c r="BJ194" i="8"/>
  <c r="BJ210" i="8"/>
  <c r="BJ196" i="8"/>
  <c r="BJ204" i="8"/>
  <c r="BJ218" i="8"/>
  <c r="BJ208" i="8"/>
  <c r="BJ192" i="8"/>
  <c r="BJ202" i="8"/>
  <c r="BJ195" i="8"/>
  <c r="BJ201" i="8"/>
  <c r="BJ220" i="8"/>
  <c r="BJ189" i="8"/>
  <c r="BJ213" i="8"/>
  <c r="BJ205" i="8"/>
  <c r="BJ187" i="8"/>
  <c r="BJ199" i="8"/>
  <c r="BJ158" i="8"/>
  <c r="BJ154" i="8"/>
  <c r="BJ139" i="8"/>
  <c r="BJ147" i="8"/>
  <c r="BJ160" i="8"/>
  <c r="BJ176" i="8"/>
  <c r="BJ165" i="8"/>
  <c r="BJ175" i="8"/>
  <c r="BJ142" i="8"/>
  <c r="BJ48" i="8"/>
  <c r="BJ53" i="8"/>
  <c r="BJ145" i="8"/>
  <c r="BJ159" i="8"/>
  <c r="BJ152" i="8"/>
  <c r="BJ162" i="8"/>
  <c r="BJ161" i="8"/>
  <c r="BJ153" i="8"/>
  <c r="BJ164" i="8"/>
  <c r="BJ155" i="8"/>
  <c r="BJ43" i="8"/>
  <c r="BJ44" i="8"/>
  <c r="BJ58" i="8"/>
  <c r="BJ47" i="8"/>
  <c r="BJ50" i="8"/>
  <c r="BJ71" i="8"/>
  <c r="BJ79" i="8"/>
  <c r="BJ62" i="8"/>
  <c r="BJ65" i="8"/>
  <c r="BJ173" i="8"/>
  <c r="BJ141" i="8"/>
  <c r="BJ140" i="8"/>
  <c r="BJ157" i="8"/>
  <c r="BJ146" i="8"/>
  <c r="BJ150" i="8"/>
  <c r="BJ144" i="8"/>
  <c r="BJ171" i="8"/>
  <c r="BJ148" i="8"/>
  <c r="BJ149" i="8"/>
  <c r="BJ167" i="8"/>
  <c r="BJ172" i="8"/>
  <c r="BJ156" i="8"/>
  <c r="BJ151" i="8"/>
  <c r="BJ163" i="8"/>
  <c r="BJ166" i="8"/>
  <c r="BJ169" i="8"/>
  <c r="BJ143" i="8"/>
  <c r="BJ168" i="8"/>
  <c r="BJ76" i="8"/>
  <c r="BJ77" i="8"/>
  <c r="BJ67" i="8"/>
  <c r="BJ64" i="8"/>
  <c r="BJ59" i="8"/>
  <c r="BJ60" i="8"/>
  <c r="BJ46" i="8"/>
  <c r="BJ70" i="8"/>
  <c r="BJ75" i="8"/>
  <c r="BJ97" i="8"/>
  <c r="BJ122" i="8"/>
  <c r="BJ104" i="8"/>
  <c r="BJ126" i="8"/>
  <c r="BJ127" i="8"/>
  <c r="BJ109" i="8"/>
  <c r="BJ94" i="8"/>
  <c r="BJ95" i="8"/>
  <c r="BJ106" i="8"/>
  <c r="BJ118" i="8"/>
  <c r="BJ121" i="8"/>
  <c r="BJ114" i="8"/>
  <c r="BJ98" i="8"/>
  <c r="BJ74" i="8"/>
  <c r="BJ69" i="8"/>
  <c r="BJ80" i="8"/>
  <c r="BJ55" i="8"/>
  <c r="BJ68" i="8"/>
  <c r="BJ57" i="8"/>
  <c r="BJ117" i="8"/>
  <c r="BJ100" i="8"/>
  <c r="BJ99" i="8"/>
  <c r="BJ93" i="8"/>
  <c r="BJ105" i="8"/>
  <c r="BJ124" i="8"/>
  <c r="BJ45" i="8"/>
  <c r="BJ73" i="8"/>
  <c r="BJ66" i="8"/>
  <c r="BJ63" i="8"/>
  <c r="BJ61" i="8"/>
  <c r="BJ56" i="8"/>
  <c r="BJ54" i="8"/>
  <c r="BJ78" i="8"/>
  <c r="BJ51" i="8"/>
  <c r="BJ111" i="8"/>
  <c r="BJ115" i="8"/>
  <c r="BJ123" i="8"/>
  <c r="BJ116" i="8"/>
  <c r="BJ120" i="8"/>
  <c r="BJ101" i="8"/>
  <c r="BJ113" i="8"/>
  <c r="BJ96" i="8"/>
  <c r="BJ92" i="8"/>
  <c r="BJ91" i="8"/>
  <c r="BJ52" i="8"/>
  <c r="BJ72" i="8"/>
  <c r="BJ49" i="8"/>
  <c r="BJ119" i="8"/>
  <c r="BJ82" i="8"/>
  <c r="BJ110" i="8"/>
  <c r="BJ112" i="8"/>
  <c r="BJ102" i="8"/>
  <c r="BJ103" i="8"/>
  <c r="BJ125" i="8"/>
  <c r="BJ107" i="8"/>
  <c r="BJ108" i="8"/>
  <c r="BJ19" i="8"/>
  <c r="BJ247" i="8"/>
  <c r="BJ244" i="8"/>
  <c r="BJ360" i="8"/>
  <c r="BJ343" i="8"/>
  <c r="BJ331" i="8"/>
  <c r="BJ292" i="8"/>
  <c r="BJ232" i="8"/>
  <c r="BJ288" i="8"/>
  <c r="BJ365" i="8"/>
  <c r="BJ246" i="8"/>
  <c r="BJ245" i="8"/>
  <c r="BJ243" i="8"/>
  <c r="BJ239" i="8"/>
  <c r="BJ242" i="8"/>
  <c r="BJ293" i="8"/>
  <c r="BJ314" i="8"/>
  <c r="BJ341" i="8"/>
  <c r="BJ378" i="8"/>
  <c r="BJ358" i="8"/>
  <c r="BJ340" i="8"/>
  <c r="BJ337" i="8"/>
  <c r="BJ311" i="8"/>
  <c r="BJ291" i="8"/>
  <c r="BJ290" i="8"/>
  <c r="BJ308" i="8"/>
  <c r="BJ128" i="8"/>
  <c r="BJ241" i="8"/>
  <c r="BJ240" i="8"/>
  <c r="BJ371" i="8"/>
  <c r="BJ330" i="8"/>
  <c r="BJ309" i="8"/>
  <c r="BJ268" i="8"/>
  <c r="BJ270" i="8"/>
  <c r="BJ276" i="8"/>
  <c r="BJ391" i="8"/>
  <c r="BJ286" i="8"/>
  <c r="E67" i="6" s="1"/>
  <c r="BJ284" i="8"/>
  <c r="BJ262" i="8"/>
  <c r="BJ316" i="8"/>
  <c r="BJ258" i="8"/>
  <c r="BJ261" i="8"/>
  <c r="BJ273" i="8"/>
  <c r="BJ231" i="8"/>
  <c r="BJ392" i="8"/>
  <c r="BJ257" i="8"/>
  <c r="BJ275" i="8"/>
  <c r="BJ267" i="8"/>
  <c r="BJ260" i="8"/>
  <c r="BJ274" i="8"/>
  <c r="BJ277" i="8"/>
  <c r="BJ259" i="8"/>
  <c r="BJ285" i="8"/>
  <c r="E66" i="6" s="1"/>
  <c r="BJ271" i="8"/>
  <c r="BJ272" i="8"/>
  <c r="BJ397" i="8"/>
  <c r="BJ230" i="8"/>
  <c r="BJ264" i="8"/>
  <c r="BJ255" i="8"/>
  <c r="BJ266" i="8"/>
  <c r="BJ390" i="8"/>
  <c r="BJ313" i="8"/>
  <c r="BJ269" i="8"/>
  <c r="BJ315" i="8"/>
  <c r="BJ317" i="8"/>
  <c r="BJ265" i="8"/>
  <c r="BJ256" i="8"/>
  <c r="BJ386" i="8"/>
  <c r="BJ233" i="8"/>
  <c r="BJ278" i="8"/>
  <c r="BJ263" i="8"/>
  <c r="BJ130" i="8"/>
  <c r="BJ34" i="8"/>
  <c r="BI8" i="28"/>
  <c r="BI31" i="28"/>
  <c r="BI110" i="28"/>
  <c r="BI112" i="28"/>
  <c r="BI111" i="28"/>
  <c r="BI115" i="28"/>
  <c r="BI105" i="28"/>
  <c r="BI109" i="28"/>
  <c r="BI98" i="28"/>
  <c r="BI32" i="28"/>
  <c r="BI104" i="28"/>
  <c r="BI33" i="28"/>
  <c r="BI113" i="28"/>
  <c r="BI114" i="28"/>
  <c r="BI108" i="28"/>
  <c r="BI30" i="28"/>
  <c r="BI103" i="28"/>
  <c r="BK6" i="8"/>
  <c r="BJ398" i="8"/>
  <c r="BJ393" i="8"/>
  <c r="BJ387" i="8"/>
  <c r="BJ5" i="28"/>
  <c r="BJ363" i="8"/>
  <c r="BJ366" i="8"/>
  <c r="BJ406" i="8"/>
  <c r="BJ409" i="8"/>
  <c r="BJ412" i="8"/>
  <c r="BJ414" i="8"/>
  <c r="BJ418" i="8"/>
  <c r="BJ408" i="8"/>
  <c r="BJ419" i="8"/>
  <c r="BJ424" i="8" s="1"/>
  <c r="BJ428" i="8"/>
  <c r="BJ429" i="8"/>
  <c r="BJ417" i="8"/>
  <c r="BJ427" i="8"/>
  <c r="BI422" i="8"/>
  <c r="BI77" i="28"/>
  <c r="BI49" i="28"/>
  <c r="BI78" i="28"/>
  <c r="BI75" i="28"/>
  <c r="BI66" i="28"/>
  <c r="BI64" i="28"/>
  <c r="BI70" i="28"/>
  <c r="BI50" i="28"/>
  <c r="BI51" i="28"/>
  <c r="BI59" i="28"/>
  <c r="BI63" i="28"/>
  <c r="BI58" i="28"/>
  <c r="BI67" i="28"/>
  <c r="BI82" i="28"/>
  <c r="BI81" i="28"/>
  <c r="BI76" i="28"/>
  <c r="BI74" i="28"/>
  <c r="L343" i="8"/>
  <c r="BY343" i="8" s="1"/>
  <c r="L338" i="8"/>
  <c r="L295" i="8" s="1"/>
  <c r="L348" i="8" s="1"/>
  <c r="M338" i="8"/>
  <c r="N338" i="8"/>
  <c r="O338" i="8"/>
  <c r="P338" i="8"/>
  <c r="S338" i="8"/>
  <c r="Q338" i="8"/>
  <c r="R338" i="8"/>
  <c r="U338" i="8"/>
  <c r="T338" i="8"/>
  <c r="V338" i="8"/>
  <c r="W338" i="8"/>
  <c r="X338" i="8"/>
  <c r="Y338" i="8"/>
  <c r="Z338" i="8"/>
  <c r="AA338" i="8"/>
  <c r="AB338" i="8"/>
  <c r="AC338" i="8"/>
  <c r="AD338" i="8"/>
  <c r="AE338" i="8"/>
  <c r="AF338" i="8"/>
  <c r="AG338" i="8"/>
  <c r="AH338" i="8"/>
  <c r="AI338" i="8"/>
  <c r="AJ338" i="8"/>
  <c r="AK338" i="8"/>
  <c r="AL338" i="8"/>
  <c r="AM338" i="8"/>
  <c r="AN338" i="8"/>
  <c r="AO338" i="8"/>
  <c r="AP338" i="8"/>
  <c r="AQ338" i="8"/>
  <c r="AR338" i="8"/>
  <c r="AS338" i="8"/>
  <c r="AT338" i="8"/>
  <c r="AU338" i="8"/>
  <c r="AV338" i="8"/>
  <c r="AW338" i="8"/>
  <c r="AX338" i="8"/>
  <c r="AY338" i="8"/>
  <c r="AZ338" i="8"/>
  <c r="BA338" i="8"/>
  <c r="BB338" i="8"/>
  <c r="BC338" i="8"/>
  <c r="BD338" i="8"/>
  <c r="BE338" i="8"/>
  <c r="BF338" i="8"/>
  <c r="M282" i="8"/>
  <c r="L298" i="8"/>
  <c r="L321" i="8"/>
  <c r="BY337" i="8"/>
  <c r="BH337" i="8"/>
  <c r="X412" i="8"/>
  <c r="X409" i="8"/>
  <c r="AK393" i="8"/>
  <c r="AK74" i="28" s="1"/>
  <c r="AK78" i="28" s="1"/>
  <c r="AK399" i="8"/>
  <c r="AK397" i="8"/>
  <c r="E65" i="6" l="1"/>
  <c r="BJ423" i="8"/>
  <c r="BJ422" i="8"/>
  <c r="BJ76" i="28"/>
  <c r="BJ63" i="28"/>
  <c r="BJ67" i="28"/>
  <c r="BJ51" i="28"/>
  <c r="BJ82" i="28"/>
  <c r="BJ49" i="28"/>
  <c r="BJ77" i="28"/>
  <c r="BJ74" i="28"/>
  <c r="BJ66" i="28"/>
  <c r="BJ78" i="28"/>
  <c r="BJ50" i="28"/>
  <c r="BJ58" i="28"/>
  <c r="BJ81" i="28"/>
  <c r="BJ70" i="28"/>
  <c r="BJ59" i="28"/>
  <c r="BJ64" i="28"/>
  <c r="BJ75" i="28"/>
  <c r="BK8" i="8"/>
  <c r="F61" i="6" s="1"/>
  <c r="BK6" i="28"/>
  <c r="BK208" i="8"/>
  <c r="BK193" i="8"/>
  <c r="BK197" i="8"/>
  <c r="BK217" i="8"/>
  <c r="BK178" i="8"/>
  <c r="BK212" i="8"/>
  <c r="BK211" i="8"/>
  <c r="BK202" i="8"/>
  <c r="BK216" i="8"/>
  <c r="BK332" i="8"/>
  <c r="BK203" i="8"/>
  <c r="BK215" i="8"/>
  <c r="BK209" i="8"/>
  <c r="BK222" i="8"/>
  <c r="BK205" i="8"/>
  <c r="BK198" i="8"/>
  <c r="BK224" i="8"/>
  <c r="BK218" i="8"/>
  <c r="BK194" i="8"/>
  <c r="BK223" i="8"/>
  <c r="BK204" i="8"/>
  <c r="BK219" i="8"/>
  <c r="BK199" i="8"/>
  <c r="BK206" i="8"/>
  <c r="BK349" i="8"/>
  <c r="BK207" i="8"/>
  <c r="BK210" i="8"/>
  <c r="BK195" i="8"/>
  <c r="BK200" i="8"/>
  <c r="BK220" i="8"/>
  <c r="BK213" i="8"/>
  <c r="BK201" i="8"/>
  <c r="BK191" i="8"/>
  <c r="BK214" i="8"/>
  <c r="BK221" i="8"/>
  <c r="BK192" i="8"/>
  <c r="BK196" i="8"/>
  <c r="BK190" i="8"/>
  <c r="BK172" i="8"/>
  <c r="BK142" i="8"/>
  <c r="BK149" i="8"/>
  <c r="BK164" i="8"/>
  <c r="BK151" i="8"/>
  <c r="BK156" i="8"/>
  <c r="BK166" i="8"/>
  <c r="BK163" i="8"/>
  <c r="BK65" i="8"/>
  <c r="BK72" i="8"/>
  <c r="BK52" i="8"/>
  <c r="BK73" i="8"/>
  <c r="BK176" i="8"/>
  <c r="BK143" i="8"/>
  <c r="BK145" i="8"/>
  <c r="BK168" i="8"/>
  <c r="BK174" i="8"/>
  <c r="BK56" i="8"/>
  <c r="BK58" i="8"/>
  <c r="BK148" i="8"/>
  <c r="BK161" i="8"/>
  <c r="BK147" i="8"/>
  <c r="BK165" i="8"/>
  <c r="BK159" i="8"/>
  <c r="BK162" i="8"/>
  <c r="BK160" i="8"/>
  <c r="BK155" i="8"/>
  <c r="BK152" i="8"/>
  <c r="BK169" i="8"/>
  <c r="BK158" i="8"/>
  <c r="BK157" i="8"/>
  <c r="BK167" i="8"/>
  <c r="BK69" i="8"/>
  <c r="BK146" i="8"/>
  <c r="BK144" i="8"/>
  <c r="BK150" i="8"/>
  <c r="BK154" i="8"/>
  <c r="BK170" i="8"/>
  <c r="BK153" i="8"/>
  <c r="BK175" i="8"/>
  <c r="BK173" i="8"/>
  <c r="BK171" i="8"/>
  <c r="BK80" i="8"/>
  <c r="BK78" i="8"/>
  <c r="BK74" i="8"/>
  <c r="BK54" i="8"/>
  <c r="BK50" i="8"/>
  <c r="BK48" i="8"/>
  <c r="BK61" i="8"/>
  <c r="BK66" i="8"/>
  <c r="BK71" i="8"/>
  <c r="BK60" i="8"/>
  <c r="BK51" i="8"/>
  <c r="BK112" i="8"/>
  <c r="BK111" i="8"/>
  <c r="BK94" i="8"/>
  <c r="BK109" i="8"/>
  <c r="BK102" i="8"/>
  <c r="BK124" i="8"/>
  <c r="BK113" i="8"/>
  <c r="BK107" i="8"/>
  <c r="BK59" i="8"/>
  <c r="BK62" i="8"/>
  <c r="BK49" i="8"/>
  <c r="BK67" i="8"/>
  <c r="BK55" i="8"/>
  <c r="BK76" i="8"/>
  <c r="BK47" i="8"/>
  <c r="BK121" i="8"/>
  <c r="BK103" i="8"/>
  <c r="BK126" i="8"/>
  <c r="BK82" i="8"/>
  <c r="BK98" i="8"/>
  <c r="BK123" i="8"/>
  <c r="BK105" i="8"/>
  <c r="BK117" i="8"/>
  <c r="BK101" i="8"/>
  <c r="BK75" i="8"/>
  <c r="BK79" i="8"/>
  <c r="BK77" i="8"/>
  <c r="BK127" i="8"/>
  <c r="BK100" i="8"/>
  <c r="BK99" i="8"/>
  <c r="BK116" i="8"/>
  <c r="BK95" i="8"/>
  <c r="BK53" i="8"/>
  <c r="BK57" i="8"/>
  <c r="BK46" i="8"/>
  <c r="BK68" i="8"/>
  <c r="BK63" i="8"/>
  <c r="BK70" i="8"/>
  <c r="BK64" i="8"/>
  <c r="BK110" i="8"/>
  <c r="BK120" i="8"/>
  <c r="BK114" i="8"/>
  <c r="BK96" i="8"/>
  <c r="BK97" i="8"/>
  <c r="BK106" i="8"/>
  <c r="BK122" i="8"/>
  <c r="BK104" i="8"/>
  <c r="BK115" i="8"/>
  <c r="BK125" i="8"/>
  <c r="BK119" i="8"/>
  <c r="BK118" i="8"/>
  <c r="BK108" i="8"/>
  <c r="BK241" i="8"/>
  <c r="BK239" i="8"/>
  <c r="BK243" i="8"/>
  <c r="BK360" i="8"/>
  <c r="BK337" i="8"/>
  <c r="BK330" i="8"/>
  <c r="BK309" i="8"/>
  <c r="BK291" i="8"/>
  <c r="BK290" i="8"/>
  <c r="BK128" i="8"/>
  <c r="BK247" i="8"/>
  <c r="BK240" i="8"/>
  <c r="BK378" i="8"/>
  <c r="BK331" i="8"/>
  <c r="BK308" i="8"/>
  <c r="BK245" i="8"/>
  <c r="BK242" i="8"/>
  <c r="BK371" i="8"/>
  <c r="BK292" i="8"/>
  <c r="BK232" i="8"/>
  <c r="BK19" i="8"/>
  <c r="BK365" i="8"/>
  <c r="BK341" i="8"/>
  <c r="BK246" i="8"/>
  <c r="BK244" i="8"/>
  <c r="BK358" i="8"/>
  <c r="BK343" i="8"/>
  <c r="BK340" i="8"/>
  <c r="BK311" i="8"/>
  <c r="BK293" i="8"/>
  <c r="BK288" i="8"/>
  <c r="BK317" i="8"/>
  <c r="BK270" i="8"/>
  <c r="BK259" i="8"/>
  <c r="BK260" i="8"/>
  <c r="BK313" i="8"/>
  <c r="BK316" i="8"/>
  <c r="BK272" i="8"/>
  <c r="BK262" i="8"/>
  <c r="BK263" i="8"/>
  <c r="BK315" i="8"/>
  <c r="BK265" i="8"/>
  <c r="BK266" i="8"/>
  <c r="BK264" i="8"/>
  <c r="BK255" i="8"/>
  <c r="BK397" i="8"/>
  <c r="BK314" i="8"/>
  <c r="BK278" i="8"/>
  <c r="BK274" i="8"/>
  <c r="BK269" i="8"/>
  <c r="BK285" i="8"/>
  <c r="BK268" i="8"/>
  <c r="BK276" i="8"/>
  <c r="BK275" i="8"/>
  <c r="BK258" i="8"/>
  <c r="BK231" i="8"/>
  <c r="BK390" i="8"/>
  <c r="BK277" i="8"/>
  <c r="BK257" i="8"/>
  <c r="BK267" i="8"/>
  <c r="BK386" i="8"/>
  <c r="BK284" i="8"/>
  <c r="BK256" i="8"/>
  <c r="BK391" i="8"/>
  <c r="BK392" i="8"/>
  <c r="BK261" i="8"/>
  <c r="BK230" i="8"/>
  <c r="BK271" i="8"/>
  <c r="BK233" i="8"/>
  <c r="BK273" i="8"/>
  <c r="BK286" i="8"/>
  <c r="BK34" i="8"/>
  <c r="BK130" i="8"/>
  <c r="BK363" i="8"/>
  <c r="BK387" i="8"/>
  <c r="BL6" i="8"/>
  <c r="BL338" i="8" s="1"/>
  <c r="BK5" i="28"/>
  <c r="BK393" i="8"/>
  <c r="BK366" i="8"/>
  <c r="BK398" i="8"/>
  <c r="BK406" i="8"/>
  <c r="BK412" i="8"/>
  <c r="BK409" i="8"/>
  <c r="BK419" i="8"/>
  <c r="BK424" i="8" s="1"/>
  <c r="BK418" i="8"/>
  <c r="BK408" i="8"/>
  <c r="BK414" i="8"/>
  <c r="BK429" i="8"/>
  <c r="BK428" i="8"/>
  <c r="BK417" i="8"/>
  <c r="BL4" i="28"/>
  <c r="BL9" i="28" s="1"/>
  <c r="BL10" i="8"/>
  <c r="BL10" i="28" s="1"/>
  <c r="BL9" i="8"/>
  <c r="BM4" i="8"/>
  <c r="BL5" i="8"/>
  <c r="BJ8" i="28"/>
  <c r="BJ31" i="28"/>
  <c r="BJ111" i="28"/>
  <c r="BJ30" i="28"/>
  <c r="BJ105" i="28"/>
  <c r="BJ32" i="28"/>
  <c r="BJ109" i="28"/>
  <c r="BJ33" i="28"/>
  <c r="BJ103" i="28"/>
  <c r="BJ112" i="28"/>
  <c r="BJ110" i="28"/>
  <c r="BJ113" i="28"/>
  <c r="BJ115" i="28"/>
  <c r="BJ114" i="28"/>
  <c r="BJ98" i="28"/>
  <c r="BJ108" i="28"/>
  <c r="BJ104" i="28"/>
  <c r="BK427" i="8"/>
  <c r="L296" i="8"/>
  <c r="L15" i="28" s="1"/>
  <c r="BH343" i="8"/>
  <c r="N282" i="8"/>
  <c r="BH282" i="8" s="1"/>
  <c r="C63" i="6" s="1"/>
  <c r="L18" i="28"/>
  <c r="L307" i="8"/>
  <c r="BK338" i="8"/>
  <c r="BZ338" i="8"/>
  <c r="BJ338" i="8"/>
  <c r="BI338" i="8"/>
  <c r="CB338" i="8"/>
  <c r="CA338" i="8"/>
  <c r="BY338" i="8"/>
  <c r="BH338" i="8"/>
  <c r="AK398" i="8"/>
  <c r="AL392" i="8"/>
  <c r="Y405" i="8"/>
  <c r="X408" i="8"/>
  <c r="X417" i="8" s="1"/>
  <c r="X419" i="8"/>
  <c r="X414" i="8"/>
  <c r="X418" i="8"/>
  <c r="X413" i="8"/>
  <c r="P147" i="6" s="1"/>
  <c r="F66" i="6" l="1"/>
  <c r="F67" i="6"/>
  <c r="F65" i="6"/>
  <c r="BK423" i="8"/>
  <c r="BK422" i="8"/>
  <c r="BM4" i="28"/>
  <c r="BM9" i="28" s="1"/>
  <c r="BM10" i="8"/>
  <c r="BM10" i="28" s="1"/>
  <c r="BN4" i="8"/>
  <c r="BM9" i="8"/>
  <c r="BM5" i="8"/>
  <c r="BK59" i="28"/>
  <c r="BK58" i="28"/>
  <c r="BK76" i="28"/>
  <c r="BK63" i="28"/>
  <c r="BK64" i="28"/>
  <c r="BK81" i="28"/>
  <c r="BK66" i="28"/>
  <c r="BK70" i="28"/>
  <c r="BK49" i="28"/>
  <c r="BK82" i="28"/>
  <c r="BK51" i="28"/>
  <c r="BK67" i="28"/>
  <c r="BK77" i="28"/>
  <c r="BK75" i="28"/>
  <c r="BK50" i="28"/>
  <c r="BK78" i="28"/>
  <c r="BK74" i="28"/>
  <c r="BK8" i="28"/>
  <c r="BK98" i="28"/>
  <c r="BK33" i="28"/>
  <c r="BK103" i="28"/>
  <c r="BK114" i="28"/>
  <c r="BK111" i="28"/>
  <c r="BK112" i="28"/>
  <c r="BK32" i="28"/>
  <c r="BK31" i="28"/>
  <c r="BK105" i="28"/>
  <c r="BK104" i="28"/>
  <c r="BK30" i="28"/>
  <c r="BK109" i="28"/>
  <c r="BK110" i="28"/>
  <c r="BK115" i="28"/>
  <c r="BK113" i="28"/>
  <c r="BK108" i="28"/>
  <c r="BL6" i="28"/>
  <c r="BL8" i="8"/>
  <c r="G61" i="6" s="1"/>
  <c r="BL349" i="8"/>
  <c r="BL218" i="8"/>
  <c r="BL219" i="8"/>
  <c r="BL206" i="8"/>
  <c r="BL223" i="8"/>
  <c r="BL214" i="8"/>
  <c r="BL215" i="8"/>
  <c r="BL193" i="8"/>
  <c r="BL224" i="8"/>
  <c r="BL222" i="8"/>
  <c r="BL195" i="8"/>
  <c r="BL212" i="8"/>
  <c r="BL213" i="8"/>
  <c r="BL205" i="8"/>
  <c r="BL209" i="8"/>
  <c r="BL197" i="8"/>
  <c r="BL217" i="8"/>
  <c r="BL207" i="8"/>
  <c r="BL200" i="8"/>
  <c r="BL216" i="8"/>
  <c r="BL194" i="8"/>
  <c r="BL221" i="8"/>
  <c r="BL198" i="8"/>
  <c r="BL220" i="8"/>
  <c r="BL203" i="8"/>
  <c r="BL201" i="8"/>
  <c r="BL332" i="8"/>
  <c r="BL199" i="8"/>
  <c r="BL210" i="8"/>
  <c r="BL178" i="8"/>
  <c r="BL196" i="8"/>
  <c r="BL204" i="8"/>
  <c r="BL211" i="8"/>
  <c r="BL202" i="8"/>
  <c r="BL208" i="8"/>
  <c r="BL150" i="8"/>
  <c r="BL151" i="8"/>
  <c r="BL170" i="8"/>
  <c r="BL153" i="8"/>
  <c r="BL168" i="8"/>
  <c r="BL169" i="8"/>
  <c r="BL146" i="8"/>
  <c r="BL166" i="8"/>
  <c r="BL145" i="8"/>
  <c r="BL171" i="8"/>
  <c r="BL147" i="8"/>
  <c r="BL176" i="8"/>
  <c r="BL164" i="8"/>
  <c r="BL162" i="8"/>
  <c r="BL156" i="8"/>
  <c r="BL149" i="8"/>
  <c r="BL167" i="8"/>
  <c r="BL154" i="8"/>
  <c r="BL172" i="8"/>
  <c r="BL157" i="8"/>
  <c r="BL61" i="8"/>
  <c r="BL58" i="8"/>
  <c r="BL49" i="8"/>
  <c r="BL72" i="8"/>
  <c r="BL64" i="8"/>
  <c r="BL65" i="8"/>
  <c r="BL62" i="8"/>
  <c r="BL152" i="8"/>
  <c r="BL160" i="8"/>
  <c r="BL161" i="8"/>
  <c r="BL158" i="8"/>
  <c r="BL163" i="8"/>
  <c r="BL165" i="8"/>
  <c r="BL155" i="8"/>
  <c r="BL159" i="8"/>
  <c r="BL50" i="8"/>
  <c r="BL79" i="8"/>
  <c r="BL76" i="8"/>
  <c r="BL175" i="8"/>
  <c r="BL173" i="8"/>
  <c r="BL148" i="8"/>
  <c r="BL174" i="8"/>
  <c r="BL67" i="8"/>
  <c r="BL53" i="8"/>
  <c r="BL51" i="8"/>
  <c r="BL71" i="8"/>
  <c r="BL57" i="8"/>
  <c r="BL73" i="8"/>
  <c r="BL52" i="8"/>
  <c r="BL66" i="8"/>
  <c r="BL70" i="8"/>
  <c r="BL109" i="8"/>
  <c r="BL113" i="8"/>
  <c r="BL117" i="8"/>
  <c r="BL103" i="8"/>
  <c r="BL121" i="8"/>
  <c r="BL56" i="8"/>
  <c r="BL59" i="8"/>
  <c r="BL127" i="8"/>
  <c r="BL119" i="8"/>
  <c r="BL102" i="8"/>
  <c r="BL97" i="8"/>
  <c r="BL118" i="8"/>
  <c r="BL111" i="8"/>
  <c r="BL108" i="8"/>
  <c r="BL107" i="8"/>
  <c r="BL112" i="8"/>
  <c r="BL106" i="8"/>
  <c r="BL75" i="8"/>
  <c r="BL68" i="8"/>
  <c r="BL74" i="8"/>
  <c r="BL98" i="8"/>
  <c r="BL126" i="8"/>
  <c r="BL116" i="8"/>
  <c r="BL104" i="8"/>
  <c r="BL105" i="8"/>
  <c r="BL114" i="8"/>
  <c r="BL101" i="8"/>
  <c r="BL123" i="8"/>
  <c r="BL124" i="8"/>
  <c r="BL60" i="8"/>
  <c r="BL55" i="8"/>
  <c r="BL80" i="8"/>
  <c r="BL78" i="8"/>
  <c r="BL69" i="8"/>
  <c r="BL54" i="8"/>
  <c r="BL63" i="8"/>
  <c r="BL77" i="8"/>
  <c r="BL120" i="8"/>
  <c r="BL125" i="8"/>
  <c r="BL99" i="8"/>
  <c r="BL110" i="8"/>
  <c r="BL115" i="8"/>
  <c r="BL82" i="8"/>
  <c r="BL122" i="8"/>
  <c r="BL100" i="8"/>
  <c r="BL128" i="8"/>
  <c r="BL365" i="8"/>
  <c r="BL341" i="8"/>
  <c r="BL240" i="8"/>
  <c r="BL317" i="8"/>
  <c r="BL19" i="8"/>
  <c r="BL371" i="8"/>
  <c r="BL358" i="8"/>
  <c r="BL343" i="8"/>
  <c r="BL311" i="8"/>
  <c r="BL309" i="8"/>
  <c r="BL292" i="8"/>
  <c r="BL247" i="8"/>
  <c r="BL239" i="8"/>
  <c r="BL241" i="8"/>
  <c r="BL244" i="8"/>
  <c r="BL242" i="8"/>
  <c r="BL360" i="8"/>
  <c r="BL340" i="8"/>
  <c r="BL331" i="8"/>
  <c r="BL293" i="8"/>
  <c r="BL246" i="8"/>
  <c r="BL245" i="8"/>
  <c r="BL243" i="8"/>
  <c r="BL378" i="8"/>
  <c r="BL337" i="8"/>
  <c r="BL330" i="8"/>
  <c r="BL291" i="8"/>
  <c r="BL290" i="8"/>
  <c r="BL232" i="8"/>
  <c r="BL308" i="8"/>
  <c r="BL288" i="8"/>
  <c r="BL277" i="8"/>
  <c r="BL268" i="8"/>
  <c r="BL272" i="8"/>
  <c r="BL390" i="8"/>
  <c r="BL259" i="8"/>
  <c r="BL286" i="8"/>
  <c r="G67" i="6" s="1"/>
  <c r="BL391" i="8"/>
  <c r="BL255" i="8"/>
  <c r="BL261" i="8"/>
  <c r="BL316" i="8"/>
  <c r="BL262" i="8"/>
  <c r="BL386" i="8"/>
  <c r="BL284" i="8"/>
  <c r="G65" i="6" s="1"/>
  <c r="BL263" i="8"/>
  <c r="BL266" i="8"/>
  <c r="BL276" i="8"/>
  <c r="BL231" i="8"/>
  <c r="BL270" i="8"/>
  <c r="BL278" i="8"/>
  <c r="BL233" i="8"/>
  <c r="BL256" i="8"/>
  <c r="BL260" i="8"/>
  <c r="BL392" i="8"/>
  <c r="BL269" i="8"/>
  <c r="BL275" i="8"/>
  <c r="BL271" i="8"/>
  <c r="BL264" i="8"/>
  <c r="BL274" i="8"/>
  <c r="BL314" i="8"/>
  <c r="BL230" i="8"/>
  <c r="BL258" i="8"/>
  <c r="BL273" i="8"/>
  <c r="BL265" i="8"/>
  <c r="BL257" i="8"/>
  <c r="BL315" i="8"/>
  <c r="BL397" i="8"/>
  <c r="BL267" i="8"/>
  <c r="BL313" i="8"/>
  <c r="BL285" i="8"/>
  <c r="G66" i="6" s="1"/>
  <c r="BL130" i="8"/>
  <c r="BL34" i="8"/>
  <c r="BL366" i="8"/>
  <c r="BM6" i="8"/>
  <c r="BL387" i="8"/>
  <c r="BL5" i="28"/>
  <c r="BL363" i="8"/>
  <c r="BL393" i="8"/>
  <c r="BL398" i="8"/>
  <c r="L305" i="8"/>
  <c r="L377" i="8" s="1"/>
  <c r="D141" i="6"/>
  <c r="D146" i="6" s="1"/>
  <c r="L16" i="28"/>
  <c r="L24" i="28"/>
  <c r="L20" i="28"/>
  <c r="O282" i="8"/>
  <c r="L350" i="8"/>
  <c r="L351" i="8" s="1"/>
  <c r="X428" i="8"/>
  <c r="X423" i="8"/>
  <c r="Y410" i="8"/>
  <c r="AL393" i="8"/>
  <c r="AL74" i="28" s="1"/>
  <c r="AL399" i="8"/>
  <c r="AL397" i="8"/>
  <c r="X429" i="8"/>
  <c r="X424" i="8"/>
  <c r="X422" i="8"/>
  <c r="X427" i="8"/>
  <c r="BL8" i="28" l="1"/>
  <c r="BL31" i="28"/>
  <c r="BL98" i="28"/>
  <c r="BL112" i="28"/>
  <c r="BL110" i="28"/>
  <c r="BL113" i="28"/>
  <c r="BL32" i="28"/>
  <c r="BL114" i="28"/>
  <c r="BL30" i="28"/>
  <c r="BL105" i="28"/>
  <c r="BL33" i="28"/>
  <c r="BL104" i="28"/>
  <c r="BL103" i="28"/>
  <c r="BL109" i="28"/>
  <c r="BL108" i="28"/>
  <c r="BL111" i="28"/>
  <c r="BL115" i="28"/>
  <c r="BN4" i="28"/>
  <c r="BN9" i="28" s="1"/>
  <c r="BO4" i="8"/>
  <c r="BN10" i="8"/>
  <c r="BN10" i="28" s="1"/>
  <c r="BN9" i="8"/>
  <c r="BN5" i="8"/>
  <c r="BM8" i="8"/>
  <c r="H61" i="6" s="1"/>
  <c r="BM6" i="28"/>
  <c r="BM208" i="8"/>
  <c r="BM212" i="8"/>
  <c r="BM200" i="8"/>
  <c r="BM205" i="8"/>
  <c r="BM178" i="8"/>
  <c r="BM196" i="8"/>
  <c r="BM197" i="8"/>
  <c r="BM222" i="8"/>
  <c r="BM210" i="8"/>
  <c r="BM198" i="8"/>
  <c r="BM214" i="8"/>
  <c r="BM349" i="8"/>
  <c r="BM199" i="8"/>
  <c r="BM209" i="8"/>
  <c r="BM224" i="8"/>
  <c r="BM204" i="8"/>
  <c r="BM211" i="8"/>
  <c r="BM216" i="8"/>
  <c r="BM218" i="8"/>
  <c r="BM219" i="8"/>
  <c r="BM332" i="8"/>
  <c r="BM223" i="8"/>
  <c r="BM221" i="8"/>
  <c r="BM201" i="8"/>
  <c r="BM213" i="8"/>
  <c r="BM203" i="8"/>
  <c r="BM206" i="8"/>
  <c r="BM220" i="8"/>
  <c r="BM215" i="8"/>
  <c r="BM207" i="8"/>
  <c r="BM202" i="8"/>
  <c r="BM217" i="8"/>
  <c r="BM163" i="8"/>
  <c r="BM175" i="8"/>
  <c r="BM148" i="8"/>
  <c r="BM151" i="8"/>
  <c r="BM160" i="8"/>
  <c r="BM152" i="8"/>
  <c r="BM165" i="8"/>
  <c r="BM64" i="8"/>
  <c r="BM58" i="8"/>
  <c r="BM73" i="8"/>
  <c r="BM170" i="8"/>
  <c r="BM156" i="8"/>
  <c r="BM171" i="8"/>
  <c r="BM176" i="8"/>
  <c r="BM172" i="8"/>
  <c r="BM173" i="8"/>
  <c r="BM159" i="8"/>
  <c r="BM166" i="8"/>
  <c r="BM167" i="8"/>
  <c r="BM79" i="8"/>
  <c r="BM60" i="8"/>
  <c r="BM59" i="8"/>
  <c r="BM62" i="8"/>
  <c r="BM78" i="8"/>
  <c r="BM76" i="8"/>
  <c r="BM55" i="8"/>
  <c r="BM161" i="8"/>
  <c r="BM155" i="8"/>
  <c r="BM169" i="8"/>
  <c r="BM153" i="8"/>
  <c r="BM54" i="8"/>
  <c r="BM66" i="8"/>
  <c r="BM74" i="8"/>
  <c r="BM63" i="8"/>
  <c r="BM168" i="8"/>
  <c r="BM162" i="8"/>
  <c r="BM164" i="8"/>
  <c r="BM150" i="8"/>
  <c r="BM154" i="8"/>
  <c r="BM158" i="8"/>
  <c r="BM174" i="8"/>
  <c r="BM157" i="8"/>
  <c r="BM149" i="8"/>
  <c r="BM56" i="8"/>
  <c r="BM70" i="8"/>
  <c r="BM61" i="8"/>
  <c r="BM52" i="8"/>
  <c r="BM67" i="8"/>
  <c r="BM112" i="8"/>
  <c r="BM104" i="8"/>
  <c r="BM113" i="8"/>
  <c r="BM106" i="8"/>
  <c r="BM109" i="8"/>
  <c r="BM103" i="8"/>
  <c r="BM101" i="8"/>
  <c r="BM68" i="8"/>
  <c r="BM65" i="8"/>
  <c r="BM72" i="8"/>
  <c r="BM75" i="8"/>
  <c r="BM111" i="8"/>
  <c r="BM124" i="8"/>
  <c r="BM117" i="8"/>
  <c r="BM121" i="8"/>
  <c r="BM114" i="8"/>
  <c r="BM102" i="8"/>
  <c r="BM126" i="8"/>
  <c r="BM108" i="8"/>
  <c r="BM71" i="8"/>
  <c r="BM69" i="8"/>
  <c r="BM53" i="8"/>
  <c r="BM77" i="8"/>
  <c r="BM125" i="8"/>
  <c r="BM105" i="8"/>
  <c r="BM82" i="8"/>
  <c r="BM127" i="8"/>
  <c r="BM116" i="8"/>
  <c r="BM110" i="8"/>
  <c r="BM123" i="8"/>
  <c r="BM107" i="8"/>
  <c r="BM100" i="8"/>
  <c r="BM120" i="8"/>
  <c r="BM80" i="8"/>
  <c r="BM57" i="8"/>
  <c r="BM118" i="8"/>
  <c r="BM119" i="8"/>
  <c r="BM122" i="8"/>
  <c r="BM115" i="8"/>
  <c r="BM247" i="8"/>
  <c r="BM245" i="8"/>
  <c r="BM239" i="8"/>
  <c r="BM378" i="8"/>
  <c r="BM371" i="8"/>
  <c r="BM309" i="8"/>
  <c r="BM293" i="8"/>
  <c r="BM308" i="8"/>
  <c r="BM341" i="8"/>
  <c r="BM240" i="8"/>
  <c r="BM241" i="8"/>
  <c r="BM360" i="8"/>
  <c r="BM340" i="8"/>
  <c r="BM337" i="8"/>
  <c r="BM291" i="8"/>
  <c r="BM290" i="8"/>
  <c r="BM232" i="8"/>
  <c r="BM288" i="8"/>
  <c r="BM317" i="8"/>
  <c r="BM128" i="8"/>
  <c r="BM19" i="8"/>
  <c r="BM365" i="8"/>
  <c r="BM246" i="8"/>
  <c r="BM244" i="8"/>
  <c r="BM358" i="8"/>
  <c r="BM343" i="8"/>
  <c r="BM330" i="8"/>
  <c r="BM311" i="8"/>
  <c r="BM243" i="8"/>
  <c r="BM242" i="8"/>
  <c r="BM331" i="8"/>
  <c r="BM292" i="8"/>
  <c r="BM267" i="8"/>
  <c r="BM271" i="8"/>
  <c r="BM260" i="8"/>
  <c r="BM263" i="8"/>
  <c r="BM265" i="8"/>
  <c r="BM270" i="8"/>
  <c r="BM261" i="8"/>
  <c r="BM268" i="8"/>
  <c r="BM266" i="8"/>
  <c r="BM397" i="8"/>
  <c r="BM315" i="8"/>
  <c r="BM231" i="8"/>
  <c r="BM277" i="8"/>
  <c r="BM256" i="8"/>
  <c r="BM255" i="8"/>
  <c r="BM286" i="8"/>
  <c r="H67" i="6" s="1"/>
  <c r="BM285" i="8"/>
  <c r="BM313" i="8"/>
  <c r="BM316" i="8"/>
  <c r="BM262" i="8"/>
  <c r="BM284" i="8"/>
  <c r="BM278" i="8"/>
  <c r="BM259" i="8"/>
  <c r="BM258" i="8"/>
  <c r="BM314" i="8"/>
  <c r="BM391" i="8"/>
  <c r="BM257" i="8"/>
  <c r="BM276" i="8"/>
  <c r="BM390" i="8"/>
  <c r="BM273" i="8"/>
  <c r="BM233" i="8"/>
  <c r="BM269" i="8"/>
  <c r="BM272" i="8"/>
  <c r="BM230" i="8"/>
  <c r="BM275" i="8"/>
  <c r="BM274" i="8"/>
  <c r="BM392" i="8"/>
  <c r="BM386" i="8"/>
  <c r="BM264" i="8"/>
  <c r="BM34" i="8"/>
  <c r="BM130" i="8"/>
  <c r="BM338" i="8"/>
  <c r="BL81" i="28"/>
  <c r="BL70" i="28"/>
  <c r="BL77" i="28"/>
  <c r="BL59" i="28"/>
  <c r="BL50" i="28"/>
  <c r="BL66" i="28"/>
  <c r="BL76" i="28"/>
  <c r="BL64" i="28"/>
  <c r="BL75" i="28"/>
  <c r="BL51" i="28"/>
  <c r="BL67" i="28"/>
  <c r="BL49" i="28"/>
  <c r="BL58" i="28"/>
  <c r="BL63" i="28"/>
  <c r="BL82" i="28"/>
  <c r="BL74" i="28"/>
  <c r="BL78" i="28"/>
  <c r="BM366" i="8"/>
  <c r="BM363" i="8"/>
  <c r="BM5" i="28"/>
  <c r="BM387" i="8"/>
  <c r="BN6" i="8"/>
  <c r="BM393" i="8"/>
  <c r="BM398" i="8"/>
  <c r="L379" i="8"/>
  <c r="L21" i="28"/>
  <c r="L26" i="28"/>
  <c r="P282" i="8"/>
  <c r="L48" i="28"/>
  <c r="M347" i="8"/>
  <c r="L297" i="8"/>
  <c r="AL78" i="28"/>
  <c r="AL398" i="8"/>
  <c r="Y406" i="8"/>
  <c r="Y411" i="8"/>
  <c r="AM392" i="8"/>
  <c r="H65" i="6" l="1"/>
  <c r="H66" i="6"/>
  <c r="BM8" i="28"/>
  <c r="BM113" i="28"/>
  <c r="BM108" i="28"/>
  <c r="BM32" i="28"/>
  <c r="BM98" i="28"/>
  <c r="BM114" i="28"/>
  <c r="BM111" i="28"/>
  <c r="BM30" i="28"/>
  <c r="BM103" i="28"/>
  <c r="BM112" i="28"/>
  <c r="BM109" i="28"/>
  <c r="BM104" i="28"/>
  <c r="BM31" i="28"/>
  <c r="BM33" i="28"/>
  <c r="BM110" i="28"/>
  <c r="BM105" i="28"/>
  <c r="BM115" i="28"/>
  <c r="BN6" i="28"/>
  <c r="BN8" i="8"/>
  <c r="I61" i="6" s="1"/>
  <c r="BN358" i="8"/>
  <c r="BN360" i="8"/>
  <c r="BN314" i="8"/>
  <c r="BN258" i="8"/>
  <c r="BN313" i="8"/>
  <c r="BN278" i="8"/>
  <c r="BN267" i="8"/>
  <c r="BN275" i="8"/>
  <c r="BN285" i="8"/>
  <c r="BN257" i="8"/>
  <c r="BN386" i="8"/>
  <c r="BN397" i="8"/>
  <c r="BN255" i="8"/>
  <c r="BN391" i="8"/>
  <c r="BN259" i="8"/>
  <c r="BN230" i="8"/>
  <c r="BN261" i="8"/>
  <c r="BN269" i="8"/>
  <c r="BN268" i="8"/>
  <c r="BN316" i="8"/>
  <c r="BN286" i="8"/>
  <c r="BN271" i="8"/>
  <c r="BN392" i="8"/>
  <c r="BN274" i="8"/>
  <c r="BN276" i="8"/>
  <c r="BN273" i="8"/>
  <c r="BN260" i="8"/>
  <c r="BN266" i="8"/>
  <c r="BN263" i="8"/>
  <c r="BN262" i="8"/>
  <c r="BN231" i="8"/>
  <c r="BN270" i="8"/>
  <c r="BN256" i="8"/>
  <c r="BN315" i="8"/>
  <c r="BN264" i="8"/>
  <c r="BN390" i="8"/>
  <c r="BN284" i="8"/>
  <c r="BN272" i="8"/>
  <c r="BN233" i="8"/>
  <c r="BN265" i="8"/>
  <c r="BN277" i="8"/>
  <c r="BN206" i="8"/>
  <c r="BN214" i="8"/>
  <c r="BN178" i="8"/>
  <c r="BN213" i="8"/>
  <c r="BN207" i="8"/>
  <c r="BN158" i="8"/>
  <c r="BN151" i="8"/>
  <c r="BN154" i="8"/>
  <c r="BN153" i="8"/>
  <c r="BN155" i="8"/>
  <c r="BN163" i="8"/>
  <c r="BN172" i="8"/>
  <c r="BN75" i="8"/>
  <c r="BN61" i="8"/>
  <c r="BN69" i="8"/>
  <c r="BN68" i="8"/>
  <c r="BN60" i="8"/>
  <c r="BN72" i="8"/>
  <c r="BN73" i="8"/>
  <c r="BN113" i="8"/>
  <c r="BN120" i="8"/>
  <c r="BN125" i="8"/>
  <c r="BN118" i="8"/>
  <c r="BN110" i="8"/>
  <c r="BN107" i="8"/>
  <c r="BN122" i="8"/>
  <c r="BN121" i="8"/>
  <c r="BN365" i="8"/>
  <c r="BN246" i="8"/>
  <c r="BN244" i="8"/>
  <c r="BN240" i="8"/>
  <c r="BN243" i="8"/>
  <c r="BN371" i="8"/>
  <c r="BN343" i="8"/>
  <c r="BN337" i="8"/>
  <c r="BN293" i="8"/>
  <c r="BN308" i="8"/>
  <c r="BN332" i="8"/>
  <c r="BN201" i="8"/>
  <c r="BN221" i="8"/>
  <c r="BN222" i="8"/>
  <c r="BN205" i="8"/>
  <c r="BN202" i="8"/>
  <c r="BN204" i="8"/>
  <c r="BN224" i="8"/>
  <c r="BN203" i="8"/>
  <c r="BN211" i="8"/>
  <c r="BN171" i="8"/>
  <c r="BN162" i="8"/>
  <c r="BN175" i="8"/>
  <c r="BN160" i="8"/>
  <c r="BN169" i="8"/>
  <c r="BN77" i="8"/>
  <c r="BN58" i="8"/>
  <c r="BN59" i="8"/>
  <c r="BN65" i="8"/>
  <c r="BN56" i="8"/>
  <c r="BN57" i="8"/>
  <c r="BN78" i="8"/>
  <c r="BN70" i="8"/>
  <c r="BN117" i="8"/>
  <c r="BN115" i="8"/>
  <c r="BN126" i="8"/>
  <c r="BN123" i="8"/>
  <c r="BN127" i="8"/>
  <c r="BN109" i="8"/>
  <c r="BN128" i="8"/>
  <c r="BN241" i="8"/>
  <c r="BN378" i="8"/>
  <c r="BN340" i="8"/>
  <c r="BN311" i="8"/>
  <c r="BN291" i="8"/>
  <c r="BN290" i="8"/>
  <c r="BN349" i="8"/>
  <c r="BN215" i="8"/>
  <c r="BN208" i="8"/>
  <c r="BN219" i="8"/>
  <c r="BN199" i="8"/>
  <c r="BN209" i="8"/>
  <c r="BN210" i="8"/>
  <c r="BN223" i="8"/>
  <c r="BN167" i="8"/>
  <c r="BN157" i="8"/>
  <c r="BN159" i="8"/>
  <c r="BN168" i="8"/>
  <c r="BN164" i="8"/>
  <c r="BN62" i="8"/>
  <c r="BN79" i="8"/>
  <c r="BN64" i="8"/>
  <c r="BN63" i="8"/>
  <c r="BN76" i="8"/>
  <c r="BN66" i="8"/>
  <c r="BN124" i="8"/>
  <c r="BN103" i="8"/>
  <c r="BN114" i="8"/>
  <c r="BN111" i="8"/>
  <c r="BN104" i="8"/>
  <c r="BN108" i="8"/>
  <c r="BN116" i="8"/>
  <c r="BN245" i="8"/>
  <c r="BN247" i="8"/>
  <c r="BN242" i="8"/>
  <c r="BN239" i="8"/>
  <c r="BN331" i="8"/>
  <c r="BN292" i="8"/>
  <c r="BN232" i="8"/>
  <c r="BN200" i="8"/>
  <c r="BN217" i="8"/>
  <c r="BN216" i="8"/>
  <c r="BN212" i="8"/>
  <c r="BN218" i="8"/>
  <c r="BN220" i="8"/>
  <c r="BN156" i="8"/>
  <c r="BN176" i="8"/>
  <c r="BN161" i="8"/>
  <c r="BN173" i="8"/>
  <c r="BN166" i="8"/>
  <c r="BN174" i="8"/>
  <c r="BN152" i="8"/>
  <c r="BN165" i="8"/>
  <c r="BN170" i="8"/>
  <c r="BN71" i="8"/>
  <c r="BN74" i="8"/>
  <c r="BN67" i="8"/>
  <c r="BN80" i="8"/>
  <c r="BN55" i="8"/>
  <c r="BN106" i="8"/>
  <c r="BN112" i="8"/>
  <c r="BN82" i="8"/>
  <c r="BN105" i="8"/>
  <c r="BN119" i="8"/>
  <c r="BN19" i="8"/>
  <c r="BN341" i="8"/>
  <c r="BN330" i="8"/>
  <c r="BN309" i="8"/>
  <c r="BN317" i="8"/>
  <c r="BN288" i="8"/>
  <c r="BN34" i="8"/>
  <c r="BN130" i="8"/>
  <c r="BN338" i="8"/>
  <c r="BO4" i="28"/>
  <c r="BO9" i="28" s="1"/>
  <c r="BO10" i="8"/>
  <c r="BO10" i="28" s="1"/>
  <c r="BP4" i="8"/>
  <c r="BO9" i="8"/>
  <c r="BO5" i="8"/>
  <c r="BN387" i="8"/>
  <c r="BO6" i="8"/>
  <c r="BN366" i="8"/>
  <c r="BN5" i="28"/>
  <c r="BN363" i="8"/>
  <c r="BN393" i="8"/>
  <c r="BN398" i="8"/>
  <c r="BM59" i="28"/>
  <c r="BM58" i="28"/>
  <c r="BM75" i="28"/>
  <c r="BM64" i="28"/>
  <c r="BM76" i="28"/>
  <c r="BM63" i="28"/>
  <c r="BM50" i="28"/>
  <c r="BM81" i="28"/>
  <c r="BM49" i="28"/>
  <c r="BM66" i="28"/>
  <c r="BM82" i="28"/>
  <c r="BM67" i="28"/>
  <c r="BM51" i="28"/>
  <c r="BM77" i="28"/>
  <c r="BM70" i="28"/>
  <c r="BM74" i="28"/>
  <c r="BM78" i="28"/>
  <c r="L380" i="8"/>
  <c r="Q282" i="8"/>
  <c r="L27" i="28"/>
  <c r="Y412" i="8"/>
  <c r="Y409" i="8"/>
  <c r="AM393" i="8"/>
  <c r="AM74" i="28" s="1"/>
  <c r="AM78" i="28" s="1"/>
  <c r="AM399" i="8"/>
  <c r="AM397" i="8"/>
  <c r="I65" i="6" l="1"/>
  <c r="I67" i="6"/>
  <c r="I66" i="6"/>
  <c r="BO8" i="8"/>
  <c r="J61" i="6" s="1"/>
  <c r="BO6" i="28"/>
  <c r="BO340" i="8"/>
  <c r="BO330" i="8"/>
  <c r="BO358" i="8"/>
  <c r="BO285" i="8"/>
  <c r="BO316" i="8"/>
  <c r="BO268" i="8"/>
  <c r="BO313" i="8"/>
  <c r="BO277" i="8"/>
  <c r="BO256" i="8"/>
  <c r="BO386" i="8"/>
  <c r="BO278" i="8"/>
  <c r="BO392" i="8"/>
  <c r="BO272" i="8"/>
  <c r="BO270" i="8"/>
  <c r="BO233" i="8"/>
  <c r="BO257" i="8"/>
  <c r="BO271" i="8"/>
  <c r="BO267" i="8"/>
  <c r="BO263" i="8"/>
  <c r="BO390" i="8"/>
  <c r="BO276" i="8"/>
  <c r="BO265" i="8"/>
  <c r="BO264" i="8"/>
  <c r="BO284" i="8"/>
  <c r="BO274" i="8"/>
  <c r="BO269" i="8"/>
  <c r="BO262" i="8"/>
  <c r="BO275" i="8"/>
  <c r="BO258" i="8"/>
  <c r="BO266" i="8"/>
  <c r="BO231" i="8"/>
  <c r="BO259" i="8"/>
  <c r="BO230" i="8"/>
  <c r="BO255" i="8"/>
  <c r="BO273" i="8"/>
  <c r="BO315" i="8"/>
  <c r="BO260" i="8"/>
  <c r="BO286" i="8"/>
  <c r="BO261" i="8"/>
  <c r="BO391" i="8"/>
  <c r="BO332" i="8"/>
  <c r="BO219" i="8"/>
  <c r="BO212" i="8"/>
  <c r="BO178" i="8"/>
  <c r="BO217" i="8"/>
  <c r="BO223" i="8"/>
  <c r="BO221" i="8"/>
  <c r="BO204" i="8"/>
  <c r="BO224" i="8"/>
  <c r="BO154" i="8"/>
  <c r="BO158" i="8"/>
  <c r="BO166" i="8"/>
  <c r="BO160" i="8"/>
  <c r="BO157" i="8"/>
  <c r="BO169" i="8"/>
  <c r="BO78" i="8"/>
  <c r="BO60" i="8"/>
  <c r="BO77" i="8"/>
  <c r="BO73" i="8"/>
  <c r="BO67" i="8"/>
  <c r="BO119" i="8"/>
  <c r="BO113" i="8"/>
  <c r="BO121" i="8"/>
  <c r="BO125" i="8"/>
  <c r="BO111" i="8"/>
  <c r="BO19" i="8"/>
  <c r="BO341" i="8"/>
  <c r="BO378" i="8"/>
  <c r="BO311" i="8"/>
  <c r="BO291" i="8"/>
  <c r="BO290" i="8"/>
  <c r="BO220" i="8"/>
  <c r="BO210" i="8"/>
  <c r="BO215" i="8"/>
  <c r="BO216" i="8"/>
  <c r="BO156" i="8"/>
  <c r="BO161" i="8"/>
  <c r="BO173" i="8"/>
  <c r="BO168" i="8"/>
  <c r="BO162" i="8"/>
  <c r="BO164" i="8"/>
  <c r="BO163" i="8"/>
  <c r="BO76" i="8"/>
  <c r="BO72" i="8"/>
  <c r="BO74" i="8"/>
  <c r="BO71" i="8"/>
  <c r="BO126" i="8"/>
  <c r="BO116" i="8"/>
  <c r="BO109" i="8"/>
  <c r="BO120" i="8"/>
  <c r="BO106" i="8"/>
  <c r="BO118" i="8"/>
  <c r="BO245" i="8"/>
  <c r="BO241" i="8"/>
  <c r="BO244" i="8"/>
  <c r="BO343" i="8"/>
  <c r="BO331" i="8"/>
  <c r="BO292" i="8"/>
  <c r="BO308" i="8"/>
  <c r="BO222" i="8"/>
  <c r="BO203" i="8"/>
  <c r="BO214" i="8"/>
  <c r="BO218" i="8"/>
  <c r="BO207" i="8"/>
  <c r="BO155" i="8"/>
  <c r="BO176" i="8"/>
  <c r="BO174" i="8"/>
  <c r="BO172" i="8"/>
  <c r="BO159" i="8"/>
  <c r="BO175" i="8"/>
  <c r="BO171" i="8"/>
  <c r="BO75" i="8"/>
  <c r="BO80" i="8"/>
  <c r="BO66" i="8"/>
  <c r="BO62" i="8"/>
  <c r="BO68" i="8"/>
  <c r="BO64" i="8"/>
  <c r="BO124" i="8"/>
  <c r="BO114" i="8"/>
  <c r="BO110" i="8"/>
  <c r="BO107" i="8"/>
  <c r="BO82" i="8"/>
  <c r="BO128" i="8"/>
  <c r="BO242" i="8"/>
  <c r="BO309" i="8"/>
  <c r="BO349" i="8"/>
  <c r="BO213" i="8"/>
  <c r="BO211" i="8"/>
  <c r="BO205" i="8"/>
  <c r="BO208" i="8"/>
  <c r="BO209" i="8"/>
  <c r="BO202" i="8"/>
  <c r="BO206" i="8"/>
  <c r="BO167" i="8"/>
  <c r="BO170" i="8"/>
  <c r="BO165" i="8"/>
  <c r="BO69" i="8"/>
  <c r="BO79" i="8"/>
  <c r="BO65" i="8"/>
  <c r="BO59" i="8"/>
  <c r="BO63" i="8"/>
  <c r="BO61" i="8"/>
  <c r="BO70" i="8"/>
  <c r="BO58" i="8"/>
  <c r="BO112" i="8"/>
  <c r="BO122" i="8"/>
  <c r="BO115" i="8"/>
  <c r="BO108" i="8"/>
  <c r="BO117" i="8"/>
  <c r="BO127" i="8"/>
  <c r="BO123" i="8"/>
  <c r="BO365" i="8"/>
  <c r="BO246" i="8"/>
  <c r="BO247" i="8"/>
  <c r="BO239" i="8"/>
  <c r="BO240" i="8"/>
  <c r="BO243" i="8"/>
  <c r="BO371" i="8"/>
  <c r="BO360" i="8"/>
  <c r="BO337" i="8"/>
  <c r="BO293" i="8"/>
  <c r="BO232" i="8"/>
  <c r="BO288" i="8"/>
  <c r="BO317" i="8"/>
  <c r="BO314" i="8"/>
  <c r="BO397" i="8"/>
  <c r="BO130" i="8"/>
  <c r="BO34" i="8"/>
  <c r="BO338" i="8"/>
  <c r="BP4" i="28"/>
  <c r="BP9" i="28" s="1"/>
  <c r="BQ4" i="8"/>
  <c r="BP10" i="8"/>
  <c r="BP10" i="28" s="1"/>
  <c r="BP9" i="8"/>
  <c r="BP5" i="8"/>
  <c r="BN8" i="28"/>
  <c r="BN31" i="28"/>
  <c r="BN33" i="28"/>
  <c r="BN114" i="28"/>
  <c r="BN109" i="28"/>
  <c r="BN110" i="28"/>
  <c r="BN108" i="28"/>
  <c r="BN98" i="28"/>
  <c r="BN32" i="28"/>
  <c r="BN112" i="28"/>
  <c r="BN115" i="28"/>
  <c r="BN105" i="28"/>
  <c r="BN103" i="28"/>
  <c r="BN104" i="28"/>
  <c r="BN111" i="28"/>
  <c r="BN113" i="28"/>
  <c r="BN30" i="28"/>
  <c r="BN81" i="28"/>
  <c r="BN49" i="28"/>
  <c r="BN70" i="28"/>
  <c r="BN58" i="28"/>
  <c r="BN82" i="28"/>
  <c r="BN75" i="28"/>
  <c r="BN77" i="28"/>
  <c r="BN51" i="28"/>
  <c r="BN64" i="28"/>
  <c r="BN50" i="28"/>
  <c r="BN76" i="28"/>
  <c r="BN66" i="28"/>
  <c r="BN67" i="28"/>
  <c r="BN63" i="28"/>
  <c r="BN59" i="28"/>
  <c r="BN74" i="28"/>
  <c r="BN78" i="28"/>
  <c r="BO366" i="8"/>
  <c r="BO363" i="8"/>
  <c r="BO387" i="8"/>
  <c r="BO5" i="28"/>
  <c r="BP6" i="8"/>
  <c r="BO393" i="8"/>
  <c r="BO398" i="8"/>
  <c r="BI282" i="8"/>
  <c r="D63" i="6" s="1"/>
  <c r="M376" i="8"/>
  <c r="L69" i="28"/>
  <c r="R282" i="8"/>
  <c r="AM398" i="8"/>
  <c r="AN392" i="8"/>
  <c r="Y408" i="8"/>
  <c r="Y417" i="8" s="1"/>
  <c r="Z405" i="8"/>
  <c r="Y419" i="8"/>
  <c r="Y414" i="8"/>
  <c r="Y418" i="8"/>
  <c r="Y413" i="8"/>
  <c r="Q147" i="6" s="1"/>
  <c r="J67" i="6" l="1"/>
  <c r="J65" i="6"/>
  <c r="J66" i="6"/>
  <c r="BP8" i="8"/>
  <c r="K61" i="6" s="1"/>
  <c r="BP6" i="28"/>
  <c r="BP223" i="8"/>
  <c r="BP215" i="8"/>
  <c r="BP224" i="8"/>
  <c r="BP220" i="8"/>
  <c r="BP210" i="8"/>
  <c r="BP205" i="8"/>
  <c r="BP218" i="8"/>
  <c r="BP212" i="8"/>
  <c r="BP221" i="8"/>
  <c r="BP207" i="8"/>
  <c r="BP216" i="8"/>
  <c r="BP349" i="8"/>
  <c r="BP209" i="8"/>
  <c r="BP206" i="8"/>
  <c r="BP219" i="8"/>
  <c r="BP214" i="8"/>
  <c r="BP178" i="8"/>
  <c r="BP332" i="8"/>
  <c r="BP211" i="8"/>
  <c r="BP217" i="8"/>
  <c r="BP222" i="8"/>
  <c r="BP213" i="8"/>
  <c r="BP208" i="8"/>
  <c r="BP162" i="8"/>
  <c r="BP176" i="8"/>
  <c r="BP172" i="8"/>
  <c r="BP168" i="8"/>
  <c r="BP165" i="8"/>
  <c r="BP175" i="8"/>
  <c r="BP174" i="8"/>
  <c r="BP173" i="8"/>
  <c r="BP161" i="8"/>
  <c r="BP158" i="8"/>
  <c r="BP166" i="8"/>
  <c r="BP170" i="8"/>
  <c r="BP167" i="8"/>
  <c r="BP163" i="8"/>
  <c r="BP160" i="8"/>
  <c r="BP164" i="8"/>
  <c r="BP159" i="8"/>
  <c r="BP157" i="8"/>
  <c r="BP171" i="8"/>
  <c r="BP169" i="8"/>
  <c r="BP80" i="8"/>
  <c r="BP74" i="8"/>
  <c r="BP63" i="8"/>
  <c r="BP71" i="8"/>
  <c r="BP78" i="8"/>
  <c r="BP127" i="8"/>
  <c r="BP82" i="8"/>
  <c r="BP115" i="8"/>
  <c r="BP67" i="8"/>
  <c r="BP66" i="8"/>
  <c r="BP65" i="8"/>
  <c r="BP70" i="8"/>
  <c r="BP79" i="8"/>
  <c r="BP114" i="8"/>
  <c r="BP110" i="8"/>
  <c r="BP123" i="8"/>
  <c r="BP126" i="8"/>
  <c r="BP121" i="8"/>
  <c r="BP75" i="8"/>
  <c r="BP64" i="8"/>
  <c r="BP68" i="8"/>
  <c r="BP72" i="8"/>
  <c r="BP73" i="8"/>
  <c r="BP109" i="8"/>
  <c r="BP111" i="8"/>
  <c r="BP77" i="8"/>
  <c r="BP62" i="8"/>
  <c r="BP69" i="8"/>
  <c r="BP76" i="8"/>
  <c r="BP61" i="8"/>
  <c r="BP124" i="8"/>
  <c r="BP113" i="8"/>
  <c r="BP125" i="8"/>
  <c r="BP120" i="8"/>
  <c r="BP112" i="8"/>
  <c r="BP118" i="8"/>
  <c r="BP128" i="8"/>
  <c r="BP241" i="8"/>
  <c r="BP244" i="8"/>
  <c r="BP360" i="8"/>
  <c r="BP330" i="8"/>
  <c r="BP309" i="8"/>
  <c r="BP291" i="8"/>
  <c r="BP290" i="8"/>
  <c r="BP117" i="8"/>
  <c r="BP122" i="8"/>
  <c r="BP19" i="8"/>
  <c r="BP245" i="8"/>
  <c r="BP243" i="8"/>
  <c r="BP378" i="8"/>
  <c r="BP371" i="8"/>
  <c r="BP311" i="8"/>
  <c r="BP288" i="8"/>
  <c r="BP314" i="8"/>
  <c r="BP119" i="8"/>
  <c r="BP365" i="8"/>
  <c r="BP341" i="8"/>
  <c r="BP246" i="8"/>
  <c r="BP242" i="8"/>
  <c r="BP343" i="8"/>
  <c r="BP331" i="8"/>
  <c r="BP292" i="8"/>
  <c r="BP232" i="8"/>
  <c r="BP116" i="8"/>
  <c r="BP247" i="8"/>
  <c r="BP239" i="8"/>
  <c r="BP240" i="8"/>
  <c r="BP358" i="8"/>
  <c r="BP340" i="8"/>
  <c r="BP337" i="8"/>
  <c r="BP293" i="8"/>
  <c r="BP308" i="8"/>
  <c r="BP273" i="8"/>
  <c r="BP284" i="8"/>
  <c r="BP270" i="8"/>
  <c r="BP271" i="8"/>
  <c r="BP265" i="8"/>
  <c r="BP263" i="8"/>
  <c r="BP272" i="8"/>
  <c r="BP269" i="8"/>
  <c r="BP264" i="8"/>
  <c r="BP278" i="8"/>
  <c r="BP262" i="8"/>
  <c r="BP316" i="8"/>
  <c r="BP268" i="8"/>
  <c r="BP286" i="8"/>
  <c r="BP317" i="8"/>
  <c r="BP233" i="8"/>
  <c r="BP285" i="8"/>
  <c r="BP266" i="8"/>
  <c r="BP386" i="8"/>
  <c r="BP230" i="8"/>
  <c r="BP315" i="8"/>
  <c r="BP257" i="8"/>
  <c r="BP258" i="8"/>
  <c r="BP276" i="8"/>
  <c r="BP259" i="8"/>
  <c r="BP256" i="8"/>
  <c r="BP313" i="8"/>
  <c r="BP231" i="8"/>
  <c r="BP260" i="8"/>
  <c r="BP275" i="8"/>
  <c r="BP277" i="8"/>
  <c r="BP255" i="8"/>
  <c r="BP267" i="8"/>
  <c r="BP391" i="8"/>
  <c r="BP390" i="8"/>
  <c r="BP261" i="8"/>
  <c r="BP274" i="8"/>
  <c r="BP34" i="8"/>
  <c r="BP130" i="8"/>
  <c r="BP338" i="8"/>
  <c r="BP392" i="8"/>
  <c r="BP397" i="8"/>
  <c r="BO77" i="28"/>
  <c r="BO49" i="28"/>
  <c r="BO81" i="28"/>
  <c r="BO63" i="28"/>
  <c r="BO70" i="28"/>
  <c r="BO76" i="28"/>
  <c r="BO59" i="28"/>
  <c r="BO67" i="28"/>
  <c r="BO58" i="28"/>
  <c r="BO75" i="28"/>
  <c r="BO66" i="28"/>
  <c r="BO50" i="28"/>
  <c r="BO64" i="28"/>
  <c r="BO82" i="28"/>
  <c r="BO51" i="28"/>
  <c r="BO74" i="28"/>
  <c r="BO78" i="28"/>
  <c r="BO8" i="28"/>
  <c r="BO113" i="28"/>
  <c r="BO103" i="28"/>
  <c r="BO114" i="28"/>
  <c r="BO32" i="28"/>
  <c r="BO30" i="28"/>
  <c r="BO33" i="28"/>
  <c r="BO110" i="28"/>
  <c r="BO31" i="28"/>
  <c r="BO111" i="28"/>
  <c r="BO104" i="28"/>
  <c r="BO112" i="28"/>
  <c r="BO115" i="28"/>
  <c r="BO98" i="28"/>
  <c r="BO108" i="28"/>
  <c r="BO105" i="28"/>
  <c r="BO109" i="28"/>
  <c r="BQ6" i="8"/>
  <c r="BP5" i="28"/>
  <c r="BP387" i="8"/>
  <c r="BP363" i="8"/>
  <c r="BP366" i="8"/>
  <c r="BP393" i="8"/>
  <c r="BP398" i="8"/>
  <c r="BQ4" i="28"/>
  <c r="BQ9" i="28" s="1"/>
  <c r="BR4" i="8"/>
  <c r="BQ9" i="8"/>
  <c r="BQ10" i="8"/>
  <c r="BQ10" i="28" s="1"/>
  <c r="BQ5" i="8"/>
  <c r="S282" i="8"/>
  <c r="Z410" i="8"/>
  <c r="Y428" i="8"/>
  <c r="Y423" i="8"/>
  <c r="Y422" i="8"/>
  <c r="Y427" i="8"/>
  <c r="AN393" i="8"/>
  <c r="AN74" i="28" s="1"/>
  <c r="AN78" i="28" s="1"/>
  <c r="AN399" i="8"/>
  <c r="AN397" i="8"/>
  <c r="Y429" i="8"/>
  <c r="Y424" i="8"/>
  <c r="K67" i="6" l="1"/>
  <c r="K65" i="6"/>
  <c r="K66" i="6"/>
  <c r="BP59" i="28"/>
  <c r="BP75" i="28"/>
  <c r="BP81" i="28"/>
  <c r="BP82" i="28"/>
  <c r="BP58" i="28"/>
  <c r="BP50" i="28"/>
  <c r="BP66" i="28"/>
  <c r="BP49" i="28"/>
  <c r="BP67" i="28"/>
  <c r="BP70" i="28"/>
  <c r="BP51" i="28"/>
  <c r="BP63" i="28"/>
  <c r="BP77" i="28"/>
  <c r="BP76" i="28"/>
  <c r="BP64" i="28"/>
  <c r="BP74" i="28"/>
  <c r="BP78" i="28"/>
  <c r="BP8" i="28"/>
  <c r="BP110" i="28"/>
  <c r="BP108" i="28"/>
  <c r="BP103" i="28"/>
  <c r="BP113" i="28"/>
  <c r="BP30" i="28"/>
  <c r="BP104" i="28"/>
  <c r="BP111" i="28"/>
  <c r="BP109" i="28"/>
  <c r="BP33" i="28"/>
  <c r="BP114" i="28"/>
  <c r="BP98" i="28"/>
  <c r="BP105" i="28"/>
  <c r="BP115" i="28"/>
  <c r="BP32" i="28"/>
  <c r="BP112" i="28"/>
  <c r="BP31" i="28"/>
  <c r="BR4" i="28"/>
  <c r="BR9" i="28" s="1"/>
  <c r="BR10" i="8"/>
  <c r="BR10" i="28" s="1"/>
  <c r="BS4" i="8"/>
  <c r="BR9" i="8"/>
  <c r="BR5" i="8"/>
  <c r="BQ6" i="28"/>
  <c r="BQ8" i="8"/>
  <c r="L61" i="6" s="1"/>
  <c r="BQ223" i="8"/>
  <c r="BQ216" i="8"/>
  <c r="BQ211" i="8"/>
  <c r="BQ222" i="8"/>
  <c r="BQ221" i="8"/>
  <c r="BQ349" i="8"/>
  <c r="BQ212" i="8"/>
  <c r="BQ217" i="8"/>
  <c r="BQ220" i="8"/>
  <c r="BQ213" i="8"/>
  <c r="BQ178" i="8"/>
  <c r="BQ218" i="8"/>
  <c r="BQ208" i="8"/>
  <c r="BQ224" i="8"/>
  <c r="BQ332" i="8"/>
  <c r="BQ215" i="8"/>
  <c r="BQ219" i="8"/>
  <c r="BQ214" i="8"/>
  <c r="BQ210" i="8"/>
  <c r="BQ209" i="8"/>
  <c r="BQ175" i="8"/>
  <c r="BQ176" i="8"/>
  <c r="BQ161" i="8"/>
  <c r="BQ164" i="8"/>
  <c r="BQ173" i="8"/>
  <c r="BQ170" i="8"/>
  <c r="BQ163" i="8"/>
  <c r="BQ162" i="8"/>
  <c r="BQ167" i="8"/>
  <c r="BQ165" i="8"/>
  <c r="BQ168" i="8"/>
  <c r="BQ169" i="8"/>
  <c r="BQ160" i="8"/>
  <c r="BQ166" i="8"/>
  <c r="BQ171" i="8"/>
  <c r="BQ174" i="8"/>
  <c r="BQ172" i="8"/>
  <c r="BQ72" i="8"/>
  <c r="BQ79" i="8"/>
  <c r="BQ74" i="8"/>
  <c r="BQ80" i="8"/>
  <c r="BQ66" i="8"/>
  <c r="BQ73" i="8"/>
  <c r="BQ70" i="8"/>
  <c r="BQ75" i="8"/>
  <c r="BQ77" i="8"/>
  <c r="BQ78" i="8"/>
  <c r="BQ67" i="8"/>
  <c r="BQ64" i="8"/>
  <c r="BQ68" i="8"/>
  <c r="BQ69" i="8"/>
  <c r="BQ65" i="8"/>
  <c r="BQ76" i="8"/>
  <c r="BQ71" i="8"/>
  <c r="BQ119" i="8"/>
  <c r="BQ122" i="8"/>
  <c r="BQ118" i="8"/>
  <c r="BQ112" i="8"/>
  <c r="BQ365" i="8"/>
  <c r="BQ341" i="8"/>
  <c r="BQ245" i="8"/>
  <c r="BQ241" i="8"/>
  <c r="BQ343" i="8"/>
  <c r="BQ331" i="8"/>
  <c r="BQ292" i="8"/>
  <c r="BQ232" i="8"/>
  <c r="BQ317" i="8"/>
  <c r="BQ113" i="8"/>
  <c r="BQ125" i="8"/>
  <c r="BQ82" i="8"/>
  <c r="BQ121" i="8"/>
  <c r="BQ244" i="8"/>
  <c r="BQ240" i="8"/>
  <c r="BQ340" i="8"/>
  <c r="BQ337" i="8"/>
  <c r="BQ309" i="8"/>
  <c r="BQ293" i="8"/>
  <c r="BQ308" i="8"/>
  <c r="BQ114" i="8"/>
  <c r="BQ115" i="8"/>
  <c r="BQ124" i="8"/>
  <c r="BQ127" i="8"/>
  <c r="BQ116" i="8"/>
  <c r="BQ128" i="8"/>
  <c r="BQ246" i="8"/>
  <c r="BQ247" i="8"/>
  <c r="BQ243" i="8"/>
  <c r="BQ242" i="8"/>
  <c r="BQ358" i="8"/>
  <c r="BQ330" i="8"/>
  <c r="BQ291" i="8"/>
  <c r="BQ290" i="8"/>
  <c r="BQ117" i="8"/>
  <c r="BQ120" i="8"/>
  <c r="BQ123" i="8"/>
  <c r="BQ126" i="8"/>
  <c r="BQ19" i="8"/>
  <c r="BQ239" i="8"/>
  <c r="BQ378" i="8"/>
  <c r="BQ371" i="8"/>
  <c r="BQ360" i="8"/>
  <c r="BQ311" i="8"/>
  <c r="BQ288" i="8"/>
  <c r="BQ273" i="8"/>
  <c r="BQ230" i="8"/>
  <c r="BQ272" i="8"/>
  <c r="BQ260" i="8"/>
  <c r="BQ274" i="8"/>
  <c r="BQ261" i="8"/>
  <c r="BQ315" i="8"/>
  <c r="BQ257" i="8"/>
  <c r="BQ285" i="8"/>
  <c r="L66" i="6" s="1"/>
  <c r="BQ266" i="8"/>
  <c r="BQ276" i="8"/>
  <c r="BQ264" i="8"/>
  <c r="BQ390" i="8"/>
  <c r="BQ255" i="8"/>
  <c r="BQ263" i="8"/>
  <c r="BQ256" i="8"/>
  <c r="BQ231" i="8"/>
  <c r="BQ277" i="8"/>
  <c r="BQ270" i="8"/>
  <c r="BQ386" i="8"/>
  <c r="BQ262" i="8"/>
  <c r="BQ259" i="8"/>
  <c r="BQ391" i="8"/>
  <c r="BQ275" i="8"/>
  <c r="BQ258" i="8"/>
  <c r="BQ316" i="8"/>
  <c r="BQ284" i="8"/>
  <c r="BQ271" i="8"/>
  <c r="BQ267" i="8"/>
  <c r="BQ313" i="8"/>
  <c r="BQ268" i="8"/>
  <c r="BQ278" i="8"/>
  <c r="BQ314" i="8"/>
  <c r="BQ265" i="8"/>
  <c r="BQ233" i="8"/>
  <c r="BQ286" i="8"/>
  <c r="BQ269" i="8"/>
  <c r="BQ130" i="8"/>
  <c r="BQ34" i="8"/>
  <c r="BQ338" i="8"/>
  <c r="BQ366" i="8"/>
  <c r="BQ363" i="8"/>
  <c r="BR6" i="8"/>
  <c r="BQ387" i="8"/>
  <c r="BQ5" i="28"/>
  <c r="T282" i="8"/>
  <c r="BJ282" i="8" s="1"/>
  <c r="E63" i="6" s="1"/>
  <c r="AN398" i="8"/>
  <c r="Z411" i="8"/>
  <c r="Z406" i="8"/>
  <c r="AO392" i="8"/>
  <c r="L67" i="6" l="1"/>
  <c r="L65" i="6"/>
  <c r="BQ8" i="28"/>
  <c r="BQ33" i="28"/>
  <c r="BQ114" i="28"/>
  <c r="BQ111" i="28"/>
  <c r="BQ32" i="28"/>
  <c r="BQ109" i="28"/>
  <c r="BQ30" i="28"/>
  <c r="BQ108" i="28"/>
  <c r="BQ104" i="28"/>
  <c r="BQ112" i="28"/>
  <c r="BQ98" i="28"/>
  <c r="BQ103" i="28"/>
  <c r="BQ110" i="28"/>
  <c r="BQ113" i="28"/>
  <c r="BQ31" i="28"/>
  <c r="BQ115" i="28"/>
  <c r="BQ105" i="28"/>
  <c r="BR363" i="8"/>
  <c r="BR387" i="8"/>
  <c r="BR366" i="8"/>
  <c r="BS6" i="8"/>
  <c r="BR5" i="28"/>
  <c r="BR8" i="8"/>
  <c r="M61" i="6" s="1"/>
  <c r="BR6" i="28"/>
  <c r="BR358" i="8"/>
  <c r="BR247" i="8"/>
  <c r="BR232" i="8"/>
  <c r="BR340" i="8"/>
  <c r="BR337" i="8"/>
  <c r="BR246" i="8"/>
  <c r="BR330" i="8"/>
  <c r="BR313" i="8"/>
  <c r="BR267" i="8"/>
  <c r="BR261" i="8"/>
  <c r="BR391" i="8"/>
  <c r="BR286" i="8"/>
  <c r="BR233" i="8"/>
  <c r="BR271" i="8"/>
  <c r="BR259" i="8"/>
  <c r="BR285" i="8"/>
  <c r="BR255" i="8"/>
  <c r="BR269" i="8"/>
  <c r="BR230" i="8"/>
  <c r="BR231" i="8"/>
  <c r="BR263" i="8"/>
  <c r="BR264" i="8"/>
  <c r="BR386" i="8"/>
  <c r="BR276" i="8"/>
  <c r="BR284" i="8"/>
  <c r="BR258" i="8"/>
  <c r="BR275" i="8"/>
  <c r="BR278" i="8"/>
  <c r="BR315" i="8"/>
  <c r="BR256" i="8"/>
  <c r="BR390" i="8"/>
  <c r="BR260" i="8"/>
  <c r="BR270" i="8"/>
  <c r="BR316" i="8"/>
  <c r="BR314" i="8"/>
  <c r="BR272" i="8"/>
  <c r="BR266" i="8"/>
  <c r="BR257" i="8"/>
  <c r="BR274" i="8"/>
  <c r="BR277" i="8"/>
  <c r="BR268" i="8"/>
  <c r="BR273" i="8"/>
  <c r="BR262" i="8"/>
  <c r="BR265" i="8"/>
  <c r="BR349" i="8"/>
  <c r="BR215" i="8"/>
  <c r="BR218" i="8"/>
  <c r="BR219" i="8"/>
  <c r="BR176" i="8"/>
  <c r="BR172" i="8"/>
  <c r="BR173" i="8"/>
  <c r="BR168" i="8"/>
  <c r="BR174" i="8"/>
  <c r="BR76" i="8"/>
  <c r="BR73" i="8"/>
  <c r="BR77" i="8"/>
  <c r="BR123" i="8"/>
  <c r="BR126" i="8"/>
  <c r="BR122" i="8"/>
  <c r="BR128" i="8"/>
  <c r="BR239" i="8"/>
  <c r="BR242" i="8"/>
  <c r="BR331" i="8"/>
  <c r="BR332" i="8"/>
  <c r="BR213" i="8"/>
  <c r="BR224" i="8"/>
  <c r="BR220" i="8"/>
  <c r="BR216" i="8"/>
  <c r="BR222" i="8"/>
  <c r="BR169" i="8"/>
  <c r="BR163" i="8"/>
  <c r="BR171" i="8"/>
  <c r="BR74" i="8"/>
  <c r="BR68" i="8"/>
  <c r="BR75" i="8"/>
  <c r="BR67" i="8"/>
  <c r="BR120" i="8"/>
  <c r="BR125" i="8"/>
  <c r="BR19" i="8"/>
  <c r="BR341" i="8"/>
  <c r="BR244" i="8"/>
  <c r="BR371" i="8"/>
  <c r="BR360" i="8"/>
  <c r="BR309" i="8"/>
  <c r="BR293" i="8"/>
  <c r="BR217" i="8"/>
  <c r="BR212" i="8"/>
  <c r="BR214" i="8"/>
  <c r="BR221" i="8"/>
  <c r="BR164" i="8"/>
  <c r="BR166" i="8"/>
  <c r="BR170" i="8"/>
  <c r="BR71" i="8"/>
  <c r="BR80" i="8"/>
  <c r="BR121" i="8"/>
  <c r="BR118" i="8"/>
  <c r="BR115" i="8"/>
  <c r="BR124" i="8"/>
  <c r="BR116" i="8"/>
  <c r="BR365" i="8"/>
  <c r="BR241" i="8"/>
  <c r="BR378" i="8"/>
  <c r="BR343" i="8"/>
  <c r="BR311" i="8"/>
  <c r="BR291" i="8"/>
  <c r="BR290" i="8"/>
  <c r="BR308" i="8"/>
  <c r="BR223" i="8"/>
  <c r="BR211" i="8"/>
  <c r="BR178" i="8"/>
  <c r="BR165" i="8"/>
  <c r="BR175" i="8"/>
  <c r="BR167" i="8"/>
  <c r="BR79" i="8"/>
  <c r="BR70" i="8"/>
  <c r="BR78" i="8"/>
  <c r="BR72" i="8"/>
  <c r="BR69" i="8"/>
  <c r="BR127" i="8"/>
  <c r="BR82" i="8"/>
  <c r="BR117" i="8"/>
  <c r="BR119" i="8"/>
  <c r="BR245" i="8"/>
  <c r="BR240" i="8"/>
  <c r="BR243" i="8"/>
  <c r="BR292" i="8"/>
  <c r="BR317" i="8"/>
  <c r="BR288" i="8"/>
  <c r="BR130" i="8"/>
  <c r="BR34" i="8"/>
  <c r="BR338" i="8"/>
  <c r="BQ77" i="28"/>
  <c r="BQ51" i="28"/>
  <c r="BQ66" i="28"/>
  <c r="BQ76" i="28"/>
  <c r="BQ64" i="28"/>
  <c r="BQ58" i="28"/>
  <c r="BQ59" i="28"/>
  <c r="BQ63" i="28"/>
  <c r="BQ70" i="28"/>
  <c r="BQ75" i="28"/>
  <c r="BQ82" i="28"/>
  <c r="BQ67" i="28"/>
  <c r="BQ50" i="28"/>
  <c r="BQ81" i="28"/>
  <c r="BQ49" i="28"/>
  <c r="BS4" i="28"/>
  <c r="BS9" i="28" s="1"/>
  <c r="BS9" i="8"/>
  <c r="BS10" i="8"/>
  <c r="BS10" i="28" s="1"/>
  <c r="BT4" i="8"/>
  <c r="BS5" i="8"/>
  <c r="U282" i="8"/>
  <c r="AO393" i="8"/>
  <c r="AO74" i="28" s="1"/>
  <c r="AO399" i="8"/>
  <c r="AO397" i="8"/>
  <c r="BQ392" i="8"/>
  <c r="BL406" i="8"/>
  <c r="Z412" i="8"/>
  <c r="Z409" i="8"/>
  <c r="M66" i="6" l="1"/>
  <c r="M65" i="6"/>
  <c r="M67" i="6"/>
  <c r="BR8" i="28"/>
  <c r="BR31" i="28"/>
  <c r="BR111" i="28"/>
  <c r="BR30" i="28"/>
  <c r="BR103" i="28"/>
  <c r="BR113" i="28"/>
  <c r="BR109" i="28"/>
  <c r="BR98" i="28"/>
  <c r="BR114" i="28"/>
  <c r="BR104" i="28"/>
  <c r="BR33" i="28"/>
  <c r="BR112" i="28"/>
  <c r="BR32" i="28"/>
  <c r="BR108" i="28"/>
  <c r="BR110" i="28"/>
  <c r="BR105" i="28"/>
  <c r="BR115" i="28"/>
  <c r="BS363" i="8"/>
  <c r="BS366" i="8"/>
  <c r="BS5" i="28"/>
  <c r="BS387" i="8"/>
  <c r="BT6" i="8"/>
  <c r="BT4" i="28"/>
  <c r="BT9" i="28" s="1"/>
  <c r="BT10" i="8"/>
  <c r="BT10" i="28" s="1"/>
  <c r="BT9" i="8"/>
  <c r="BU4" i="8"/>
  <c r="BT5" i="8"/>
  <c r="BR81" i="28"/>
  <c r="BR77" i="28"/>
  <c r="BR76" i="28"/>
  <c r="BR66" i="28"/>
  <c r="BR59" i="28"/>
  <c r="BR70" i="28"/>
  <c r="BR82" i="28"/>
  <c r="BR49" i="28"/>
  <c r="BR67" i="28"/>
  <c r="BR58" i="28"/>
  <c r="BR63" i="28"/>
  <c r="BR51" i="28"/>
  <c r="BR75" i="28"/>
  <c r="BR50" i="28"/>
  <c r="BR64" i="28"/>
  <c r="BS8" i="8"/>
  <c r="N61" i="6" s="1"/>
  <c r="BS6" i="28"/>
  <c r="BS371" i="8"/>
  <c r="BS293" i="8"/>
  <c r="BS308" i="8"/>
  <c r="BS290" i="8"/>
  <c r="BS285" i="8"/>
  <c r="BS260" i="8"/>
  <c r="BS386" i="8"/>
  <c r="BS257" i="8"/>
  <c r="BS275" i="8"/>
  <c r="BS272" i="8"/>
  <c r="BS265" i="8"/>
  <c r="BS276" i="8"/>
  <c r="BS262" i="8"/>
  <c r="BS267" i="8"/>
  <c r="BS231" i="8"/>
  <c r="BS256" i="8"/>
  <c r="BS269" i="8"/>
  <c r="BS274" i="8"/>
  <c r="BS271" i="8"/>
  <c r="BS270" i="8"/>
  <c r="BS284" i="8"/>
  <c r="BS286" i="8"/>
  <c r="BS313" i="8"/>
  <c r="BS233" i="8"/>
  <c r="BS258" i="8"/>
  <c r="BS278" i="8"/>
  <c r="BS259" i="8"/>
  <c r="BS277" i="8"/>
  <c r="BS273" i="8"/>
  <c r="BS390" i="8"/>
  <c r="BS266" i="8"/>
  <c r="BS268" i="8"/>
  <c r="BS255" i="8"/>
  <c r="BS263" i="8"/>
  <c r="BS316" i="8"/>
  <c r="BS230" i="8"/>
  <c r="BS391" i="8"/>
  <c r="BS264" i="8"/>
  <c r="BS315" i="8"/>
  <c r="BS261" i="8"/>
  <c r="BS214" i="8"/>
  <c r="BS220" i="8"/>
  <c r="BS216" i="8"/>
  <c r="BS215" i="8"/>
  <c r="BS176" i="8"/>
  <c r="BS70" i="8"/>
  <c r="BS71" i="8"/>
  <c r="BS78" i="8"/>
  <c r="BS80" i="8"/>
  <c r="BS120" i="8"/>
  <c r="BS82" i="8"/>
  <c r="BS125" i="8"/>
  <c r="BS247" i="8"/>
  <c r="BS239" i="8"/>
  <c r="BS360" i="8"/>
  <c r="BS330" i="8"/>
  <c r="BS311" i="8"/>
  <c r="BS292" i="8"/>
  <c r="BS232" i="8"/>
  <c r="BS221" i="8"/>
  <c r="BS166" i="8"/>
  <c r="BS175" i="8"/>
  <c r="BS173" i="8"/>
  <c r="BS169" i="8"/>
  <c r="BS76" i="8"/>
  <c r="BS72" i="8"/>
  <c r="BS121" i="8"/>
  <c r="BS127" i="8"/>
  <c r="BS126" i="8"/>
  <c r="BS124" i="8"/>
  <c r="BS123" i="8"/>
  <c r="BS365" i="8"/>
  <c r="BS246" i="8"/>
  <c r="BS244" i="8"/>
  <c r="BS242" i="8"/>
  <c r="BS337" i="8"/>
  <c r="BS349" i="8"/>
  <c r="BS224" i="8"/>
  <c r="BS222" i="8"/>
  <c r="BS178" i="8"/>
  <c r="BS171" i="8"/>
  <c r="BS174" i="8"/>
  <c r="BS172" i="8"/>
  <c r="BS79" i="8"/>
  <c r="BS77" i="8"/>
  <c r="BS75" i="8"/>
  <c r="BS74" i="8"/>
  <c r="BS118" i="8"/>
  <c r="BS19" i="8"/>
  <c r="BS341" i="8"/>
  <c r="BS245" i="8"/>
  <c r="BS243" i="8"/>
  <c r="BS241" i="8"/>
  <c r="BS358" i="8"/>
  <c r="BS340" i="8"/>
  <c r="BS332" i="8"/>
  <c r="BS217" i="8"/>
  <c r="BS219" i="8"/>
  <c r="BS223" i="8"/>
  <c r="BS218" i="8"/>
  <c r="BS170" i="8"/>
  <c r="BS167" i="8"/>
  <c r="BS168" i="8"/>
  <c r="BS73" i="8"/>
  <c r="BS122" i="8"/>
  <c r="BS119" i="8"/>
  <c r="BS128" i="8"/>
  <c r="BS240" i="8"/>
  <c r="BS378" i="8"/>
  <c r="BS343" i="8"/>
  <c r="BS331" i="8"/>
  <c r="BS309" i="8"/>
  <c r="BS291" i="8"/>
  <c r="BS288" i="8"/>
  <c r="BS317" i="8"/>
  <c r="BS314" i="8"/>
  <c r="BS130" i="8"/>
  <c r="BS34" i="8"/>
  <c r="BS338" i="8"/>
  <c r="V282" i="8"/>
  <c r="AO78" i="28"/>
  <c r="BQ74" i="28"/>
  <c r="Z408" i="8"/>
  <c r="AA405" i="8"/>
  <c r="Z419" i="8"/>
  <c r="BL409" i="8"/>
  <c r="Z414" i="8"/>
  <c r="BL414" i="8" s="1"/>
  <c r="AO398" i="8"/>
  <c r="BQ397" i="8"/>
  <c r="Z418" i="8"/>
  <c r="Z413" i="8"/>
  <c r="R147" i="6" s="1"/>
  <c r="BL412" i="8"/>
  <c r="AP392" i="8"/>
  <c r="BQ393" i="8"/>
  <c r="N67" i="6" l="1"/>
  <c r="N65" i="6"/>
  <c r="N66" i="6"/>
  <c r="BS8" i="28"/>
  <c r="BS111" i="28"/>
  <c r="BS110" i="28"/>
  <c r="BS113" i="28"/>
  <c r="BS103" i="28"/>
  <c r="BS109" i="28"/>
  <c r="BS104" i="28"/>
  <c r="BS98" i="28"/>
  <c r="BS31" i="28"/>
  <c r="BS114" i="28"/>
  <c r="BS32" i="28"/>
  <c r="BS30" i="28"/>
  <c r="BS112" i="28"/>
  <c r="BS105" i="28"/>
  <c r="BS115" i="28"/>
  <c r="BS108" i="28"/>
  <c r="BS33" i="28"/>
  <c r="BS76" i="28"/>
  <c r="BS64" i="28"/>
  <c r="BS82" i="28"/>
  <c r="BS49" i="28"/>
  <c r="BS63" i="28"/>
  <c r="BS75" i="28"/>
  <c r="BS70" i="28"/>
  <c r="BS66" i="28"/>
  <c r="BS50" i="28"/>
  <c r="BS58" i="28"/>
  <c r="BS51" i="28"/>
  <c r="BS67" i="28"/>
  <c r="BS59" i="28"/>
  <c r="BS81" i="28"/>
  <c r="BS77" i="28"/>
  <c r="BT363" i="8"/>
  <c r="BT5" i="28"/>
  <c r="BT387" i="8"/>
  <c r="BT366" i="8"/>
  <c r="BU6" i="8"/>
  <c r="BU4" i="28"/>
  <c r="BU9" i="28" s="1"/>
  <c r="BV4" i="8"/>
  <c r="BU10" i="8"/>
  <c r="BU10" i="28" s="1"/>
  <c r="BU9" i="8"/>
  <c r="BU5" i="8"/>
  <c r="BT6" i="28"/>
  <c r="BT8" i="8"/>
  <c r="BT332" i="8"/>
  <c r="BT218" i="8"/>
  <c r="BT217" i="8"/>
  <c r="BT349" i="8"/>
  <c r="BT224" i="8"/>
  <c r="BT220" i="8"/>
  <c r="BT178" i="8"/>
  <c r="BT221" i="8"/>
  <c r="BT222" i="8"/>
  <c r="BT223" i="8"/>
  <c r="BT219" i="8"/>
  <c r="BT175" i="8"/>
  <c r="BT169" i="8"/>
  <c r="BT171" i="8"/>
  <c r="BT176" i="8"/>
  <c r="BT174" i="8"/>
  <c r="BT173" i="8"/>
  <c r="BT172" i="8"/>
  <c r="BT170" i="8"/>
  <c r="BT77" i="8"/>
  <c r="BT76" i="8"/>
  <c r="BT74" i="8"/>
  <c r="BT80" i="8"/>
  <c r="BT73" i="8"/>
  <c r="BT78" i="8"/>
  <c r="BT75" i="8"/>
  <c r="BT79" i="8"/>
  <c r="BT82" i="8"/>
  <c r="BT127" i="8"/>
  <c r="BT245" i="8"/>
  <c r="BT244" i="8"/>
  <c r="BT330" i="8"/>
  <c r="BT290" i="8"/>
  <c r="BT123" i="8"/>
  <c r="BT126" i="8"/>
  <c r="BT246" i="8"/>
  <c r="BT241" i="8"/>
  <c r="BT242" i="8"/>
  <c r="BT360" i="8"/>
  <c r="BT292" i="8"/>
  <c r="BT262" i="8"/>
  <c r="BT265" i="8"/>
  <c r="BT230" i="8"/>
  <c r="BT122" i="8"/>
  <c r="BT121" i="8"/>
  <c r="BT247" i="8"/>
  <c r="BT243" i="8"/>
  <c r="BT239" i="8"/>
  <c r="BT309" i="8"/>
  <c r="BT125" i="8"/>
  <c r="BT124" i="8"/>
  <c r="BT240" i="8"/>
  <c r="BT358" i="8"/>
  <c r="BT311" i="8"/>
  <c r="BT308" i="8"/>
  <c r="BT277" i="8"/>
  <c r="BT257" i="8"/>
  <c r="BT264" i="8"/>
  <c r="BT284" i="8"/>
  <c r="BT256" i="8"/>
  <c r="BT316" i="8"/>
  <c r="BT274" i="8"/>
  <c r="BT260" i="8"/>
  <c r="BT313" i="8"/>
  <c r="BT315" i="8"/>
  <c r="BT233" i="8"/>
  <c r="BT286" i="8"/>
  <c r="BT391" i="8"/>
  <c r="BT272" i="8"/>
  <c r="BT390" i="8"/>
  <c r="BT285" i="8"/>
  <c r="BT271" i="8"/>
  <c r="BT267" i="8"/>
  <c r="BT276" i="8"/>
  <c r="BT231" i="8"/>
  <c r="BT386" i="8"/>
  <c r="BT268" i="8"/>
  <c r="BT259" i="8"/>
  <c r="BT258" i="8"/>
  <c r="BT273" i="8"/>
  <c r="BT266" i="8"/>
  <c r="BT275" i="8"/>
  <c r="BT261" i="8"/>
  <c r="BT269" i="8"/>
  <c r="BT278" i="8"/>
  <c r="BT270" i="8"/>
  <c r="BT255" i="8"/>
  <c r="BT263" i="8"/>
  <c r="BT282" i="8"/>
  <c r="BT378" i="8"/>
  <c r="BT343" i="8"/>
  <c r="BT291" i="8"/>
  <c r="BT128" i="8"/>
  <c r="BT331" i="8"/>
  <c r="BT232" i="8"/>
  <c r="BT371" i="8"/>
  <c r="BT337" i="8"/>
  <c r="BT293" i="8"/>
  <c r="BT19" i="8"/>
  <c r="BT365" i="8"/>
  <c r="BT341" i="8"/>
  <c r="BT340" i="8"/>
  <c r="BT317" i="8"/>
  <c r="BT288" i="8"/>
  <c r="BT314" i="8"/>
  <c r="BT130" i="8"/>
  <c r="BT34" i="8"/>
  <c r="BT338" i="8"/>
  <c r="W282" i="8"/>
  <c r="BQ78" i="28"/>
  <c r="Z424" i="8"/>
  <c r="Z429" i="8"/>
  <c r="BL429" i="8" s="1"/>
  <c r="BL419" i="8"/>
  <c r="BL424" i="8" s="1"/>
  <c r="Z428" i="8"/>
  <c r="BL428" i="8" s="1"/>
  <c r="Z423" i="8"/>
  <c r="BL418" i="8"/>
  <c r="BQ398" i="8"/>
  <c r="AA410" i="8"/>
  <c r="AP393" i="8"/>
  <c r="AP74" i="28" s="1"/>
  <c r="AP78" i="28" s="1"/>
  <c r="AP399" i="8"/>
  <c r="AP397" i="8"/>
  <c r="BL408" i="8"/>
  <c r="Z417" i="8"/>
  <c r="BT8" i="28" l="1"/>
  <c r="BT114" i="28"/>
  <c r="BT110" i="28"/>
  <c r="BT108" i="28"/>
  <c r="BT30" i="28"/>
  <c r="BT31" i="28"/>
  <c r="BT113" i="28"/>
  <c r="BT32" i="28"/>
  <c r="BT109" i="28"/>
  <c r="BT104" i="28"/>
  <c r="BT33" i="28"/>
  <c r="BT105" i="28"/>
  <c r="BT115" i="28"/>
  <c r="BT112" i="28"/>
  <c r="BT111" i="28"/>
  <c r="BT103" i="28"/>
  <c r="BT98" i="28"/>
  <c r="BV4" i="28"/>
  <c r="BV9" i="28" s="1"/>
  <c r="BV9" i="8"/>
  <c r="BV10" i="8"/>
  <c r="BV10" i="28" s="1"/>
  <c r="BW4" i="8"/>
  <c r="BV5" i="8"/>
  <c r="BU363" i="8"/>
  <c r="BU366" i="8"/>
  <c r="BU387" i="8"/>
  <c r="BU5" i="28"/>
  <c r="BV6" i="8"/>
  <c r="BT59" i="28"/>
  <c r="BT51" i="28"/>
  <c r="BT81" i="28"/>
  <c r="BT67" i="28"/>
  <c r="BT63" i="28"/>
  <c r="BT58" i="28"/>
  <c r="BT82" i="28"/>
  <c r="BT76" i="28"/>
  <c r="BT77" i="28"/>
  <c r="BT50" i="28"/>
  <c r="BT49" i="28"/>
  <c r="BT75" i="28"/>
  <c r="BT64" i="28"/>
  <c r="BT66" i="28"/>
  <c r="BT70" i="28"/>
  <c r="BU8" i="8"/>
  <c r="BU6" i="28"/>
  <c r="BU222" i="8"/>
  <c r="BU224" i="8"/>
  <c r="BU175" i="8"/>
  <c r="BU178" i="8"/>
  <c r="BU172" i="8"/>
  <c r="BU332" i="8"/>
  <c r="BU221" i="8"/>
  <c r="BU349" i="8"/>
  <c r="BU223" i="8"/>
  <c r="BU220" i="8"/>
  <c r="BU174" i="8"/>
  <c r="BU176" i="8"/>
  <c r="BU79" i="8"/>
  <c r="BU173" i="8"/>
  <c r="BU80" i="8"/>
  <c r="BU77" i="8"/>
  <c r="BU125" i="8"/>
  <c r="BU76" i="8"/>
  <c r="BU78" i="8"/>
  <c r="BU126" i="8"/>
  <c r="BU19" i="8"/>
  <c r="BU246" i="8"/>
  <c r="BU242" i="8"/>
  <c r="BU241" i="8"/>
  <c r="BU378" i="8"/>
  <c r="BU360" i="8"/>
  <c r="BU309" i="8"/>
  <c r="BU308" i="8"/>
  <c r="BU288" i="8"/>
  <c r="BU124" i="8"/>
  <c r="BU365" i="8"/>
  <c r="BU341" i="8"/>
  <c r="BU247" i="8"/>
  <c r="BU239" i="8"/>
  <c r="BU371" i="8"/>
  <c r="BU358" i="8"/>
  <c r="BU343" i="8"/>
  <c r="BU330" i="8"/>
  <c r="BU331" i="8"/>
  <c r="BU311" i="8"/>
  <c r="BU290" i="8"/>
  <c r="BU317" i="8"/>
  <c r="BU314" i="8"/>
  <c r="BU268" i="8"/>
  <c r="BU82" i="8"/>
  <c r="BU243" i="8"/>
  <c r="BU292" i="8"/>
  <c r="BU232" i="8"/>
  <c r="BU127" i="8"/>
  <c r="BU128" i="8"/>
  <c r="BU245" i="8"/>
  <c r="BU244" i="8"/>
  <c r="BU240" i="8"/>
  <c r="BU340" i="8"/>
  <c r="BU337" i="8"/>
  <c r="BU293" i="8"/>
  <c r="BU291" i="8"/>
  <c r="BU278" i="8"/>
  <c r="BU261" i="8"/>
  <c r="BU263" i="8"/>
  <c r="BU264" i="8"/>
  <c r="BU257" i="8"/>
  <c r="BU285" i="8"/>
  <c r="BU386" i="8"/>
  <c r="BU275" i="8"/>
  <c r="BU270" i="8"/>
  <c r="BU286" i="8"/>
  <c r="BU265" i="8"/>
  <c r="BU391" i="8"/>
  <c r="BU259" i="8"/>
  <c r="BU233" i="8"/>
  <c r="BU231" i="8"/>
  <c r="BU262" i="8"/>
  <c r="BU274" i="8"/>
  <c r="BU273" i="8"/>
  <c r="BU255" i="8"/>
  <c r="BU316" i="8"/>
  <c r="BU276" i="8"/>
  <c r="BU256" i="8"/>
  <c r="BU272" i="8"/>
  <c r="BU313" i="8"/>
  <c r="BU315" i="8"/>
  <c r="BU267" i="8"/>
  <c r="BU271" i="8"/>
  <c r="BU277" i="8"/>
  <c r="BU260" i="8"/>
  <c r="BU284" i="8"/>
  <c r="BU390" i="8"/>
  <c r="BU282" i="8"/>
  <c r="BU266" i="8"/>
  <c r="BU230" i="8"/>
  <c r="BU258" i="8"/>
  <c r="BU269" i="8"/>
  <c r="BU34" i="8"/>
  <c r="BU130" i="8"/>
  <c r="BU338" i="8"/>
  <c r="C115" i="6"/>
  <c r="BK282" i="8"/>
  <c r="F63" i="6" s="1"/>
  <c r="X282" i="8"/>
  <c r="BL423" i="8"/>
  <c r="AQ392" i="8"/>
  <c r="AA411" i="8"/>
  <c r="AA406" i="8"/>
  <c r="Z427" i="8"/>
  <c r="BL427" i="8" s="1"/>
  <c r="Z422" i="8"/>
  <c r="BL417" i="8"/>
  <c r="BL422" i="8" s="1"/>
  <c r="AP398" i="8"/>
  <c r="BU8" i="28" l="1"/>
  <c r="BU111" i="28"/>
  <c r="BU108" i="28"/>
  <c r="BU30" i="28"/>
  <c r="BU109" i="28"/>
  <c r="BU110" i="28"/>
  <c r="BU114" i="28"/>
  <c r="BU103" i="28"/>
  <c r="BU32" i="28"/>
  <c r="BU112" i="28"/>
  <c r="BU33" i="28"/>
  <c r="BU115" i="28"/>
  <c r="BU31" i="28"/>
  <c r="BU98" i="28"/>
  <c r="BU113" i="28"/>
  <c r="BU104" i="28"/>
  <c r="BU105" i="28"/>
  <c r="BV6" i="28"/>
  <c r="BV8" i="8"/>
  <c r="BV223" i="8"/>
  <c r="BV19" i="8"/>
  <c r="BV365" i="8"/>
  <c r="BV341" i="8"/>
  <c r="BV242" i="8"/>
  <c r="BV245" i="8"/>
  <c r="BV244" i="8"/>
  <c r="BV360" i="8"/>
  <c r="BV340" i="8"/>
  <c r="BV309" i="8"/>
  <c r="BV80" i="8"/>
  <c r="BV246" i="8"/>
  <c r="BV243" i="8"/>
  <c r="BV358" i="8"/>
  <c r="BV330" i="8"/>
  <c r="BV292" i="8"/>
  <c r="BV291" i="8"/>
  <c r="BV178" i="8"/>
  <c r="BV176" i="8"/>
  <c r="BV79" i="8"/>
  <c r="BV82" i="8"/>
  <c r="BV247" i="8"/>
  <c r="BV241" i="8"/>
  <c r="BV239" i="8"/>
  <c r="BV378" i="8"/>
  <c r="BV337" i="8"/>
  <c r="BV331" i="8"/>
  <c r="BV290" i="8"/>
  <c r="BV232" i="8"/>
  <c r="BV332" i="8"/>
  <c r="BV349" i="8"/>
  <c r="BV224" i="8"/>
  <c r="BV175" i="8"/>
  <c r="BV128" i="8"/>
  <c r="BV127" i="8"/>
  <c r="BV240" i="8"/>
  <c r="BV371" i="8"/>
  <c r="BV343" i="8"/>
  <c r="BV311" i="8"/>
  <c r="BV293" i="8"/>
  <c r="BV308" i="8"/>
  <c r="BV314" i="8"/>
  <c r="BV233" i="8"/>
  <c r="BV275" i="8"/>
  <c r="BV315" i="8"/>
  <c r="BV282" i="8"/>
  <c r="BV274" i="8"/>
  <c r="BV230" i="8"/>
  <c r="BV231" i="8"/>
  <c r="BV271" i="8"/>
  <c r="BV257" i="8"/>
  <c r="BV259" i="8"/>
  <c r="BV265" i="8"/>
  <c r="BV260" i="8"/>
  <c r="BV264" i="8"/>
  <c r="BV288" i="8"/>
  <c r="BV268" i="8"/>
  <c r="BV272" i="8"/>
  <c r="BV276" i="8"/>
  <c r="BV313" i="8"/>
  <c r="BV261" i="8"/>
  <c r="BV317" i="8"/>
  <c r="BV286" i="8"/>
  <c r="BV386" i="8"/>
  <c r="BV285" i="8"/>
  <c r="BV267" i="8"/>
  <c r="BV258" i="8"/>
  <c r="BV256" i="8"/>
  <c r="BV284" i="8"/>
  <c r="BV273" i="8"/>
  <c r="BV278" i="8"/>
  <c r="BV269" i="8"/>
  <c r="BV391" i="8"/>
  <c r="BV390" i="8"/>
  <c r="BV266" i="8"/>
  <c r="BV255" i="8"/>
  <c r="BV270" i="8"/>
  <c r="BV262" i="8"/>
  <c r="BV316" i="8"/>
  <c r="BV277" i="8"/>
  <c r="BV263" i="8"/>
  <c r="BV34" i="8"/>
  <c r="BV130" i="8"/>
  <c r="BV338" i="8"/>
  <c r="BU76" i="28"/>
  <c r="BU67" i="28"/>
  <c r="BU66" i="28"/>
  <c r="BU49" i="28"/>
  <c r="BU81" i="28"/>
  <c r="BU58" i="28"/>
  <c r="BU75" i="28"/>
  <c r="BU64" i="28"/>
  <c r="BU51" i="28"/>
  <c r="BU70" i="28"/>
  <c r="BU63" i="28"/>
  <c r="BU77" i="28"/>
  <c r="BU82" i="28"/>
  <c r="BU59" i="28"/>
  <c r="BU50" i="28"/>
  <c r="BV366" i="8"/>
  <c r="BV363" i="8"/>
  <c r="BV5" i="28"/>
  <c r="BV387" i="8"/>
  <c r="BW6" i="8"/>
  <c r="BW4" i="28"/>
  <c r="BW9" i="28" s="1"/>
  <c r="BW9" i="8"/>
  <c r="BW10" i="8"/>
  <c r="BW10" i="28" s="1"/>
  <c r="BW5" i="8"/>
  <c r="Y282" i="8"/>
  <c r="AQ393" i="8"/>
  <c r="AQ399" i="8"/>
  <c r="AQ397" i="8"/>
  <c r="AA412" i="8"/>
  <c r="AA409" i="8"/>
  <c r="BW363" i="8" l="1"/>
  <c r="BW366" i="8"/>
  <c r="BW5" i="28"/>
  <c r="BW387" i="8"/>
  <c r="BW349" i="8"/>
  <c r="BW82" i="8"/>
  <c r="BW241" i="8"/>
  <c r="BW239" i="8"/>
  <c r="BW371" i="8"/>
  <c r="BW291" i="8"/>
  <c r="BW232" i="8"/>
  <c r="BW288" i="8"/>
  <c r="BW332" i="8"/>
  <c r="BW178" i="8"/>
  <c r="BW365" i="8"/>
  <c r="BW341" i="8"/>
  <c r="BW247" i="8"/>
  <c r="BW242" i="8"/>
  <c r="BW378" i="8"/>
  <c r="BW358" i="8"/>
  <c r="BW340" i="8"/>
  <c r="BW337" i="8"/>
  <c r="BW309" i="8"/>
  <c r="BW293" i="8"/>
  <c r="BW19" i="8"/>
  <c r="BW246" i="8"/>
  <c r="BW243" i="8"/>
  <c r="BW343" i="8"/>
  <c r="BW331" i="8"/>
  <c r="BW311" i="8"/>
  <c r="BW290" i="8"/>
  <c r="BW245" i="8"/>
  <c r="BW244" i="8"/>
  <c r="BW240" i="8"/>
  <c r="BW360" i="8"/>
  <c r="BW330" i="8"/>
  <c r="BW292" i="8"/>
  <c r="BW308" i="8"/>
  <c r="BW285" i="8"/>
  <c r="BW315" i="8"/>
  <c r="BW270" i="8"/>
  <c r="BW264" i="8"/>
  <c r="BW313" i="8"/>
  <c r="BW258" i="8"/>
  <c r="BW391" i="8"/>
  <c r="BW267" i="8"/>
  <c r="BW265" i="8"/>
  <c r="BW269" i="8"/>
  <c r="BW230" i="8"/>
  <c r="BW276" i="8"/>
  <c r="BW390" i="8"/>
  <c r="BW260" i="8"/>
  <c r="BW6" i="28"/>
  <c r="BW271" i="8"/>
  <c r="BW259" i="8"/>
  <c r="BW8" i="8"/>
  <c r="BW231" i="8"/>
  <c r="BW286" i="8"/>
  <c r="BW272" i="8"/>
  <c r="BW316" i="8"/>
  <c r="BW255" i="8"/>
  <c r="BW233" i="8"/>
  <c r="BW274" i="8"/>
  <c r="BW386" i="8"/>
  <c r="BW273" i="8"/>
  <c r="BW277" i="8"/>
  <c r="BW263" i="8"/>
  <c r="BW262" i="8"/>
  <c r="BW261" i="8"/>
  <c r="BW257" i="8"/>
  <c r="BW317" i="8"/>
  <c r="BW314" i="8"/>
  <c r="BW266" i="8"/>
  <c r="BW275" i="8"/>
  <c r="BW284" i="8"/>
  <c r="BW278" i="8"/>
  <c r="BW268" i="8"/>
  <c r="BW256" i="8"/>
  <c r="BW34" i="8"/>
  <c r="BW130" i="8"/>
  <c r="BW338" i="8"/>
  <c r="BV8" i="28"/>
  <c r="BV111" i="28"/>
  <c r="BV32" i="28"/>
  <c r="BV109" i="28"/>
  <c r="BV113" i="28"/>
  <c r="BV31" i="28"/>
  <c r="BV112" i="28"/>
  <c r="BV114" i="28"/>
  <c r="BV98" i="28"/>
  <c r="BV110" i="28"/>
  <c r="BV104" i="28"/>
  <c r="BV105" i="28"/>
  <c r="BV33" i="28"/>
  <c r="BV103" i="28"/>
  <c r="BV30" i="28"/>
  <c r="BV108" i="28"/>
  <c r="BV115" i="28"/>
  <c r="BV76" i="28"/>
  <c r="BV77" i="28"/>
  <c r="BV81" i="28"/>
  <c r="BV82" i="28"/>
  <c r="BV49" i="28"/>
  <c r="BV64" i="28"/>
  <c r="BV50" i="28"/>
  <c r="BV51" i="28"/>
  <c r="BV59" i="28"/>
  <c r="BV75" i="28"/>
  <c r="BV66" i="28"/>
  <c r="BV63" i="28"/>
  <c r="BV70" i="28"/>
  <c r="BV58" i="28"/>
  <c r="BV67" i="28"/>
  <c r="Z282" i="8"/>
  <c r="AQ74" i="28"/>
  <c r="AQ78" i="28" s="1"/>
  <c r="AB405" i="8"/>
  <c r="AA408" i="8"/>
  <c r="AA417" i="8" s="1"/>
  <c r="AA419" i="8"/>
  <c r="AA414" i="8"/>
  <c r="AQ398" i="8"/>
  <c r="AA418" i="8"/>
  <c r="AA413" i="8"/>
  <c r="S147" i="6" s="1"/>
  <c r="AR392" i="8"/>
  <c r="BW67" i="28" l="1"/>
  <c r="BW75" i="28"/>
  <c r="BW82" i="28"/>
  <c r="BW77" i="28"/>
  <c r="BW63" i="28"/>
  <c r="BW59" i="28"/>
  <c r="BW51" i="28"/>
  <c r="BW76" i="28"/>
  <c r="BW81" i="28"/>
  <c r="BW49" i="28"/>
  <c r="BW70" i="28"/>
  <c r="BW58" i="28"/>
  <c r="BW50" i="28"/>
  <c r="BW66" i="28"/>
  <c r="BW64" i="28"/>
  <c r="BW31" i="28"/>
  <c r="BW108" i="28"/>
  <c r="BW30" i="28"/>
  <c r="BW98" i="28"/>
  <c r="BW103" i="28"/>
  <c r="BW110" i="28"/>
  <c r="BW8" i="28"/>
  <c r="BW111" i="28"/>
  <c r="BW115" i="28"/>
  <c r="BW32" i="28"/>
  <c r="BW109" i="28"/>
  <c r="BW113" i="28"/>
  <c r="BW104" i="28"/>
  <c r="BW33" i="28"/>
  <c r="BW112" i="28"/>
  <c r="BW105" i="28"/>
  <c r="BW114" i="28"/>
  <c r="AA282" i="8"/>
  <c r="BL282" i="8"/>
  <c r="G63" i="6" s="1"/>
  <c r="AA429" i="8"/>
  <c r="AA424" i="8"/>
  <c r="AA428" i="8"/>
  <c r="AA423" i="8"/>
  <c r="AA427" i="8"/>
  <c r="AA422" i="8"/>
  <c r="AR393" i="8"/>
  <c r="AR74" i="28" s="1"/>
  <c r="AR399" i="8"/>
  <c r="AR397" i="8"/>
  <c r="BR392" i="8"/>
  <c r="AB410" i="8"/>
  <c r="AB282" i="8" l="1"/>
  <c r="AR78" i="28"/>
  <c r="BR78" i="28" s="1"/>
  <c r="BR74" i="28"/>
  <c r="AS392" i="8"/>
  <c r="BR393" i="8"/>
  <c r="AB411" i="8"/>
  <c r="AB406" i="8"/>
  <c r="AR398" i="8"/>
  <c r="BR398" i="8" s="1"/>
  <c r="BR397" i="8"/>
  <c r="AC282" i="8" l="1"/>
  <c r="AS393" i="8"/>
  <c r="AS74" i="28" s="1"/>
  <c r="AS78" i="28" s="1"/>
  <c r="AS399" i="8"/>
  <c r="AS397" i="8"/>
  <c r="AB412" i="8"/>
  <c r="AB409" i="8"/>
  <c r="AD282" i="8" l="1"/>
  <c r="BM282" i="8"/>
  <c r="H63" i="6" s="1"/>
  <c r="AS398" i="8"/>
  <c r="AC405" i="8"/>
  <c r="AB408" i="8"/>
  <c r="AB417" i="8" s="1"/>
  <c r="AB419" i="8"/>
  <c r="AB414" i="8"/>
  <c r="AB418" i="8"/>
  <c r="AB413" i="8"/>
  <c r="T147" i="6" s="1"/>
  <c r="AT392" i="8"/>
  <c r="AE282" i="8" l="1"/>
  <c r="AB429" i="8"/>
  <c r="AB424" i="8"/>
  <c r="AB422" i="8"/>
  <c r="AB427" i="8"/>
  <c r="AB428" i="8"/>
  <c r="AB423" i="8"/>
  <c r="AC410" i="8"/>
  <c r="AT393" i="8"/>
  <c r="AT74" i="28" s="1"/>
  <c r="AT78" i="28" s="1"/>
  <c r="AT399" i="8"/>
  <c r="AT397" i="8"/>
  <c r="AF282" i="8" l="1"/>
  <c r="AU392" i="8"/>
  <c r="AT398" i="8"/>
  <c r="AC406" i="8"/>
  <c r="AC411" i="8"/>
  <c r="BN282" i="8" l="1"/>
  <c r="I63" i="6" s="1"/>
  <c r="AG282" i="8"/>
  <c r="AU393" i="8"/>
  <c r="AU399" i="8"/>
  <c r="AU397" i="8"/>
  <c r="BS392" i="8"/>
  <c r="BM406" i="8"/>
  <c r="AC412" i="8"/>
  <c r="AC409" i="8"/>
  <c r="AU74" i="28" l="1"/>
  <c r="CA74" i="28" s="1"/>
  <c r="CA393" i="8"/>
  <c r="AH282" i="8"/>
  <c r="BS74" i="28"/>
  <c r="AC408" i="8"/>
  <c r="AD405" i="8"/>
  <c r="AC419" i="8"/>
  <c r="BM409" i="8"/>
  <c r="AC414" i="8"/>
  <c r="AC418" i="8"/>
  <c r="AC413" i="8"/>
  <c r="U147" i="6" s="1"/>
  <c r="BM412" i="8"/>
  <c r="AU398" i="8"/>
  <c r="BS397" i="8"/>
  <c r="AV392" i="8"/>
  <c r="BS393" i="8"/>
  <c r="AU78" i="28" l="1"/>
  <c r="BS398" i="8"/>
  <c r="CA398" i="8"/>
  <c r="AI282" i="8"/>
  <c r="BO282" i="8" s="1"/>
  <c r="J63" i="6" s="1"/>
  <c r="AV393" i="8"/>
  <c r="AV74" i="28" s="1"/>
  <c r="AV78" i="28" s="1"/>
  <c r="AV399" i="8"/>
  <c r="AV397" i="8"/>
  <c r="BM408" i="8"/>
  <c r="AC417" i="8"/>
  <c r="AC428" i="8"/>
  <c r="AC423" i="8"/>
  <c r="BM418" i="8"/>
  <c r="AC429" i="8"/>
  <c r="AC424" i="8"/>
  <c r="BM419" i="8"/>
  <c r="BM424" i="8" s="1"/>
  <c r="BM414" i="8"/>
  <c r="AD410" i="8"/>
  <c r="BS78" i="28" l="1"/>
  <c r="CA78" i="28"/>
  <c r="AJ282" i="8"/>
  <c r="BM429" i="8"/>
  <c r="BM428" i="8"/>
  <c r="BM423" i="8"/>
  <c r="AC427" i="8"/>
  <c r="AC422" i="8"/>
  <c r="BM417" i="8"/>
  <c r="BM422" i="8" s="1"/>
  <c r="AV398" i="8"/>
  <c r="AD411" i="8"/>
  <c r="AD406" i="8"/>
  <c r="AW392" i="8"/>
  <c r="AK282" i="8" l="1"/>
  <c r="AW393" i="8"/>
  <c r="AW74" i="28" s="1"/>
  <c r="AW78" i="28" s="1"/>
  <c r="AW399" i="8"/>
  <c r="AW397" i="8"/>
  <c r="AD412" i="8"/>
  <c r="AD409" i="8"/>
  <c r="BM427" i="8"/>
  <c r="AL282" i="8" l="1"/>
  <c r="AD418" i="8"/>
  <c r="AD413" i="8"/>
  <c r="V147" i="6" s="1"/>
  <c r="AX392" i="8"/>
  <c r="AW398" i="8"/>
  <c r="AD408" i="8"/>
  <c r="AD417" i="8" s="1"/>
  <c r="AE405" i="8"/>
  <c r="AD419" i="8"/>
  <c r="AD414" i="8"/>
  <c r="BP282" i="8" l="1"/>
  <c r="K63" i="6" s="1"/>
  <c r="AM282" i="8"/>
  <c r="AD427" i="8"/>
  <c r="AD422" i="8"/>
  <c r="AD423" i="8"/>
  <c r="AD428" i="8"/>
  <c r="AX393" i="8"/>
  <c r="AX74" i="28" s="1"/>
  <c r="AX399" i="8"/>
  <c r="AX397" i="8"/>
  <c r="BT392" i="8"/>
  <c r="AD424" i="8"/>
  <c r="AD429" i="8"/>
  <c r="AE410" i="8"/>
  <c r="AN282" i="8" l="1"/>
  <c r="AX78" i="28"/>
  <c r="BT78" i="28" s="1"/>
  <c r="BT74" i="28"/>
  <c r="AX398" i="8"/>
  <c r="BT398" i="8" s="1"/>
  <c r="BT397" i="8"/>
  <c r="AY392" i="8"/>
  <c r="BT393" i="8"/>
  <c r="AE411" i="8"/>
  <c r="AE406" i="8"/>
  <c r="AO282" i="8" l="1"/>
  <c r="AE412" i="8"/>
  <c r="AE409" i="8"/>
  <c r="AY393" i="8"/>
  <c r="AY74" i="28" s="1"/>
  <c r="AY78" i="28" s="1"/>
  <c r="AY399" i="8"/>
  <c r="AY397" i="8"/>
  <c r="BQ282" i="8" l="1"/>
  <c r="L63" i="6" s="1"/>
  <c r="AP282" i="8"/>
  <c r="AZ392" i="8"/>
  <c r="AE418" i="8"/>
  <c r="AE413" i="8"/>
  <c r="W147" i="6" s="1"/>
  <c r="AY398" i="8"/>
  <c r="AF405" i="8"/>
  <c r="AE408" i="8"/>
  <c r="AE419" i="8"/>
  <c r="AE414" i="8"/>
  <c r="AQ282" i="8" l="1"/>
  <c r="AE417" i="8"/>
  <c r="AE424" i="8"/>
  <c r="AE429" i="8"/>
  <c r="AF410" i="8"/>
  <c r="AE428" i="8"/>
  <c r="AE423" i="8"/>
  <c r="AZ393" i="8"/>
  <c r="AZ74" i="28" s="1"/>
  <c r="AZ78" i="28" s="1"/>
  <c r="AZ399" i="8"/>
  <c r="AZ397" i="8"/>
  <c r="AR282" i="8" l="1"/>
  <c r="BR282" i="8" s="1"/>
  <c r="M63" i="6" s="1"/>
  <c r="AE427" i="8"/>
  <c r="AE422" i="8"/>
  <c r="AZ398" i="8"/>
  <c r="BA392" i="8"/>
  <c r="AF411" i="8"/>
  <c r="AF406" i="8"/>
  <c r="AS282" i="8" l="1"/>
  <c r="BA393" i="8"/>
  <c r="BA74" i="28" s="1"/>
  <c r="BA399" i="8"/>
  <c r="BA397" i="8"/>
  <c r="BU392" i="8"/>
  <c r="AF412" i="8"/>
  <c r="BN406" i="8"/>
  <c r="AF409" i="8"/>
  <c r="AT282" i="8" l="1"/>
  <c r="BA78" i="28"/>
  <c r="BU74" i="28"/>
  <c r="AF413" i="8"/>
  <c r="X147" i="6" s="1"/>
  <c r="AF418" i="8"/>
  <c r="BN412" i="8"/>
  <c r="BB392" i="8"/>
  <c r="BU393" i="8"/>
  <c r="AG405" i="8"/>
  <c r="AF408" i="8"/>
  <c r="AF419" i="8"/>
  <c r="BN409" i="8"/>
  <c r="AF414" i="8"/>
  <c r="BN414" i="8" s="1"/>
  <c r="BA398" i="8"/>
  <c r="BU397" i="8"/>
  <c r="BS282" i="8" l="1"/>
  <c r="N63" i="6" s="1"/>
  <c r="BU78" i="28"/>
  <c r="BU398" i="8"/>
  <c r="BN408" i="8"/>
  <c r="AF417" i="8"/>
  <c r="BB393" i="8"/>
  <c r="BB74" i="28" s="1"/>
  <c r="BB78" i="28" s="1"/>
  <c r="BB399" i="8"/>
  <c r="BB397" i="8"/>
  <c r="AG410" i="8"/>
  <c r="AF429" i="8"/>
  <c r="BN429" i="8" s="1"/>
  <c r="AF424" i="8"/>
  <c r="BN419" i="8"/>
  <c r="BN424" i="8" s="1"/>
  <c r="AF423" i="8"/>
  <c r="AF428" i="8"/>
  <c r="BN428" i="8" s="1"/>
  <c r="BN418" i="8"/>
  <c r="BN423" i="8" l="1"/>
  <c r="AF422" i="8"/>
  <c r="AF427" i="8"/>
  <c r="BN427" i="8" s="1"/>
  <c r="BN417" i="8"/>
  <c r="BN422" i="8" s="1"/>
  <c r="BB398" i="8"/>
  <c r="AG411" i="8"/>
  <c r="AG406" i="8"/>
  <c r="BC392" i="8"/>
  <c r="AG412" i="8" l="1"/>
  <c r="AG409" i="8"/>
  <c r="BC393" i="8"/>
  <c r="BC399" i="8"/>
  <c r="BC397" i="8"/>
  <c r="BC74" i="28" l="1"/>
  <c r="BC78" i="28" s="1"/>
  <c r="BD392" i="8"/>
  <c r="AG408" i="8"/>
  <c r="AG417" i="8" s="1"/>
  <c r="AH405" i="8"/>
  <c r="AG419" i="8"/>
  <c r="AG414" i="8"/>
  <c r="BC398" i="8"/>
  <c r="AG418" i="8"/>
  <c r="AG413" i="8"/>
  <c r="Y147" i="6" s="1"/>
  <c r="AH410" i="8" l="1"/>
  <c r="AG422" i="8"/>
  <c r="AG427" i="8"/>
  <c r="BD393" i="8"/>
  <c r="BD74" i="28" s="1"/>
  <c r="BD399" i="8"/>
  <c r="BD397" i="8"/>
  <c r="BV392" i="8"/>
  <c r="AG428" i="8"/>
  <c r="AG423" i="8"/>
  <c r="AG429" i="8"/>
  <c r="AG424" i="8"/>
  <c r="BD78" i="28" l="1"/>
  <c r="BV78" i="28" s="1"/>
  <c r="BV74" i="28"/>
  <c r="BE392" i="8"/>
  <c r="BV393" i="8"/>
  <c r="AH411" i="8"/>
  <c r="AH406" i="8"/>
  <c r="BD398" i="8"/>
  <c r="BV398" i="8" s="1"/>
  <c r="BV397" i="8"/>
  <c r="BE393" i="8" l="1"/>
  <c r="BE74" i="28" s="1"/>
  <c r="BE78" i="28" s="1"/>
  <c r="BE399" i="8"/>
  <c r="BE397" i="8"/>
  <c r="AH412" i="8"/>
  <c r="AH409" i="8"/>
  <c r="AH418" i="8" l="1"/>
  <c r="AH413" i="8"/>
  <c r="Z147" i="6" s="1"/>
  <c r="BF392" i="8"/>
  <c r="BE398" i="8"/>
  <c r="AH408" i="8"/>
  <c r="AH417" i="8" s="1"/>
  <c r="AI405" i="8"/>
  <c r="AH419" i="8"/>
  <c r="AH414" i="8"/>
  <c r="AI410" i="8" l="1"/>
  <c r="BF393" i="8"/>
  <c r="BF399" i="8"/>
  <c r="BY392" i="8"/>
  <c r="BZ392" i="8"/>
  <c r="BF397" i="8"/>
  <c r="CA392" i="8"/>
  <c r="CB392" i="8"/>
  <c r="BW392" i="8"/>
  <c r="AH427" i="8"/>
  <c r="AH422" i="8"/>
  <c r="AH424" i="8"/>
  <c r="AH429" i="8"/>
  <c r="AH423" i="8"/>
  <c r="AH428" i="8"/>
  <c r="BF74" i="28" l="1"/>
  <c r="CB74" i="28" s="1"/>
  <c r="CB393" i="8"/>
  <c r="BF78" i="28"/>
  <c r="BW74" i="28"/>
  <c r="BF398" i="8"/>
  <c r="BY397" i="8"/>
  <c r="BZ397" i="8"/>
  <c r="CA397" i="8"/>
  <c r="CB397" i="8"/>
  <c r="BW397" i="8"/>
  <c r="BW393" i="8"/>
  <c r="AI411" i="8"/>
  <c r="AI406" i="8"/>
  <c r="BZ406" i="8" s="1"/>
  <c r="BW78" i="28" l="1"/>
  <c r="CB78" i="28"/>
  <c r="BW398" i="8"/>
  <c r="CB398" i="8"/>
  <c r="AI412" i="8"/>
  <c r="BZ412" i="8" s="1"/>
  <c r="BO406" i="8"/>
  <c r="AI409" i="8"/>
  <c r="BZ409" i="8" s="1"/>
  <c r="BF282" i="8" l="1"/>
  <c r="AJ405" i="8"/>
  <c r="AI408" i="8"/>
  <c r="BZ408" i="8" s="1"/>
  <c r="AI419" i="8"/>
  <c r="BZ419" i="8" s="1"/>
  <c r="BZ424" i="8" s="1"/>
  <c r="BO409" i="8"/>
  <c r="AI414" i="8"/>
  <c r="AI418" i="8"/>
  <c r="BZ418" i="8" s="1"/>
  <c r="AI413" i="8"/>
  <c r="AA147" i="6" s="1"/>
  <c r="BO412" i="8"/>
  <c r="BZ423" i="8" l="1"/>
  <c r="BY282" i="8"/>
  <c r="CB282" i="8"/>
  <c r="BO414" i="8"/>
  <c r="BZ414" i="8"/>
  <c r="BW282" i="8"/>
  <c r="BZ282" i="8"/>
  <c r="CA282" i="8"/>
  <c r="AI429" i="8"/>
  <c r="AI424" i="8"/>
  <c r="BO419" i="8"/>
  <c r="BO424" i="8" s="1"/>
  <c r="AI428" i="8"/>
  <c r="AI423" i="8"/>
  <c r="BO418" i="8"/>
  <c r="BO408" i="8"/>
  <c r="AI417" i="8"/>
  <c r="BZ417" i="8" s="1"/>
  <c r="BZ422" i="8" s="1"/>
  <c r="AJ410" i="8"/>
  <c r="BO429" i="8" l="1"/>
  <c r="BZ429" i="8"/>
  <c r="BO428" i="8"/>
  <c r="BZ428" i="8"/>
  <c r="BO423" i="8"/>
  <c r="AI427" i="8"/>
  <c r="AI422" i="8"/>
  <c r="BO417" i="8"/>
  <c r="BO422" i="8" s="1"/>
  <c r="AJ411" i="8"/>
  <c r="AJ406" i="8"/>
  <c r="BO427" i="8" l="1"/>
  <c r="BZ427" i="8"/>
  <c r="AJ412" i="8"/>
  <c r="AJ409" i="8"/>
  <c r="AK405" i="8" l="1"/>
  <c r="AJ408" i="8"/>
  <c r="AJ417" i="8" s="1"/>
  <c r="AJ419" i="8"/>
  <c r="AJ414" i="8"/>
  <c r="AJ418" i="8"/>
  <c r="AJ413" i="8"/>
  <c r="AB147" i="6" s="1"/>
  <c r="AJ429" i="8" l="1"/>
  <c r="AJ424" i="8"/>
  <c r="AJ422" i="8"/>
  <c r="AJ427" i="8"/>
  <c r="AJ428" i="8"/>
  <c r="AJ423" i="8"/>
  <c r="AK410" i="8"/>
  <c r="AK411" i="8" l="1"/>
  <c r="AK406" i="8"/>
  <c r="AK412" i="8" l="1"/>
  <c r="AK409" i="8"/>
  <c r="AK408" i="8" l="1"/>
  <c r="AK417" i="8" s="1"/>
  <c r="AL405" i="8"/>
  <c r="AK419" i="8"/>
  <c r="AK414" i="8"/>
  <c r="AK418" i="8"/>
  <c r="AK413" i="8"/>
  <c r="AC147" i="6" s="1"/>
  <c r="D59" i="21" l="1"/>
  <c r="D61" i="21" s="1"/>
  <c r="AK429" i="8"/>
  <c r="AK424" i="8"/>
  <c r="AL410" i="8"/>
  <c r="AK423" i="8"/>
  <c r="AK428" i="8"/>
  <c r="AK427" i="8"/>
  <c r="AK422" i="8"/>
  <c r="AL411" i="8" l="1"/>
  <c r="AL406" i="8"/>
  <c r="AL412" i="8" l="1"/>
  <c r="BP406" i="8"/>
  <c r="AL409" i="8"/>
  <c r="AM405" i="8" l="1"/>
  <c r="AL408" i="8"/>
  <c r="AL419" i="8"/>
  <c r="BP409" i="8"/>
  <c r="AL414" i="8"/>
  <c r="BP414" i="8" s="1"/>
  <c r="AL418" i="8"/>
  <c r="AL413" i="8"/>
  <c r="AD147" i="6" s="1"/>
  <c r="BP412" i="8"/>
  <c r="AL424" i="8" l="1"/>
  <c r="AL429" i="8"/>
  <c r="BP429" i="8" s="1"/>
  <c r="BP419" i="8"/>
  <c r="BP424" i="8" s="1"/>
  <c r="AL423" i="8"/>
  <c r="AL428" i="8"/>
  <c r="BP428" i="8" s="1"/>
  <c r="BP418" i="8"/>
  <c r="BP408" i="8"/>
  <c r="AL417" i="8"/>
  <c r="AM410" i="8"/>
  <c r="AL427" i="8" l="1"/>
  <c r="BP427" i="8" s="1"/>
  <c r="AL422" i="8"/>
  <c r="BP417" i="8"/>
  <c r="BP422" i="8" s="1"/>
  <c r="AM411" i="8"/>
  <c r="AM406" i="8"/>
  <c r="BP423" i="8"/>
  <c r="AM412" i="8" l="1"/>
  <c r="AM409" i="8"/>
  <c r="AN405" i="8" l="1"/>
  <c r="AM408" i="8"/>
  <c r="AM417" i="8" s="1"/>
  <c r="AM419" i="8"/>
  <c r="AM414" i="8"/>
  <c r="AM418" i="8"/>
  <c r="AM413" i="8"/>
  <c r="AE147" i="6" s="1"/>
  <c r="AM429" i="8" l="1"/>
  <c r="AM424" i="8"/>
  <c r="AM427" i="8"/>
  <c r="AM422" i="8"/>
  <c r="AM428" i="8"/>
  <c r="AM423" i="8"/>
  <c r="AN410" i="8"/>
  <c r="AN411" i="8" l="1"/>
  <c r="AN406" i="8"/>
  <c r="AN412" i="8" l="1"/>
  <c r="AN409" i="8"/>
  <c r="AN408" i="8" l="1"/>
  <c r="AN417" i="8" s="1"/>
  <c r="AO405" i="8"/>
  <c r="AN419" i="8"/>
  <c r="AN414" i="8"/>
  <c r="AN413" i="8"/>
  <c r="AF147" i="6" s="1"/>
  <c r="AN418" i="8"/>
  <c r="E59" i="21" l="1"/>
  <c r="E61" i="21" s="1"/>
  <c r="AN424" i="8"/>
  <c r="AN429" i="8"/>
  <c r="AN428" i="8"/>
  <c r="AN423" i="8"/>
  <c r="AO410" i="8"/>
  <c r="AN422" i="8"/>
  <c r="AN427" i="8"/>
  <c r="AO411" i="8" l="1"/>
  <c r="AO406" i="8"/>
  <c r="AO412" i="8" l="1"/>
  <c r="BQ406" i="8"/>
  <c r="AO409" i="8"/>
  <c r="AO408" i="8" l="1"/>
  <c r="AP405" i="8"/>
  <c r="AO419" i="8"/>
  <c r="BQ409" i="8"/>
  <c r="AO414" i="8"/>
  <c r="AO418" i="8"/>
  <c r="AO413" i="8"/>
  <c r="AG147" i="6" s="1"/>
  <c r="BQ412" i="8"/>
  <c r="AO428" i="8" l="1"/>
  <c r="AO423" i="8"/>
  <c r="BQ418" i="8"/>
  <c r="AO429" i="8"/>
  <c r="AO424" i="8"/>
  <c r="BQ419" i="8"/>
  <c r="BQ424" i="8" s="1"/>
  <c r="BQ414" i="8"/>
  <c r="AP410" i="8"/>
  <c r="BQ408" i="8"/>
  <c r="AO417" i="8"/>
  <c r="AO422" i="8" l="1"/>
  <c r="AO427" i="8"/>
  <c r="BQ417" i="8"/>
  <c r="BQ422" i="8" s="1"/>
  <c r="AP411" i="8"/>
  <c r="AP406" i="8"/>
  <c r="BQ423" i="8"/>
  <c r="BQ429" i="8"/>
  <c r="BQ428" i="8"/>
  <c r="AP412" i="8" l="1"/>
  <c r="AP409" i="8"/>
  <c r="BQ427" i="8"/>
  <c r="AQ405" i="8" l="1"/>
  <c r="AP408" i="8"/>
  <c r="AP417" i="8" s="1"/>
  <c r="AP419" i="8"/>
  <c r="AP414" i="8"/>
  <c r="AP418" i="8"/>
  <c r="AP413" i="8"/>
  <c r="AH147" i="6" s="1"/>
  <c r="AP424" i="8" l="1"/>
  <c r="AP429" i="8"/>
  <c r="AP427" i="8"/>
  <c r="AP422" i="8"/>
  <c r="AP423" i="8"/>
  <c r="AP428" i="8"/>
  <c r="AQ410" i="8"/>
  <c r="AQ411" i="8" l="1"/>
  <c r="AQ406" i="8"/>
  <c r="AQ412" i="8" l="1"/>
  <c r="AQ409" i="8"/>
  <c r="F59" i="21" l="1"/>
  <c r="F61" i="21" s="1"/>
  <c r="AR405" i="8"/>
  <c r="AQ408" i="8"/>
  <c r="AQ419" i="8"/>
  <c r="AQ414" i="8"/>
  <c r="AQ418" i="8"/>
  <c r="AQ413" i="8"/>
  <c r="AI147" i="6" s="1"/>
  <c r="AQ417" i="8" l="1"/>
  <c r="AR410" i="8"/>
  <c r="AQ428" i="8"/>
  <c r="AQ423" i="8"/>
  <c r="AQ424" i="8"/>
  <c r="AQ429" i="8"/>
  <c r="AQ422" i="8" l="1"/>
  <c r="AQ427" i="8"/>
  <c r="AR411" i="8"/>
  <c r="AR406" i="8"/>
  <c r="AR412" i="8" l="1"/>
  <c r="BR406" i="8"/>
  <c r="AR409" i="8"/>
  <c r="AR418" i="8" l="1"/>
  <c r="AR413" i="8"/>
  <c r="AJ147" i="6" s="1"/>
  <c r="BR412" i="8"/>
  <c r="AR408" i="8"/>
  <c r="AS405" i="8"/>
  <c r="AR419" i="8"/>
  <c r="BR409" i="8"/>
  <c r="AR414" i="8"/>
  <c r="BR414" i="8" s="1"/>
  <c r="BR408" i="8" l="1"/>
  <c r="AR417" i="8"/>
  <c r="AR429" i="8"/>
  <c r="BR429" i="8" s="1"/>
  <c r="AR424" i="8"/>
  <c r="BR419" i="8"/>
  <c r="BR424" i="8" s="1"/>
  <c r="AS410" i="8"/>
  <c r="AR423" i="8"/>
  <c r="AR428" i="8"/>
  <c r="BR428" i="8" s="1"/>
  <c r="BR418" i="8"/>
  <c r="BR423" i="8" l="1"/>
  <c r="AS411" i="8"/>
  <c r="AS406" i="8"/>
  <c r="AR422" i="8"/>
  <c r="AR427" i="8"/>
  <c r="BR427" i="8" s="1"/>
  <c r="BR417" i="8"/>
  <c r="BR422" i="8" s="1"/>
  <c r="AS412" i="8" l="1"/>
  <c r="AS409" i="8"/>
  <c r="AS408" i="8" l="1"/>
  <c r="AS417" i="8" s="1"/>
  <c r="AT405" i="8"/>
  <c r="AS419" i="8"/>
  <c r="AS414" i="8"/>
  <c r="AS418" i="8"/>
  <c r="AS413" i="8"/>
  <c r="AK147" i="6" s="1"/>
  <c r="AS429" i="8" l="1"/>
  <c r="AS424" i="8"/>
  <c r="AT410" i="8"/>
  <c r="AS428" i="8"/>
  <c r="AS423" i="8"/>
  <c r="AS427" i="8"/>
  <c r="AS422" i="8"/>
  <c r="AT411" i="8" l="1"/>
  <c r="AT406" i="8"/>
  <c r="AT412" i="8" l="1"/>
  <c r="AT409" i="8"/>
  <c r="AT418" i="8" l="1"/>
  <c r="AT413" i="8"/>
  <c r="AL147" i="6" s="1"/>
  <c r="AU405" i="8"/>
  <c r="AT408" i="8"/>
  <c r="AT417" i="8" s="1"/>
  <c r="AT419" i="8"/>
  <c r="AT414" i="8"/>
  <c r="G59" i="21" l="1"/>
  <c r="G61" i="21" s="1"/>
  <c r="AT427" i="8"/>
  <c r="AT422" i="8"/>
  <c r="AU410" i="8"/>
  <c r="AT424" i="8"/>
  <c r="AT429" i="8"/>
  <c r="AT423" i="8"/>
  <c r="AT428" i="8"/>
  <c r="AU411" i="8" l="1"/>
  <c r="AU406" i="8"/>
  <c r="CA406" i="8" s="1"/>
  <c r="AU412" i="8" l="1"/>
  <c r="CA412" i="8" s="1"/>
  <c r="BS406" i="8"/>
  <c r="AU409" i="8"/>
  <c r="CA409" i="8" s="1"/>
  <c r="AV405" i="8" l="1"/>
  <c r="AU408" i="8"/>
  <c r="CA408" i="8" s="1"/>
  <c r="AU419" i="8"/>
  <c r="CA419" i="8" s="1"/>
  <c r="CA424" i="8" s="1"/>
  <c r="BS409" i="8"/>
  <c r="AU414" i="8"/>
  <c r="AU418" i="8"/>
  <c r="CA418" i="8" s="1"/>
  <c r="AU413" i="8"/>
  <c r="AM147" i="6" s="1"/>
  <c r="BS412" i="8"/>
  <c r="CA423" i="8" l="1"/>
  <c r="BS414" i="8"/>
  <c r="CA414" i="8"/>
  <c r="AV410" i="8"/>
  <c r="AU424" i="8"/>
  <c r="AU429" i="8"/>
  <c r="BS419" i="8"/>
  <c r="BS424" i="8" s="1"/>
  <c r="AU428" i="8"/>
  <c r="AU423" i="8"/>
  <c r="BS418" i="8"/>
  <c r="BS408" i="8"/>
  <c r="AU417" i="8"/>
  <c r="CA417" i="8" s="1"/>
  <c r="CA422" i="8" s="1"/>
  <c r="BS429" i="8" l="1"/>
  <c r="CA429" i="8"/>
  <c r="BS428" i="8"/>
  <c r="CA428" i="8"/>
  <c r="AU422" i="8"/>
  <c r="AU427" i="8"/>
  <c r="BS417" i="8"/>
  <c r="BS422" i="8" s="1"/>
  <c r="AV411" i="8"/>
  <c r="AV406" i="8"/>
  <c r="BS423" i="8"/>
  <c r="BS427" i="8" l="1"/>
  <c r="CA427" i="8"/>
  <c r="AV412" i="8"/>
  <c r="AV409" i="8"/>
  <c r="AV413" i="8" l="1"/>
  <c r="AN147" i="6" s="1"/>
  <c r="AV418" i="8"/>
  <c r="AV408" i="8"/>
  <c r="AV417" i="8" s="1"/>
  <c r="AW405" i="8"/>
  <c r="AV419" i="8"/>
  <c r="AV414" i="8"/>
  <c r="AV429" i="8" l="1"/>
  <c r="AV424" i="8"/>
  <c r="AW410" i="8"/>
  <c r="AV422" i="8"/>
  <c r="AV427" i="8"/>
  <c r="AV428" i="8"/>
  <c r="AV423" i="8"/>
  <c r="AW411" i="8" l="1"/>
  <c r="AW406" i="8"/>
  <c r="AW412" i="8" l="1"/>
  <c r="AW409" i="8"/>
  <c r="AW408" i="8" l="1"/>
  <c r="AW417" i="8" s="1"/>
  <c r="AX405" i="8"/>
  <c r="AW419" i="8"/>
  <c r="AW414" i="8"/>
  <c r="AW418" i="8"/>
  <c r="AW413" i="8"/>
  <c r="AO147" i="6" s="1"/>
  <c r="H61" i="21" l="1"/>
  <c r="H59" i="21"/>
  <c r="AW424" i="8"/>
  <c r="AW429" i="8"/>
  <c r="AX410" i="8"/>
  <c r="AW428" i="8"/>
  <c r="AW423" i="8"/>
  <c r="AW422" i="8"/>
  <c r="AW427" i="8"/>
  <c r="H60" i="21" l="1"/>
  <c r="AX411" i="8"/>
  <c r="AX406" i="8"/>
  <c r="AX412" i="8" l="1"/>
  <c r="BT406" i="8"/>
  <c r="AX409" i="8"/>
  <c r="AX418" i="8" l="1"/>
  <c r="AX413" i="8"/>
  <c r="AP147" i="6" s="1"/>
  <c r="BT412" i="8"/>
  <c r="AY405" i="8"/>
  <c r="AX408" i="8"/>
  <c r="AX419" i="8"/>
  <c r="BT409" i="8"/>
  <c r="AX414" i="8"/>
  <c r="BT414" i="8" s="1"/>
  <c r="AY410" i="8" l="1"/>
  <c r="AX424" i="8"/>
  <c r="AX429" i="8"/>
  <c r="BT429" i="8" s="1"/>
  <c r="BT419" i="8"/>
  <c r="BT424" i="8" s="1"/>
  <c r="BT408" i="8"/>
  <c r="AX417" i="8"/>
  <c r="AX423" i="8"/>
  <c r="AX428" i="8"/>
  <c r="BT428" i="8" s="1"/>
  <c r="BT418" i="8"/>
  <c r="BT423" i="8" l="1"/>
  <c r="AX427" i="8"/>
  <c r="BT427" i="8" s="1"/>
  <c r="AX422" i="8"/>
  <c r="BT417" i="8"/>
  <c r="BT422" i="8" s="1"/>
  <c r="AY411" i="8"/>
  <c r="AY406" i="8"/>
  <c r="AY412" i="8" l="1"/>
  <c r="AY409" i="8"/>
  <c r="AZ405" i="8" l="1"/>
  <c r="AY408" i="8"/>
  <c r="AY417" i="8" s="1"/>
  <c r="AY419" i="8"/>
  <c r="AY414" i="8"/>
  <c r="AY418" i="8"/>
  <c r="AY413" i="8"/>
  <c r="AQ147" i="6" s="1"/>
  <c r="AZ410" i="8" l="1"/>
  <c r="AY429" i="8"/>
  <c r="AY424" i="8"/>
  <c r="AY428" i="8"/>
  <c r="AY423" i="8"/>
  <c r="AY427" i="8"/>
  <c r="AY422" i="8"/>
  <c r="AZ411" i="8" l="1"/>
  <c r="AZ406" i="8"/>
  <c r="AZ412" i="8" l="1"/>
  <c r="AZ409" i="8"/>
  <c r="AZ408" i="8" l="1"/>
  <c r="AZ417" i="8" s="1"/>
  <c r="BA405" i="8"/>
  <c r="AZ419" i="8"/>
  <c r="AZ414" i="8"/>
  <c r="AZ418" i="8"/>
  <c r="AZ413" i="8"/>
  <c r="AR147" i="6" s="1"/>
  <c r="AZ429" i="8" l="1"/>
  <c r="AZ424" i="8"/>
  <c r="BA410" i="8"/>
  <c r="AZ428" i="8"/>
  <c r="AZ423" i="8"/>
  <c r="AZ422" i="8"/>
  <c r="AZ427" i="8"/>
  <c r="BA411" i="8" l="1"/>
  <c r="BA406" i="8"/>
  <c r="BA412" i="8" l="1"/>
  <c r="BU406" i="8"/>
  <c r="BA409" i="8"/>
  <c r="BA408" i="8" l="1"/>
  <c r="BB405" i="8"/>
  <c r="BA419" i="8"/>
  <c r="BU409" i="8"/>
  <c r="BA414" i="8"/>
  <c r="BA418" i="8"/>
  <c r="BA413" i="8"/>
  <c r="AS147" i="6" s="1"/>
  <c r="BU412" i="8"/>
  <c r="BA423" i="8" l="1"/>
  <c r="BA428" i="8"/>
  <c r="BU418" i="8"/>
  <c r="BA429" i="8"/>
  <c r="BA424" i="8"/>
  <c r="BU419" i="8"/>
  <c r="BU424" i="8" s="1"/>
  <c r="BU414" i="8"/>
  <c r="BB410" i="8"/>
  <c r="BU408" i="8"/>
  <c r="BA417" i="8"/>
  <c r="BU428" i="8" l="1"/>
  <c r="BA427" i="8"/>
  <c r="BA422" i="8"/>
  <c r="BU417" i="8"/>
  <c r="BU422" i="8" s="1"/>
  <c r="BB411" i="8"/>
  <c r="BB406" i="8"/>
  <c r="BU423" i="8"/>
  <c r="BU429" i="8"/>
  <c r="BU427" i="8" l="1"/>
  <c r="BB412" i="8"/>
  <c r="BB409" i="8"/>
  <c r="BC405" i="8" l="1"/>
  <c r="BB408" i="8"/>
  <c r="BB417" i="8" s="1"/>
  <c r="BB419" i="8"/>
  <c r="BB414" i="8"/>
  <c r="BB418" i="8"/>
  <c r="BB413" i="8"/>
  <c r="AT147" i="6" s="1"/>
  <c r="BB423" i="8" l="1"/>
  <c r="BB428" i="8"/>
  <c r="BC410" i="8"/>
  <c r="BB424" i="8"/>
  <c r="BB429" i="8"/>
  <c r="BB427" i="8"/>
  <c r="BB422" i="8"/>
  <c r="BC411" i="8" l="1"/>
  <c r="BC406" i="8"/>
  <c r="BC412" i="8" l="1"/>
  <c r="BC409" i="8"/>
  <c r="BC418" i="8" l="1"/>
  <c r="BC413" i="8"/>
  <c r="AU147" i="6" s="1"/>
  <c r="BD405" i="8"/>
  <c r="BC408" i="8"/>
  <c r="BC419" i="8"/>
  <c r="BC414" i="8"/>
  <c r="BC417" i="8" l="1"/>
  <c r="BD410" i="8"/>
  <c r="BC424" i="8"/>
  <c r="BC429" i="8"/>
  <c r="BC428" i="8"/>
  <c r="BC423" i="8"/>
  <c r="BC427" i="8" l="1"/>
  <c r="BC422" i="8"/>
  <c r="BD411" i="8"/>
  <c r="BD406" i="8"/>
  <c r="BD412" i="8" l="1"/>
  <c r="BV406" i="8"/>
  <c r="BD409" i="8"/>
  <c r="BD408" i="8" l="1"/>
  <c r="BE405" i="8"/>
  <c r="BD419" i="8"/>
  <c r="BV409" i="8"/>
  <c r="BD414" i="8"/>
  <c r="BV414" i="8" s="1"/>
  <c r="BD418" i="8"/>
  <c r="BD413" i="8"/>
  <c r="AV147" i="6" s="1"/>
  <c r="BV412" i="8"/>
  <c r="BD423" i="8" l="1"/>
  <c r="BD428" i="8"/>
  <c r="BV428" i="8" s="1"/>
  <c r="BV418" i="8"/>
  <c r="BE410" i="8"/>
  <c r="BD429" i="8"/>
  <c r="BV429" i="8" s="1"/>
  <c r="BD424" i="8"/>
  <c r="BV419" i="8"/>
  <c r="BV424" i="8" s="1"/>
  <c r="BV408" i="8"/>
  <c r="BD417" i="8"/>
  <c r="BE411" i="8" l="1"/>
  <c r="BE406" i="8"/>
  <c r="BD422" i="8"/>
  <c r="BD427" i="8"/>
  <c r="BV427" i="8" s="1"/>
  <c r="BV417" i="8"/>
  <c r="BV422" i="8" s="1"/>
  <c r="BV423" i="8"/>
  <c r="BE412" i="8" l="1"/>
  <c r="BE409" i="8"/>
  <c r="BE418" i="8" l="1"/>
  <c r="BE413" i="8"/>
  <c r="AW147" i="6" s="1"/>
  <c r="BE408" i="8"/>
  <c r="BE417" i="8" s="1"/>
  <c r="BF405" i="8"/>
  <c r="BE419" i="8"/>
  <c r="BE414" i="8"/>
  <c r="BE429" i="8" l="1"/>
  <c r="BE424" i="8"/>
  <c r="BE428" i="8"/>
  <c r="BE423" i="8"/>
  <c r="BF410" i="8"/>
  <c r="BE427" i="8"/>
  <c r="BE422" i="8"/>
  <c r="BF411" i="8" l="1"/>
  <c r="BF406" i="8"/>
  <c r="CB406" i="8" s="1"/>
  <c r="BF412" i="8" l="1"/>
  <c r="CB412" i="8" s="1"/>
  <c r="BW406" i="8"/>
  <c r="BF409" i="8"/>
  <c r="CB409" i="8" s="1"/>
  <c r="BF408" i="8" l="1"/>
  <c r="CB408" i="8" s="1"/>
  <c r="BF419" i="8"/>
  <c r="CB419" i="8" s="1"/>
  <c r="CB424" i="8" s="1"/>
  <c r="BW409" i="8"/>
  <c r="BF414" i="8"/>
  <c r="BF418" i="8"/>
  <c r="CB418" i="8" s="1"/>
  <c r="BF413" i="8"/>
  <c r="AX147" i="6" s="1"/>
  <c r="BW412" i="8"/>
  <c r="BW414" i="8" l="1"/>
  <c r="CB414" i="8"/>
  <c r="CB423" i="8"/>
  <c r="BF429" i="8"/>
  <c r="BF424" i="8"/>
  <c r="BW419" i="8"/>
  <c r="BW424" i="8" s="1"/>
  <c r="BF428" i="8"/>
  <c r="BF423" i="8"/>
  <c r="BW418" i="8"/>
  <c r="BW408" i="8"/>
  <c r="BF417" i="8"/>
  <c r="CB417" i="8" s="1"/>
  <c r="CB422" i="8" s="1"/>
  <c r="BW429" i="8" l="1"/>
  <c r="CB429" i="8"/>
  <c r="BW428" i="8"/>
  <c r="CB428" i="8"/>
  <c r="BF427" i="8"/>
  <c r="BF422" i="8"/>
  <c r="BW417" i="8"/>
  <c r="BW422" i="8" s="1"/>
  <c r="BW423" i="8"/>
  <c r="BW427" i="8" l="1"/>
  <c r="CB427" i="8"/>
  <c r="BH93" i="28"/>
  <c r="BY93" i="28"/>
  <c r="C35" i="29" s="1"/>
  <c r="L344" i="8" l="1"/>
  <c r="L65" i="28" l="1"/>
  <c r="M335" i="8"/>
  <c r="BY342" i="8" l="1"/>
  <c r="BH342" i="8"/>
  <c r="BN342" i="8"/>
  <c r="CA342" i="8"/>
  <c r="BO342" i="8"/>
  <c r="BT342" i="8"/>
  <c r="BZ342" i="8"/>
  <c r="BJ342" i="8"/>
  <c r="BL342" i="8"/>
  <c r="BV342" i="8"/>
  <c r="BW342" i="8"/>
  <c r="BK342" i="8"/>
  <c r="BM342" i="8"/>
  <c r="BP342" i="8"/>
  <c r="BI342" i="8"/>
  <c r="BQ342" i="8"/>
  <c r="BS342" i="8"/>
  <c r="CB342" i="8"/>
  <c r="BR342" i="8"/>
  <c r="BU342" i="8"/>
  <c r="BH369" i="8" l="1"/>
  <c r="BY369" i="8" l="1"/>
  <c r="L361" i="8"/>
  <c r="L364" i="8"/>
  <c r="M364" i="8" l="1"/>
  <c r="L55" i="28"/>
  <c r="L56" i="28" s="1"/>
  <c r="L29" i="28"/>
  <c r="M357" i="8"/>
  <c r="BH54" i="28"/>
  <c r="L35" i="28" l="1"/>
  <c r="L37" i="28" s="1"/>
  <c r="M55" i="28"/>
  <c r="N364" i="8"/>
  <c r="M29" i="28"/>
  <c r="L97" i="28"/>
  <c r="M361" i="8"/>
  <c r="N29" i="28"/>
  <c r="BH359" i="8"/>
  <c r="L39" i="28" l="1"/>
  <c r="L84" i="28" s="1"/>
  <c r="L310" i="8"/>
  <c r="L294" i="8"/>
  <c r="L322" i="8" s="1"/>
  <c r="C14" i="6" s="1"/>
  <c r="L370" i="8"/>
  <c r="L372" i="8" s="1"/>
  <c r="L373" i="8" s="1"/>
  <c r="N55" i="28"/>
  <c r="O364" i="8"/>
  <c r="N357" i="8"/>
  <c r="N361" i="8" s="1"/>
  <c r="M56" i="28"/>
  <c r="BH364" i="8"/>
  <c r="N97" i="28"/>
  <c r="BH289" i="8"/>
  <c r="M97" i="28"/>
  <c r="BH29" i="28"/>
  <c r="L96" i="28" l="1"/>
  <c r="L40" i="28"/>
  <c r="L41" i="28"/>
  <c r="L323" i="8"/>
  <c r="C16" i="6"/>
  <c r="C17" i="6"/>
  <c r="C15" i="6"/>
  <c r="P364" i="8"/>
  <c r="O55" i="28"/>
  <c r="L68" i="28"/>
  <c r="M369" i="8"/>
  <c r="M83" i="28"/>
  <c r="L85" i="28"/>
  <c r="BH97" i="28"/>
  <c r="BI54" i="28"/>
  <c r="BY54" i="28"/>
  <c r="BH55" i="28"/>
  <c r="N56" i="28"/>
  <c r="Q364" i="8" l="1"/>
  <c r="P55" i="28"/>
  <c r="BH361" i="8"/>
  <c r="BI357" i="8" s="1"/>
  <c r="O357" i="8"/>
  <c r="O361" i="8" s="1"/>
  <c r="O29" i="28"/>
  <c r="BH56" i="28"/>
  <c r="L71" i="28"/>
  <c r="L87" i="28" s="1"/>
  <c r="L99" i="28"/>
  <c r="Q55" i="28" l="1"/>
  <c r="R364" i="8"/>
  <c r="L312" i="8"/>
  <c r="L100" i="28"/>
  <c r="O56" i="28"/>
  <c r="O97" i="28"/>
  <c r="R55" i="28" l="1"/>
  <c r="S364" i="8"/>
  <c r="P357" i="8"/>
  <c r="P361" i="8" s="1"/>
  <c r="L319" i="8"/>
  <c r="L117" i="28"/>
  <c r="BJ54" i="28"/>
  <c r="T364" i="8" l="1"/>
  <c r="S55" i="28"/>
  <c r="P29" i="28"/>
  <c r="M303" i="8"/>
  <c r="D148" i="6"/>
  <c r="C12" i="6"/>
  <c r="E47" i="6" s="1"/>
  <c r="L119" i="28"/>
  <c r="T55" i="28" l="1"/>
  <c r="U364" i="8"/>
  <c r="P56" i="28"/>
  <c r="Q357" i="8"/>
  <c r="Q361" i="8" s="1"/>
  <c r="BI359" i="8"/>
  <c r="BY359" i="8"/>
  <c r="P97" i="28"/>
  <c r="D11" i="6"/>
  <c r="M93" i="28"/>
  <c r="L47" i="28"/>
  <c r="L52" i="28" s="1"/>
  <c r="L60" i="28" s="1"/>
  <c r="L88" i="28" s="1"/>
  <c r="L120" i="28"/>
  <c r="U55" i="28" l="1"/>
  <c r="V364" i="8"/>
  <c r="BI364" i="8"/>
  <c r="BI55" i="28"/>
  <c r="Q56" i="28"/>
  <c r="Q29" i="28"/>
  <c r="BY289" i="8"/>
  <c r="BI289" i="8"/>
  <c r="BK54" i="28"/>
  <c r="V55" i="28" l="1"/>
  <c r="W364" i="8"/>
  <c r="BY364" i="8" s="1"/>
  <c r="Q97" i="28"/>
  <c r="BI29" i="28"/>
  <c r="BI56" i="28"/>
  <c r="R357" i="8"/>
  <c r="R361" i="8" s="1"/>
  <c r="BI361" i="8"/>
  <c r="BJ357" i="8" s="1"/>
  <c r="X364" i="8" l="1"/>
  <c r="W55" i="28"/>
  <c r="BY55" i="28" s="1"/>
  <c r="S357" i="8"/>
  <c r="S361" i="8" s="1"/>
  <c r="BI97" i="28"/>
  <c r="R29" i="28"/>
  <c r="Y364" i="8" l="1"/>
  <c r="X55" i="28"/>
  <c r="R56" i="28"/>
  <c r="T357" i="8"/>
  <c r="T361" i="8" s="1"/>
  <c r="R97" i="28"/>
  <c r="BL54" i="28"/>
  <c r="Y55" i="28" l="1"/>
  <c r="Z364" i="8"/>
  <c r="S29" i="28"/>
  <c r="BJ364" i="8"/>
  <c r="T29" i="28"/>
  <c r="BJ359" i="8"/>
  <c r="Z55" i="28" l="1"/>
  <c r="AA364" i="8"/>
  <c r="BJ289" i="8"/>
  <c r="S56" i="28"/>
  <c r="S97" i="28"/>
  <c r="BJ29" i="28"/>
  <c r="T97" i="28"/>
  <c r="U357" i="8"/>
  <c r="U361" i="8" s="1"/>
  <c r="BJ361" i="8"/>
  <c r="BK357" i="8" s="1"/>
  <c r="AB364" i="8" l="1"/>
  <c r="AA55" i="28"/>
  <c r="BJ97" i="28"/>
  <c r="V357" i="8"/>
  <c r="V361" i="8" s="1"/>
  <c r="U29" i="28"/>
  <c r="BJ55" i="28"/>
  <c r="T56" i="28"/>
  <c r="BJ56" i="28" s="1"/>
  <c r="BZ54" i="28"/>
  <c r="BM54" i="28"/>
  <c r="AC364" i="8" l="1"/>
  <c r="AB55" i="28"/>
  <c r="U97" i="28"/>
  <c r="U56" i="28"/>
  <c r="W357" i="8"/>
  <c r="W361" i="8" s="1"/>
  <c r="BY361" i="8" s="1"/>
  <c r="BZ357" i="8" s="1"/>
  <c r="BK359" i="8"/>
  <c r="AC55" i="28" l="1"/>
  <c r="AD364" i="8"/>
  <c r="V56" i="28"/>
  <c r="V29" i="28"/>
  <c r="W29" i="28"/>
  <c r="BK364" i="8"/>
  <c r="AD55" i="28" l="1"/>
  <c r="AE364" i="8"/>
  <c r="BK289" i="8"/>
  <c r="W97" i="28"/>
  <c r="V97" i="28"/>
  <c r="BK29" i="28"/>
  <c r="X357" i="8"/>
  <c r="X361" i="8" s="1"/>
  <c r="BK361" i="8"/>
  <c r="BL357" i="8" s="1"/>
  <c r="X29" i="28"/>
  <c r="BN54" i="28"/>
  <c r="AF364" i="8" l="1"/>
  <c r="AE55" i="28"/>
  <c r="BK97" i="28"/>
  <c r="Y357" i="8"/>
  <c r="Y361" i="8" s="1"/>
  <c r="X97" i="28"/>
  <c r="BK55" i="28"/>
  <c r="W56" i="28"/>
  <c r="BK56" i="28" l="1"/>
  <c r="BY56" i="28"/>
  <c r="AG364" i="8"/>
  <c r="AF55" i="28"/>
  <c r="Z357" i="8"/>
  <c r="Z361" i="8" s="1"/>
  <c r="X56" i="28"/>
  <c r="BL359" i="8"/>
  <c r="AG55" i="28" l="1"/>
  <c r="AH364" i="8"/>
  <c r="BL361" i="8"/>
  <c r="BM357" i="8" s="1"/>
  <c r="Y29" i="28"/>
  <c r="Z29" i="28"/>
  <c r="BL364" i="8"/>
  <c r="AA357" i="8"/>
  <c r="AA361" i="8" s="1"/>
  <c r="Y56" i="28"/>
  <c r="BO54" i="28"/>
  <c r="AH55" i="28" l="1"/>
  <c r="AI364" i="8"/>
  <c r="BL289" i="8"/>
  <c r="AA29" i="28"/>
  <c r="BL29" i="28"/>
  <c r="Z97" i="28"/>
  <c r="AB357" i="8"/>
  <c r="AB361" i="8" s="1"/>
  <c r="Y97" i="28"/>
  <c r="AJ364" i="8" l="1"/>
  <c r="AI55" i="28"/>
  <c r="BL97" i="28"/>
  <c r="AC357" i="8"/>
  <c r="AC361" i="8" s="1"/>
  <c r="BM359" i="8"/>
  <c r="BL55" i="28"/>
  <c r="Z56" i="28"/>
  <c r="BL56" i="28" s="1"/>
  <c r="AA97" i="28"/>
  <c r="AK364" i="8" l="1"/>
  <c r="AJ55" i="28"/>
  <c r="AB29" i="28"/>
  <c r="AA56" i="28"/>
  <c r="AC29" i="28"/>
  <c r="BP54" i="28"/>
  <c r="AK55" i="28" l="1"/>
  <c r="AL364" i="8"/>
  <c r="BM289" i="8"/>
  <c r="AC97" i="28"/>
  <c r="AB56" i="28"/>
  <c r="BM364" i="8"/>
  <c r="BZ364" i="8"/>
  <c r="BM361" i="8"/>
  <c r="BN357" i="8" s="1"/>
  <c r="AD357" i="8"/>
  <c r="AD361" i="8" s="1"/>
  <c r="AB97" i="28"/>
  <c r="BM29" i="28"/>
  <c r="AL55" i="28" l="1"/>
  <c r="AM364" i="8"/>
  <c r="BM97" i="28"/>
  <c r="BM55" i="28"/>
  <c r="BZ55" i="28"/>
  <c r="AC56" i="28"/>
  <c r="AD29" i="28"/>
  <c r="AE357" i="8"/>
  <c r="AE361" i="8" s="1"/>
  <c r="AN364" i="8" l="1"/>
  <c r="AM55" i="28"/>
  <c r="AD56" i="28"/>
  <c r="AF357" i="8"/>
  <c r="AF361" i="8" s="1"/>
  <c r="BM56" i="28"/>
  <c r="BN359" i="8"/>
  <c r="AD97" i="28"/>
  <c r="BQ54" i="28"/>
  <c r="CA54" i="28"/>
  <c r="AN55" i="28" l="1"/>
  <c r="AO364" i="8"/>
  <c r="AE29" i="28"/>
  <c r="AF29" i="28"/>
  <c r="BN364" i="8"/>
  <c r="AO55" i="28" l="1"/>
  <c r="AP364" i="8"/>
  <c r="BN289" i="8"/>
  <c r="AG357" i="8"/>
  <c r="AG361" i="8" s="1"/>
  <c r="BN361" i="8"/>
  <c r="BO357" i="8" s="1"/>
  <c r="AE56" i="28"/>
  <c r="AG29" i="28"/>
  <c r="BN29" i="28"/>
  <c r="AF97" i="28"/>
  <c r="AE97" i="28"/>
  <c r="AG97" i="28" l="1"/>
  <c r="AP55" i="28"/>
  <c r="AQ364" i="8"/>
  <c r="BN97" i="28"/>
  <c r="BN55" i="28"/>
  <c r="AF56" i="28"/>
  <c r="BN56" i="28" s="1"/>
  <c r="AH357" i="8"/>
  <c r="BR54" i="28"/>
  <c r="AR364" i="8" l="1"/>
  <c r="AQ55" i="28"/>
  <c r="AH361" i="8"/>
  <c r="AI357" i="8" s="1"/>
  <c r="AI361" i="8" s="1"/>
  <c r="BZ361" i="8" s="1"/>
  <c r="CA357" i="8" s="1"/>
  <c r="AG56" i="28"/>
  <c r="AH29" i="28"/>
  <c r="BO359" i="8"/>
  <c r="AS364" i="8" l="1"/>
  <c r="AR55" i="28"/>
  <c r="BO364" i="8"/>
  <c r="AH97" i="28"/>
  <c r="BO289" i="8"/>
  <c r="AI29" i="28"/>
  <c r="BO361" i="8"/>
  <c r="BP357" i="8" s="1"/>
  <c r="AJ357" i="8"/>
  <c r="AJ361" i="8" s="1"/>
  <c r="AJ29" i="28"/>
  <c r="AS55" i="28" l="1"/>
  <c r="AT364" i="8"/>
  <c r="AI97" i="28"/>
  <c r="BO97" i="28" s="1"/>
  <c r="BO29" i="28"/>
  <c r="AK357" i="8"/>
  <c r="AK361" i="8" s="1"/>
  <c r="AH56" i="28"/>
  <c r="BS54" i="28"/>
  <c r="AJ97" i="28"/>
  <c r="AT55" i="28" l="1"/>
  <c r="AU364" i="8"/>
  <c r="AK29" i="28"/>
  <c r="BP359" i="8"/>
  <c r="AI56" i="28"/>
  <c r="BO55" i="28"/>
  <c r="AL357" i="8"/>
  <c r="AL361" i="8" s="1"/>
  <c r="BO56" i="28" l="1"/>
  <c r="BZ56" i="28"/>
  <c r="AV364" i="8"/>
  <c r="AU55" i="28"/>
  <c r="BP364" i="8"/>
  <c r="AJ56" i="28"/>
  <c r="AK97" i="28"/>
  <c r="AV55" i="28" l="1"/>
  <c r="AW364" i="8"/>
  <c r="AL29" i="28"/>
  <c r="BP289" i="8"/>
  <c r="AK56" i="28"/>
  <c r="BP361" i="8"/>
  <c r="BQ357" i="8" s="1"/>
  <c r="AM357" i="8"/>
  <c r="AM361" i="8" s="1"/>
  <c r="BT54" i="28"/>
  <c r="AM29" i="28"/>
  <c r="AW55" i="28" l="1"/>
  <c r="AX364" i="8"/>
  <c r="BP55" i="28"/>
  <c r="AL56" i="28"/>
  <c r="BP56" i="28" s="1"/>
  <c r="AN357" i="8"/>
  <c r="AN361" i="8" s="1"/>
  <c r="AL97" i="28"/>
  <c r="BP97" i="28" s="1"/>
  <c r="BP29" i="28"/>
  <c r="AM97" i="28"/>
  <c r="AX55" i="28" l="1"/>
  <c r="AY364" i="8"/>
  <c r="AN29" i="28"/>
  <c r="AM56" i="28"/>
  <c r="AO357" i="8"/>
  <c r="AO361" i="8" s="1"/>
  <c r="AZ364" i="8" l="1"/>
  <c r="AY55" i="28"/>
  <c r="AN56" i="28"/>
  <c r="AN97" i="28"/>
  <c r="BQ359" i="8"/>
  <c r="CB54" i="28"/>
  <c r="BU54" i="28"/>
  <c r="AZ55" i="28" l="1"/>
  <c r="BA364" i="8"/>
  <c r="BQ289" i="8"/>
  <c r="AO29" i="28"/>
  <c r="AP357" i="8"/>
  <c r="AP361" i="8" s="1"/>
  <c r="BQ361" i="8"/>
  <c r="BR357" i="8" s="1"/>
  <c r="BQ364" i="8"/>
  <c r="CA364" i="8"/>
  <c r="AP29" i="28"/>
  <c r="BB364" i="8" l="1"/>
  <c r="BA55" i="28"/>
  <c r="AQ357" i="8"/>
  <c r="AQ361" i="8" s="1"/>
  <c r="AO97" i="28"/>
  <c r="BQ97" i="28" s="1"/>
  <c r="BQ29" i="28"/>
  <c r="BQ55" i="28"/>
  <c r="AO56" i="28"/>
  <c r="CA55" i="28"/>
  <c r="AP97" i="28"/>
  <c r="AP56" i="28"/>
  <c r="BB55" i="28" l="1"/>
  <c r="BC364" i="8"/>
  <c r="BQ56" i="28"/>
  <c r="AR357" i="8"/>
  <c r="AR361" i="8" s="1"/>
  <c r="BV54" i="28"/>
  <c r="BC55" i="28" l="1"/>
  <c r="BD364" i="8"/>
  <c r="BR364" i="8"/>
  <c r="BR359" i="8"/>
  <c r="AQ29" i="28"/>
  <c r="BE364" i="8" l="1"/>
  <c r="BD55" i="28"/>
  <c r="AQ56" i="28"/>
  <c r="AQ97" i="28"/>
  <c r="AS357" i="8"/>
  <c r="AS361" i="8" s="1"/>
  <c r="BR361" i="8"/>
  <c r="BS357" i="8" s="1"/>
  <c r="AR29" i="28"/>
  <c r="BR289" i="8"/>
  <c r="AS29" i="28"/>
  <c r="BW54" i="28"/>
  <c r="BF364" i="8" l="1"/>
  <c r="BF55" i="28" s="1"/>
  <c r="BE55" i="28"/>
  <c r="BR29" i="28"/>
  <c r="AR97" i="28"/>
  <c r="BR97" i="28" s="1"/>
  <c r="AR56" i="28"/>
  <c r="BR56" i="28" s="1"/>
  <c r="BR55" i="28"/>
  <c r="AT357" i="8"/>
  <c r="AT361" i="8" s="1"/>
  <c r="AS56" i="28"/>
  <c r="AS97" i="28"/>
  <c r="AU357" i="8" l="1"/>
  <c r="AU361" i="8" s="1"/>
  <c r="CA361" i="8" s="1"/>
  <c r="CB357" i="8" s="1"/>
  <c r="AT29" i="28" l="1"/>
  <c r="BS359" i="8"/>
  <c r="BS364" i="8"/>
  <c r="AU29" i="28"/>
  <c r="AV357" i="8" l="1"/>
  <c r="AV361" i="8" s="1"/>
  <c r="BS361" i="8"/>
  <c r="BT357" i="8" s="1"/>
  <c r="AT56" i="28"/>
  <c r="AV56" i="28"/>
  <c r="AU97" i="28"/>
  <c r="BS289" i="8"/>
  <c r="AT97" i="28"/>
  <c r="BS29" i="28"/>
  <c r="AV29" i="28"/>
  <c r="BS97" i="28" l="1"/>
  <c r="BS55" i="28"/>
  <c r="AU56" i="28"/>
  <c r="AW357" i="8"/>
  <c r="AW361" i="8" s="1"/>
  <c r="AV97" i="28"/>
  <c r="BS56" i="28" l="1"/>
  <c r="CA56" i="28"/>
  <c r="AX357" i="8"/>
  <c r="AX361" i="8" s="1"/>
  <c r="BT359" i="8"/>
  <c r="AW29" i="28" l="1"/>
  <c r="BT364" i="8"/>
  <c r="AX29" i="28" l="1"/>
  <c r="BT289" i="8"/>
  <c r="AY357" i="8"/>
  <c r="AY361" i="8" s="1"/>
  <c r="BT361" i="8"/>
  <c r="BU357" i="8" s="1"/>
  <c r="AW56" i="28"/>
  <c r="AW97" i="28"/>
  <c r="AY29" i="28"/>
  <c r="AZ357" i="8" l="1"/>
  <c r="AZ361" i="8" s="1"/>
  <c r="AX56" i="28"/>
  <c r="BT56" i="28" s="1"/>
  <c r="BT55" i="28"/>
  <c r="AY56" i="28"/>
  <c r="AX97" i="28"/>
  <c r="BT97" i="28" s="1"/>
  <c r="BT29" i="28"/>
  <c r="AY97" i="28"/>
  <c r="BA357" i="8" l="1"/>
  <c r="BA361" i="8" s="1"/>
  <c r="BU359" i="8"/>
  <c r="AZ29" i="28" l="1"/>
  <c r="BU361" i="8" l="1"/>
  <c r="BV357" i="8" s="1"/>
  <c r="BB357" i="8"/>
  <c r="BB361" i="8" s="1"/>
  <c r="CB364" i="8"/>
  <c r="BU364" i="8"/>
  <c r="AZ56" i="28"/>
  <c r="BU289" i="8"/>
  <c r="BA29" i="28"/>
  <c r="AZ97" i="28"/>
  <c r="BB29" i="28"/>
  <c r="BC357" i="8" l="1"/>
  <c r="BC361" i="8" s="1"/>
  <c r="BA56" i="28"/>
  <c r="BB56" i="28"/>
  <c r="CB55" i="28"/>
  <c r="BU55" i="28"/>
  <c r="BA97" i="28"/>
  <c r="BU97" i="28" s="1"/>
  <c r="BU29" i="28"/>
  <c r="BB97" i="28"/>
  <c r="BU56" i="28" l="1"/>
  <c r="BD357" i="8"/>
  <c r="BD361" i="8" s="1"/>
  <c r="BD29" i="28" l="1"/>
  <c r="BV364" i="8"/>
  <c r="BV359" i="8"/>
  <c r="BC29" i="28"/>
  <c r="BV289" i="8"/>
  <c r="BC56" i="28" l="1"/>
  <c r="BD97" i="28"/>
  <c r="BC97" i="28"/>
  <c r="BV29" i="28"/>
  <c r="BE357" i="8"/>
  <c r="BE361" i="8" s="1"/>
  <c r="BV361" i="8"/>
  <c r="BW357" i="8" s="1"/>
  <c r="BE29" i="28"/>
  <c r="BZ359" i="8"/>
  <c r="CA359" i="8"/>
  <c r="CB359" i="8"/>
  <c r="BV97" i="28" l="1"/>
  <c r="BF357" i="8"/>
  <c r="BF361" i="8" s="1"/>
  <c r="CB361" i="8" s="1"/>
  <c r="BD56" i="28"/>
  <c r="BV56" i="28" s="1"/>
  <c r="BV55" i="28"/>
  <c r="BZ289" i="8"/>
  <c r="CA289" i="8"/>
  <c r="CB289" i="8"/>
  <c r="BE56" i="28"/>
  <c r="BE97" i="28"/>
  <c r="BW361" i="8" l="1"/>
  <c r="D19" i="5"/>
  <c r="BW364" i="8"/>
  <c r="BW359" i="8"/>
  <c r="BZ29" i="28"/>
  <c r="D22" i="29" s="1"/>
  <c r="CA29" i="28"/>
  <c r="E22" i="29" s="1"/>
  <c r="BF29" i="28" l="1"/>
  <c r="BW289" i="8"/>
  <c r="BZ97" i="28"/>
  <c r="CA97" i="28"/>
  <c r="BY29" i="28" l="1"/>
  <c r="C22" i="29" s="1"/>
  <c r="CB29" i="28"/>
  <c r="BW55" i="28"/>
  <c r="BF56" i="28"/>
  <c r="BW29" i="28"/>
  <c r="BF97" i="28"/>
  <c r="BW56" i="28" l="1"/>
  <c r="CB56" i="28"/>
  <c r="BW97" i="28"/>
  <c r="BY97" i="28"/>
  <c r="CB97" i="28"/>
  <c r="M16" i="8"/>
  <c r="M18" i="8" l="1"/>
  <c r="M20" i="8" s="1"/>
  <c r="N16" i="8"/>
  <c r="BH16" i="8" s="1"/>
  <c r="E35" i="8" l="1" a="1"/>
  <c r="E35" i="8" s="1"/>
  <c r="E131" i="8" a="1"/>
  <c r="E131" i="8" s="1"/>
  <c r="E83" i="8" a="1"/>
  <c r="E83" i="8" s="1"/>
  <c r="E179" i="8" a="1"/>
  <c r="E179" i="8" s="1"/>
  <c r="N18" i="8"/>
  <c r="O16" i="8"/>
  <c r="BF83" i="8" l="1" a="1"/>
  <c r="BF83" i="8" s="1"/>
  <c r="BD83" i="8" a="1"/>
  <c r="BD83" i="8" s="1"/>
  <c r="BE83" i="8" a="1"/>
  <c r="BE83" i="8" s="1"/>
  <c r="BA83" i="8" a="1"/>
  <c r="BA83" i="8" s="1"/>
  <c r="AX83" i="8" a="1"/>
  <c r="AX83" i="8" s="1"/>
  <c r="AT83" i="8" a="1"/>
  <c r="AT83" i="8" s="1"/>
  <c r="AR83" i="8" a="1"/>
  <c r="AR83" i="8" s="1"/>
  <c r="BB83" i="8" a="1"/>
  <c r="BB83" i="8" s="1"/>
  <c r="AP83" i="8" a="1"/>
  <c r="AP83" i="8" s="1"/>
  <c r="BC83" i="8" a="1"/>
  <c r="BC83" i="8" s="1"/>
  <c r="AW83" i="8" a="1"/>
  <c r="AW83" i="8" s="1"/>
  <c r="AL83" i="8" a="1"/>
  <c r="AL83" i="8" s="1"/>
  <c r="AM83" i="8" a="1"/>
  <c r="AM83" i="8" s="1"/>
  <c r="AI83" i="8" a="1"/>
  <c r="AI83" i="8" s="1"/>
  <c r="AE83" i="8" a="1"/>
  <c r="AE83" i="8" s="1"/>
  <c r="AC83" i="8" a="1"/>
  <c r="AC83" i="8" s="1"/>
  <c r="AA83" i="8" a="1"/>
  <c r="AA83" i="8" s="1"/>
  <c r="AV83" i="8" a="1"/>
  <c r="AV83" i="8" s="1"/>
  <c r="AQ83" i="8" a="1"/>
  <c r="AQ83" i="8" s="1"/>
  <c r="AN83" i="8" a="1"/>
  <c r="AN83" i="8" s="1"/>
  <c r="AJ83" i="8" a="1"/>
  <c r="AJ83" i="8" s="1"/>
  <c r="AH83" i="8" a="1"/>
  <c r="AH83" i="8" s="1"/>
  <c r="AD83" i="8" a="1"/>
  <c r="AD83" i="8" s="1"/>
  <c r="AZ83" i="8" a="1"/>
  <c r="AZ83" i="8" s="1"/>
  <c r="AY83" i="8" a="1"/>
  <c r="AY83" i="8" s="1"/>
  <c r="AU83" i="8" a="1"/>
  <c r="AU83" i="8" s="1"/>
  <c r="AO83" i="8" a="1"/>
  <c r="AO83" i="8" s="1"/>
  <c r="AK83" i="8" a="1"/>
  <c r="AK83" i="8" s="1"/>
  <c r="AF83" i="8" a="1"/>
  <c r="AF83" i="8" s="1"/>
  <c r="Y83" i="8" a="1"/>
  <c r="Y83" i="8" s="1"/>
  <c r="AS83" i="8" a="1"/>
  <c r="AS83" i="8" s="1"/>
  <c r="AG83" i="8" a="1"/>
  <c r="AG83" i="8" s="1"/>
  <c r="AB83" i="8" a="1"/>
  <c r="AB83" i="8" s="1"/>
  <c r="Z83" i="8" a="1"/>
  <c r="Z83" i="8" s="1"/>
  <c r="V83" i="8" a="1"/>
  <c r="V83" i="8" s="1"/>
  <c r="R83" i="8" a="1"/>
  <c r="R83" i="8" s="1"/>
  <c r="Q83" i="8" a="1"/>
  <c r="Q83" i="8" s="1"/>
  <c r="P83" i="8" a="1"/>
  <c r="P83" i="8" s="1"/>
  <c r="N83" i="8" a="1"/>
  <c r="N83" i="8" s="1"/>
  <c r="W83" i="8" a="1"/>
  <c r="W83" i="8" s="1"/>
  <c r="O83" i="8" a="1"/>
  <c r="O83" i="8" s="1"/>
  <c r="X83" i="8" a="1"/>
  <c r="X83" i="8" s="1"/>
  <c r="M83" i="8" a="1"/>
  <c r="M83" i="8" s="1"/>
  <c r="U83" i="8" a="1"/>
  <c r="U83" i="8" s="1"/>
  <c r="T83" i="8" a="1"/>
  <c r="T83" i="8" s="1"/>
  <c r="S83" i="8" a="1"/>
  <c r="S83" i="8" s="1"/>
  <c r="BH18" i="8"/>
  <c r="AX131" i="8" a="1"/>
  <c r="AX131" i="8" s="1"/>
  <c r="AU131" i="8" a="1"/>
  <c r="AU131" i="8" s="1"/>
  <c r="BF131" i="8" a="1"/>
  <c r="BF131" i="8" s="1"/>
  <c r="AW131" i="8" a="1"/>
  <c r="AW131" i="8" s="1"/>
  <c r="AT131" i="8" a="1"/>
  <c r="AT131" i="8" s="1"/>
  <c r="BA131" i="8" a="1"/>
  <c r="BA131" i="8" s="1"/>
  <c r="AZ131" i="8" a="1"/>
  <c r="AZ131" i="8" s="1"/>
  <c r="BD131" i="8" a="1"/>
  <c r="BD131" i="8" s="1"/>
  <c r="BC131" i="8" a="1"/>
  <c r="BC131" i="8" s="1"/>
  <c r="AO131" i="8" a="1"/>
  <c r="AO131" i="8" s="1"/>
  <c r="AR131" i="8" a="1"/>
  <c r="AR131" i="8" s="1"/>
  <c r="AQ131" i="8" a="1"/>
  <c r="AQ131" i="8" s="1"/>
  <c r="AN131" i="8" a="1"/>
  <c r="AN131" i="8" s="1"/>
  <c r="AL131" i="8" a="1"/>
  <c r="AL131" i="8" s="1"/>
  <c r="AE131" i="8" a="1"/>
  <c r="AE131" i="8" s="1"/>
  <c r="AC131" i="8" a="1"/>
  <c r="AC131" i="8" s="1"/>
  <c r="Y131" i="8" a="1"/>
  <c r="Y131" i="8" s="1"/>
  <c r="W131" i="8" a="1"/>
  <c r="W131" i="8" s="1"/>
  <c r="T131" i="8" a="1"/>
  <c r="T131" i="8" s="1"/>
  <c r="P131" i="8" a="1"/>
  <c r="P131" i="8" s="1"/>
  <c r="AI131" i="8" a="1"/>
  <c r="AI131" i="8" s="1"/>
  <c r="Z131" i="8" a="1"/>
  <c r="Z131" i="8" s="1"/>
  <c r="Q131" i="8" a="1"/>
  <c r="Q131" i="8" s="1"/>
  <c r="AH131" i="8" a="1"/>
  <c r="AH131" i="8" s="1"/>
  <c r="AB131" i="8" a="1"/>
  <c r="AB131" i="8" s="1"/>
  <c r="V131" i="8" a="1"/>
  <c r="V131" i="8" s="1"/>
  <c r="S131" i="8" a="1"/>
  <c r="S131" i="8" s="1"/>
  <c r="N131" i="8" a="1"/>
  <c r="N131" i="8" s="1"/>
  <c r="AK131" i="8" a="1"/>
  <c r="AK131" i="8" s="1"/>
  <c r="AF131" i="8" a="1"/>
  <c r="AF131" i="8" s="1"/>
  <c r="BB131" i="8" a="1"/>
  <c r="BB131" i="8" s="1"/>
  <c r="BE131" i="8" a="1"/>
  <c r="BE131" i="8" s="1"/>
  <c r="AG131" i="8" a="1"/>
  <c r="AG131" i="8" s="1"/>
  <c r="AS131" i="8" a="1"/>
  <c r="AS131" i="8" s="1"/>
  <c r="AY131" i="8" a="1"/>
  <c r="AY131" i="8" s="1"/>
  <c r="AM131" i="8" a="1"/>
  <c r="AM131" i="8" s="1"/>
  <c r="X131" i="8" a="1"/>
  <c r="X131" i="8" s="1"/>
  <c r="R131" i="8" a="1"/>
  <c r="R131" i="8" s="1"/>
  <c r="AD131" i="8" a="1"/>
  <c r="AD131" i="8" s="1"/>
  <c r="AA131" i="8" a="1"/>
  <c r="AA131" i="8" s="1"/>
  <c r="M131" i="8" a="1"/>
  <c r="M131" i="8" s="1"/>
  <c r="AP131" i="8" a="1"/>
  <c r="AP131" i="8" s="1"/>
  <c r="O131" i="8" a="1"/>
  <c r="O131" i="8" s="1"/>
  <c r="U131" i="8" a="1"/>
  <c r="U131" i="8" s="1"/>
  <c r="AJ131" i="8" a="1"/>
  <c r="AJ131" i="8" s="1"/>
  <c r="AV131" i="8" a="1"/>
  <c r="AV131" i="8" s="1"/>
  <c r="N20" i="8"/>
  <c r="Z35" i="8" a="1"/>
  <c r="Z35" i="8" s="1"/>
  <c r="AH35" i="8" a="1"/>
  <c r="AH35" i="8" s="1"/>
  <c r="AC35" i="8" a="1"/>
  <c r="AC35" i="8" s="1"/>
  <c r="N35" i="8" a="1"/>
  <c r="N35" i="8" s="1"/>
  <c r="Q35" i="8" a="1"/>
  <c r="Q35" i="8" s="1"/>
  <c r="V35" i="8" a="1"/>
  <c r="V35" i="8" s="1"/>
  <c r="AE35" i="8" a="1"/>
  <c r="AE35" i="8" s="1"/>
  <c r="AQ35" i="8" a="1"/>
  <c r="AQ35" i="8" s="1"/>
  <c r="BC35" i="8" a="1"/>
  <c r="BC35" i="8" s="1"/>
  <c r="W35" i="8" a="1"/>
  <c r="W35" i="8" s="1"/>
  <c r="AI35" i="8" a="1"/>
  <c r="AI35" i="8" s="1"/>
  <c r="AU35" i="8" a="1"/>
  <c r="AU35" i="8" s="1"/>
  <c r="P35" i="8" a="1"/>
  <c r="P35" i="8" s="1"/>
  <c r="AN35" i="8" a="1"/>
  <c r="AN35" i="8" s="1"/>
  <c r="AZ35" i="8" a="1"/>
  <c r="AZ35" i="8" s="1"/>
  <c r="T35" i="8" a="1"/>
  <c r="T35" i="8" s="1"/>
  <c r="AT35" i="8" a="1"/>
  <c r="AT35" i="8" s="1"/>
  <c r="AB35" i="8" a="1"/>
  <c r="AB35" i="8" s="1"/>
  <c r="BF35" i="8" a="1"/>
  <c r="BF35" i="8" s="1"/>
  <c r="AF35" i="8" a="1"/>
  <c r="AF35" i="8" s="1"/>
  <c r="AR35" i="8" a="1"/>
  <c r="AR35" i="8" s="1"/>
  <c r="BD35" i="8" a="1"/>
  <c r="BD35" i="8" s="1"/>
  <c r="Y35" i="8" a="1"/>
  <c r="Y35" i="8" s="1"/>
  <c r="AK35" i="8" a="1"/>
  <c r="AK35" i="8" s="1"/>
  <c r="AW35" i="8" a="1"/>
  <c r="AW35" i="8" s="1"/>
  <c r="AL35" i="8" a="1"/>
  <c r="AL35" i="8" s="1"/>
  <c r="AX35" i="8" a="1"/>
  <c r="AX35" i="8" s="1"/>
  <c r="S35" i="8" a="1"/>
  <c r="S35" i="8" s="1"/>
  <c r="BA35" i="8" a="1"/>
  <c r="BA35" i="8" s="1"/>
  <c r="AS35" i="8" a="1"/>
  <c r="AS35" i="8" s="1"/>
  <c r="AG35" i="8" a="1"/>
  <c r="AG35" i="8" s="1"/>
  <c r="BE35" i="8" a="1"/>
  <c r="BE35" i="8" s="1"/>
  <c r="AO35" i="8" a="1"/>
  <c r="AO35" i="8" s="1"/>
  <c r="BB35" i="8" a="1"/>
  <c r="BB35" i="8" s="1"/>
  <c r="AV35" i="8" a="1"/>
  <c r="AV35" i="8" s="1"/>
  <c r="O35" i="8" a="1"/>
  <c r="O35" i="8" s="1"/>
  <c r="AY35" i="8" a="1"/>
  <c r="AY35" i="8" s="1"/>
  <c r="U35" i="8" a="1"/>
  <c r="U35" i="8" s="1"/>
  <c r="M35" i="8" a="1"/>
  <c r="M35" i="8" s="1"/>
  <c r="AD35" i="8" a="1"/>
  <c r="AD35" i="8" s="1"/>
  <c r="AM35" i="8" a="1"/>
  <c r="AM35" i="8" s="1"/>
  <c r="X35" i="8" a="1"/>
  <c r="X35" i="8" s="1"/>
  <c r="R35" i="8" a="1"/>
  <c r="R35" i="8" s="1"/>
  <c r="AJ35" i="8" a="1"/>
  <c r="AJ35" i="8" s="1"/>
  <c r="AA35" i="8" a="1"/>
  <c r="AA35" i="8" s="1"/>
  <c r="AP35" i="8" a="1"/>
  <c r="AP35" i="8" s="1"/>
  <c r="O18" i="8"/>
  <c r="O20" i="8" s="1"/>
  <c r="P16" i="8"/>
  <c r="AT179" i="8" a="1"/>
  <c r="AT179" i="8" s="1"/>
  <c r="AR179" i="8" a="1"/>
  <c r="AR179" i="8" s="1"/>
  <c r="BF179" i="8" a="1"/>
  <c r="BF179" i="8" s="1"/>
  <c r="AQ179" i="8" a="1"/>
  <c r="AQ179" i="8" s="1"/>
  <c r="AN179" i="8" a="1"/>
  <c r="AN179" i="8" s="1"/>
  <c r="AH179" i="8" a="1"/>
  <c r="AH179" i="8" s="1"/>
  <c r="AC179" i="8" a="1"/>
  <c r="AC179" i="8" s="1"/>
  <c r="T179" i="8" a="1"/>
  <c r="T179" i="8" s="1"/>
  <c r="Q179" i="8" a="1"/>
  <c r="Q179" i="8" s="1"/>
  <c r="N179" i="8" a="1"/>
  <c r="N179" i="8" s="1"/>
  <c r="AL179" i="8" a="1"/>
  <c r="AL179" i="8" s="1"/>
  <c r="AK179" i="8" a="1"/>
  <c r="AK179" i="8" s="1"/>
  <c r="Z179" i="8" a="1"/>
  <c r="Z179" i="8" s="1"/>
  <c r="Y179" i="8" a="1"/>
  <c r="Y179" i="8" s="1"/>
  <c r="P179" i="8" a="1"/>
  <c r="P179" i="8" s="1"/>
  <c r="AI179" i="8" a="1"/>
  <c r="AI179" i="8" s="1"/>
  <c r="AF179" i="8" a="1"/>
  <c r="AF179" i="8" s="1"/>
  <c r="W179" i="8" a="1"/>
  <c r="W179" i="8" s="1"/>
  <c r="S179" i="8" a="1"/>
  <c r="S179" i="8" s="1"/>
  <c r="AO179" i="8" a="1"/>
  <c r="AO179" i="8" s="1"/>
  <c r="AE179" i="8" a="1"/>
  <c r="AE179" i="8" s="1"/>
  <c r="AB179" i="8" a="1"/>
  <c r="AB179" i="8" s="1"/>
  <c r="V179" i="8" a="1"/>
  <c r="V179" i="8" s="1"/>
  <c r="BC179" i="8" a="1"/>
  <c r="BC179" i="8" s="1"/>
  <c r="BD179" i="8" a="1"/>
  <c r="BD179" i="8" s="1"/>
  <c r="BE179" i="8" a="1"/>
  <c r="BE179" i="8" s="1"/>
  <c r="BB179" i="8" a="1"/>
  <c r="BB179" i="8" s="1"/>
  <c r="AZ179" i="8" a="1"/>
  <c r="AZ179" i="8" s="1"/>
  <c r="AX179" i="8" a="1"/>
  <c r="AX179" i="8" s="1"/>
  <c r="AY179" i="8" a="1"/>
  <c r="AY179" i="8" s="1"/>
  <c r="AW179" i="8" a="1"/>
  <c r="AW179" i="8" s="1"/>
  <c r="AU179" i="8" a="1"/>
  <c r="AU179" i="8" s="1"/>
  <c r="BA179" i="8" a="1"/>
  <c r="BA179" i="8" s="1"/>
  <c r="AP179" i="8" a="1"/>
  <c r="AP179" i="8" s="1"/>
  <c r="AS179" i="8" a="1"/>
  <c r="AS179" i="8" s="1"/>
  <c r="AM179" i="8" a="1"/>
  <c r="AM179" i="8" s="1"/>
  <c r="AG179" i="8" a="1"/>
  <c r="AG179" i="8" s="1"/>
  <c r="AA179" i="8" a="1"/>
  <c r="AA179" i="8" s="1"/>
  <c r="AV179" i="8" a="1"/>
  <c r="AV179" i="8" s="1"/>
  <c r="AJ179" i="8" a="1"/>
  <c r="AJ179" i="8" s="1"/>
  <c r="AD179" i="8" a="1"/>
  <c r="AD179" i="8" s="1"/>
  <c r="X179" i="8" a="1"/>
  <c r="X179" i="8" s="1"/>
  <c r="O179" i="8" a="1"/>
  <c r="O179" i="8" s="1"/>
  <c r="M179" i="8" a="1"/>
  <c r="M179" i="8" s="1"/>
  <c r="U179" i="8" a="1"/>
  <c r="U179" i="8" s="1"/>
  <c r="R179" i="8" a="1"/>
  <c r="R179" i="8" s="1"/>
  <c r="E85" i="8" l="1" a="1"/>
  <c r="E85" i="8" s="1"/>
  <c r="E181" i="8" a="1"/>
  <c r="E181" i="8" s="1"/>
  <c r="E37" i="8" a="1"/>
  <c r="E37" i="8" s="1"/>
  <c r="E133" i="8" a="1"/>
  <c r="E133" i="8" s="1"/>
  <c r="BI179" i="8"/>
  <c r="Q16" i="8"/>
  <c r="BI16" i="8" s="1"/>
  <c r="P18" i="8"/>
  <c r="P20" i="8" s="1"/>
  <c r="BM35" i="8"/>
  <c r="BQ35" i="8"/>
  <c r="BU35" i="8"/>
  <c r="BK131" i="8"/>
  <c r="BM131" i="8"/>
  <c r="BQ131" i="8"/>
  <c r="BW131" i="8"/>
  <c r="BH83" i="8"/>
  <c r="M81" i="8"/>
  <c r="BY83" i="8"/>
  <c r="BS83" i="8"/>
  <c r="BN83" i="8"/>
  <c r="CA83" i="8"/>
  <c r="BW83" i="8"/>
  <c r="BT179" i="8"/>
  <c r="BS179" i="8"/>
  <c r="BV179" i="8"/>
  <c r="BZ179" i="8"/>
  <c r="BJ179" i="8"/>
  <c r="BL179" i="8"/>
  <c r="BM179" i="8"/>
  <c r="CB179" i="8"/>
  <c r="BR179" i="8"/>
  <c r="BU179" i="8"/>
  <c r="BW179" i="8"/>
  <c r="BP35" i="8"/>
  <c r="BN35" i="8"/>
  <c r="CA35" i="8"/>
  <c r="BI35" i="8"/>
  <c r="BW35" i="8"/>
  <c r="E180" i="8" a="1"/>
  <c r="E180" i="8" s="1"/>
  <c r="E84" i="8" a="1"/>
  <c r="E84" i="8" s="1"/>
  <c r="E36" i="8" a="1"/>
  <c r="E36" i="8" s="1"/>
  <c r="E132" i="8" a="1"/>
  <c r="E132" i="8" s="1"/>
  <c r="BH20" i="8"/>
  <c r="BI131" i="8"/>
  <c r="BN131" i="8"/>
  <c r="CA131" i="8"/>
  <c r="BU131" i="8"/>
  <c r="BV131" i="8"/>
  <c r="BL83" i="8"/>
  <c r="BT83" i="8"/>
  <c r="BN179" i="8"/>
  <c r="CA179" i="8"/>
  <c r="BZ35" i="8"/>
  <c r="BJ35" i="8"/>
  <c r="M33" i="8"/>
  <c r="BH35" i="8"/>
  <c r="BY35" i="8"/>
  <c r="BT35" i="8"/>
  <c r="BO35" i="8"/>
  <c r="BT131" i="8"/>
  <c r="BR131" i="8"/>
  <c r="CB131" i="8"/>
  <c r="BZ131" i="8"/>
  <c r="BJ131" i="8"/>
  <c r="BS131" i="8"/>
  <c r="BI83" i="8"/>
  <c r="BU83" i="8"/>
  <c r="BP83" i="8"/>
  <c r="BM83" i="8"/>
  <c r="BQ83" i="8"/>
  <c r="BR83" i="8"/>
  <c r="CB83" i="8"/>
  <c r="BK179" i="8"/>
  <c r="BO179" i="8"/>
  <c r="BY179" i="8"/>
  <c r="M177" i="8"/>
  <c r="BH179" i="8"/>
  <c r="BP179" i="8"/>
  <c r="BQ179" i="8"/>
  <c r="BR35" i="8"/>
  <c r="CB35" i="8"/>
  <c r="BL35" i="8"/>
  <c r="BK35" i="8"/>
  <c r="BV35" i="8"/>
  <c r="BS35" i="8"/>
  <c r="BP131" i="8"/>
  <c r="M129" i="8"/>
  <c r="BH131" i="8"/>
  <c r="BY131" i="8"/>
  <c r="BL131" i="8"/>
  <c r="BO131" i="8"/>
  <c r="BK83" i="8"/>
  <c r="BJ83" i="8"/>
  <c r="BZ83" i="8"/>
  <c r="BO83" i="8"/>
  <c r="BV83" i="8"/>
  <c r="BB84" i="8" l="1" a="1"/>
  <c r="BB84" i="8" s="1"/>
  <c r="BE84" i="8" a="1"/>
  <c r="BE84" i="8" s="1"/>
  <c r="AS84" i="8" a="1"/>
  <c r="AS84" i="8" s="1"/>
  <c r="AG84" i="8" a="1"/>
  <c r="AG84" i="8" s="1"/>
  <c r="X84" i="8" a="1"/>
  <c r="X84" i="8" s="1"/>
  <c r="AM84" i="8" a="1"/>
  <c r="AM84" i="8" s="1"/>
  <c r="U84" i="8" a="1"/>
  <c r="U84" i="8" s="1"/>
  <c r="N84" i="8" a="1"/>
  <c r="N84" i="8" s="1"/>
  <c r="AV84" i="8" a="1"/>
  <c r="AV84" i="8" s="1"/>
  <c r="AJ84" i="8" a="1"/>
  <c r="AJ84" i="8" s="1"/>
  <c r="AD84" i="8" a="1"/>
  <c r="AD84" i="8" s="1"/>
  <c r="AP84" i="8" a="1"/>
  <c r="AP84" i="8" s="1"/>
  <c r="AA84" i="8" a="1"/>
  <c r="AA84" i="8" s="1"/>
  <c r="R84" i="8" a="1"/>
  <c r="R84" i="8" s="1"/>
  <c r="O84" i="8" a="1"/>
  <c r="O84" i="8" s="1"/>
  <c r="AY84" i="8" a="1"/>
  <c r="AY84" i="8" s="1"/>
  <c r="BD84" i="8" a="1"/>
  <c r="BD84" i="8" s="1"/>
  <c r="BA84" i="8" a="1"/>
  <c r="BA84" i="8" s="1"/>
  <c r="AX84" i="8" a="1"/>
  <c r="AX84" i="8" s="1"/>
  <c r="AU84" i="8" a="1"/>
  <c r="AU84" i="8" s="1"/>
  <c r="AR84" i="8" a="1"/>
  <c r="AR84" i="8" s="1"/>
  <c r="AO84" i="8" a="1"/>
  <c r="AO84" i="8" s="1"/>
  <c r="AL84" i="8" a="1"/>
  <c r="AL84" i="8" s="1"/>
  <c r="AI84" i="8" a="1"/>
  <c r="AI84" i="8" s="1"/>
  <c r="AF84" i="8" a="1"/>
  <c r="AF84" i="8" s="1"/>
  <c r="AC84" i="8" a="1"/>
  <c r="AC84" i="8" s="1"/>
  <c r="Z84" i="8" a="1"/>
  <c r="Z84" i="8" s="1"/>
  <c r="W84" i="8" a="1"/>
  <c r="W84" i="8" s="1"/>
  <c r="T84" i="8" a="1"/>
  <c r="T84" i="8" s="1"/>
  <c r="S84" i="8" a="1"/>
  <c r="S84" i="8" s="1"/>
  <c r="BC84" i="8" a="1"/>
  <c r="BC84" i="8" s="1"/>
  <c r="AW84" i="8" a="1"/>
  <c r="AW84" i="8" s="1"/>
  <c r="AQ84" i="8" a="1"/>
  <c r="AQ84" i="8" s="1"/>
  <c r="AK84" i="8" a="1"/>
  <c r="AK84" i="8" s="1"/>
  <c r="AE84" i="8" a="1"/>
  <c r="AE84" i="8" s="1"/>
  <c r="Y84" i="8" a="1"/>
  <c r="Y84" i="8" s="1"/>
  <c r="Q84" i="8" a="1"/>
  <c r="Q84" i="8" s="1"/>
  <c r="BF84" i="8" a="1"/>
  <c r="BF84" i="8" s="1"/>
  <c r="AZ84" i="8" a="1"/>
  <c r="AZ84" i="8" s="1"/>
  <c r="AT84" i="8" a="1"/>
  <c r="AT84" i="8" s="1"/>
  <c r="AN84" i="8" a="1"/>
  <c r="AN84" i="8" s="1"/>
  <c r="AH84" i="8" a="1"/>
  <c r="AH84" i="8" s="1"/>
  <c r="AB84" i="8" a="1"/>
  <c r="AB84" i="8" s="1"/>
  <c r="V84" i="8" a="1"/>
  <c r="V84" i="8" s="1"/>
  <c r="P84" i="8" a="1"/>
  <c r="P84" i="8" s="1"/>
  <c r="M339" i="8"/>
  <c r="BE37" i="8" a="1"/>
  <c r="BE37" i="8" s="1"/>
  <c r="BB37" i="8" a="1"/>
  <c r="BB37" i="8" s="1"/>
  <c r="AG37" i="8" a="1"/>
  <c r="AG37" i="8" s="1"/>
  <c r="AS37" i="8" a="1"/>
  <c r="AS37" i="8" s="1"/>
  <c r="AM37" i="8" a="1"/>
  <c r="AM37" i="8" s="1"/>
  <c r="AJ37" i="8" a="1"/>
  <c r="AJ37" i="8" s="1"/>
  <c r="U37" i="8" a="1"/>
  <c r="U37" i="8" s="1"/>
  <c r="AY37" i="8" a="1"/>
  <c r="AY37" i="8" s="1"/>
  <c r="AA37" i="8" a="1"/>
  <c r="AA37" i="8" s="1"/>
  <c r="AD37" i="8" a="1"/>
  <c r="AD37" i="8" s="1"/>
  <c r="X37" i="8" a="1"/>
  <c r="X37" i="8" s="1"/>
  <c r="AP37" i="8" a="1"/>
  <c r="AP37" i="8" s="1"/>
  <c r="AV37" i="8" a="1"/>
  <c r="AV37" i="8" s="1"/>
  <c r="R37" i="8" a="1"/>
  <c r="R37" i="8" s="1"/>
  <c r="O37" i="8" a="1"/>
  <c r="O37" i="8" s="1"/>
  <c r="BD37" i="8" a="1"/>
  <c r="BD37" i="8" s="1"/>
  <c r="BA37" i="8" a="1"/>
  <c r="BA37" i="8" s="1"/>
  <c r="AX37" i="8" a="1"/>
  <c r="AX37" i="8" s="1"/>
  <c r="AU37" i="8" a="1"/>
  <c r="AU37" i="8" s="1"/>
  <c r="AR37" i="8" a="1"/>
  <c r="AR37" i="8" s="1"/>
  <c r="AO37" i="8" a="1"/>
  <c r="AO37" i="8" s="1"/>
  <c r="AL37" i="8" a="1"/>
  <c r="AL37" i="8" s="1"/>
  <c r="AI37" i="8" a="1"/>
  <c r="AI37" i="8" s="1"/>
  <c r="AF37" i="8" a="1"/>
  <c r="AF37" i="8" s="1"/>
  <c r="AC37" i="8" a="1"/>
  <c r="AC37" i="8" s="1"/>
  <c r="Z37" i="8" a="1"/>
  <c r="Z37" i="8" s="1"/>
  <c r="W37" i="8" a="1"/>
  <c r="W37" i="8" s="1"/>
  <c r="Q37" i="8" a="1"/>
  <c r="Q37" i="8" s="1"/>
  <c r="T37" i="8" a="1"/>
  <c r="T37" i="8" s="1"/>
  <c r="BF37" i="8" a="1"/>
  <c r="BF37" i="8" s="1"/>
  <c r="BC37" i="8" a="1"/>
  <c r="BC37" i="8" s="1"/>
  <c r="AZ37" i="8" a="1"/>
  <c r="AZ37" i="8" s="1"/>
  <c r="AW37" i="8" a="1"/>
  <c r="AW37" i="8" s="1"/>
  <c r="AT37" i="8" a="1"/>
  <c r="AT37" i="8" s="1"/>
  <c r="AQ37" i="8" a="1"/>
  <c r="AQ37" i="8" s="1"/>
  <c r="AN37" i="8" a="1"/>
  <c r="AN37" i="8" s="1"/>
  <c r="AK37" i="8" a="1"/>
  <c r="AK37" i="8" s="1"/>
  <c r="AH37" i="8" a="1"/>
  <c r="AH37" i="8" s="1"/>
  <c r="AE37" i="8" a="1"/>
  <c r="AE37" i="8" s="1"/>
  <c r="AB37" i="8" a="1"/>
  <c r="AB37" i="8" s="1"/>
  <c r="Y37" i="8" a="1"/>
  <c r="Y37" i="8" s="1"/>
  <c r="V37" i="8" a="1"/>
  <c r="V37" i="8" s="1"/>
  <c r="S37" i="8" a="1"/>
  <c r="S37" i="8" s="1"/>
  <c r="P37" i="8" a="1"/>
  <c r="P37" i="8" s="1"/>
  <c r="M254" i="8"/>
  <c r="BB180" i="8" a="1"/>
  <c r="BB180" i="8" s="1"/>
  <c r="AS180" i="8" a="1"/>
  <c r="AS180" i="8" s="1"/>
  <c r="BE180" i="8" a="1"/>
  <c r="BE180" i="8" s="1"/>
  <c r="AG180" i="8" a="1"/>
  <c r="AG180" i="8" s="1"/>
  <c r="AJ180" i="8" a="1"/>
  <c r="AJ180" i="8" s="1"/>
  <c r="AP180" i="8" a="1"/>
  <c r="AP180" i="8" s="1"/>
  <c r="AD180" i="8" a="1"/>
  <c r="AD180" i="8" s="1"/>
  <c r="U180" i="8" a="1"/>
  <c r="U180" i="8" s="1"/>
  <c r="AV180" i="8" a="1"/>
  <c r="AV180" i="8" s="1"/>
  <c r="AM180" i="8" a="1"/>
  <c r="AM180" i="8" s="1"/>
  <c r="N180" i="8" a="1"/>
  <c r="N180" i="8" s="1"/>
  <c r="R180" i="8" a="1"/>
  <c r="R180" i="8" s="1"/>
  <c r="O180" i="8" a="1"/>
  <c r="O180" i="8" s="1"/>
  <c r="AA180" i="8" a="1"/>
  <c r="AA180" i="8" s="1"/>
  <c r="X180" i="8" a="1"/>
  <c r="X180" i="8" s="1"/>
  <c r="AY180" i="8" a="1"/>
  <c r="AY180" i="8" s="1"/>
  <c r="S180" i="8" a="1"/>
  <c r="S180" i="8" s="1"/>
  <c r="BD180" i="8" a="1"/>
  <c r="BD180" i="8" s="1"/>
  <c r="BA180" i="8" a="1"/>
  <c r="BA180" i="8" s="1"/>
  <c r="AX180" i="8" a="1"/>
  <c r="AX180" i="8" s="1"/>
  <c r="AU180" i="8" a="1"/>
  <c r="AU180" i="8" s="1"/>
  <c r="AR180" i="8" a="1"/>
  <c r="AR180" i="8" s="1"/>
  <c r="AO180" i="8" a="1"/>
  <c r="AO180" i="8" s="1"/>
  <c r="AL180" i="8" a="1"/>
  <c r="AL180" i="8" s="1"/>
  <c r="AI180" i="8" a="1"/>
  <c r="AI180" i="8" s="1"/>
  <c r="AF180" i="8" a="1"/>
  <c r="AF180" i="8" s="1"/>
  <c r="AC180" i="8" a="1"/>
  <c r="AC180" i="8" s="1"/>
  <c r="Z180" i="8" a="1"/>
  <c r="Z180" i="8" s="1"/>
  <c r="W180" i="8" a="1"/>
  <c r="W180" i="8" s="1"/>
  <c r="T180" i="8" a="1"/>
  <c r="T180" i="8" s="1"/>
  <c r="P180" i="8" a="1"/>
  <c r="P180" i="8" s="1"/>
  <c r="BF180" i="8" a="1"/>
  <c r="BF180" i="8" s="1"/>
  <c r="BC180" i="8" a="1"/>
  <c r="BC180" i="8" s="1"/>
  <c r="AZ180" i="8" a="1"/>
  <c r="AZ180" i="8" s="1"/>
  <c r="AW180" i="8" a="1"/>
  <c r="AW180" i="8" s="1"/>
  <c r="AT180" i="8" a="1"/>
  <c r="AT180" i="8" s="1"/>
  <c r="AQ180" i="8" a="1"/>
  <c r="AQ180" i="8" s="1"/>
  <c r="AN180" i="8" a="1"/>
  <c r="AN180" i="8" s="1"/>
  <c r="AK180" i="8" a="1"/>
  <c r="AK180" i="8" s="1"/>
  <c r="AH180" i="8" a="1"/>
  <c r="AH180" i="8" s="1"/>
  <c r="AE180" i="8" a="1"/>
  <c r="AE180" i="8" s="1"/>
  <c r="AB180" i="8" a="1"/>
  <c r="AB180" i="8" s="1"/>
  <c r="Y180" i="8" a="1"/>
  <c r="Y180" i="8" s="1"/>
  <c r="V180" i="8" a="1"/>
  <c r="V180" i="8" s="1"/>
  <c r="Q180" i="8" a="1"/>
  <c r="Q180" i="8" s="1"/>
  <c r="Q18" i="8"/>
  <c r="Q20" i="8" s="1"/>
  <c r="R16" i="8"/>
  <c r="BE132" i="8" a="1"/>
  <c r="BE132" i="8" s="1"/>
  <c r="BB132" i="8" a="1"/>
  <c r="BB132" i="8" s="1"/>
  <c r="AS132" i="8" a="1"/>
  <c r="AS132" i="8" s="1"/>
  <c r="AG132" i="8" a="1"/>
  <c r="AG132" i="8" s="1"/>
  <c r="AV132" i="8" a="1"/>
  <c r="AV132" i="8" s="1"/>
  <c r="R132" i="8" a="1"/>
  <c r="R132" i="8" s="1"/>
  <c r="AJ132" i="8" a="1"/>
  <c r="AJ132" i="8" s="1"/>
  <c r="AM132" i="8" a="1"/>
  <c r="AM132" i="8" s="1"/>
  <c r="N132" i="8" a="1"/>
  <c r="N132" i="8" s="1"/>
  <c r="U132" i="8" a="1"/>
  <c r="U132" i="8" s="1"/>
  <c r="AD132" i="8" a="1"/>
  <c r="AD132" i="8" s="1"/>
  <c r="O132" i="8" a="1"/>
  <c r="O132" i="8" s="1"/>
  <c r="AA132" i="8" a="1"/>
  <c r="AA132" i="8" s="1"/>
  <c r="AY132" i="8" a="1"/>
  <c r="AY132" i="8" s="1"/>
  <c r="X132" i="8" a="1"/>
  <c r="X132" i="8" s="1"/>
  <c r="AP132" i="8" a="1"/>
  <c r="AP132" i="8" s="1"/>
  <c r="BD132" i="8" a="1"/>
  <c r="BD132" i="8" s="1"/>
  <c r="BA132" i="8" a="1"/>
  <c r="BA132" i="8" s="1"/>
  <c r="AX132" i="8" a="1"/>
  <c r="AX132" i="8" s="1"/>
  <c r="AU132" i="8" a="1"/>
  <c r="AU132" i="8" s="1"/>
  <c r="AR132" i="8" a="1"/>
  <c r="AR132" i="8" s="1"/>
  <c r="AO132" i="8" a="1"/>
  <c r="AO132" i="8" s="1"/>
  <c r="AL132" i="8" a="1"/>
  <c r="AL132" i="8" s="1"/>
  <c r="AI132" i="8" a="1"/>
  <c r="AI132" i="8" s="1"/>
  <c r="AF132" i="8" a="1"/>
  <c r="AF132" i="8" s="1"/>
  <c r="AC132" i="8" a="1"/>
  <c r="AC132" i="8" s="1"/>
  <c r="Z132" i="8" a="1"/>
  <c r="Z132" i="8" s="1"/>
  <c r="W132" i="8" a="1"/>
  <c r="W132" i="8" s="1"/>
  <c r="T132" i="8" a="1"/>
  <c r="T132" i="8" s="1"/>
  <c r="P132" i="8" a="1"/>
  <c r="P132" i="8" s="1"/>
  <c r="S132" i="8" a="1"/>
  <c r="S132" i="8" s="1"/>
  <c r="BF132" i="8" a="1"/>
  <c r="BF132" i="8" s="1"/>
  <c r="BC132" i="8" a="1"/>
  <c r="BC132" i="8" s="1"/>
  <c r="AZ132" i="8" a="1"/>
  <c r="AZ132" i="8" s="1"/>
  <c r="AW132" i="8" a="1"/>
  <c r="AW132" i="8" s="1"/>
  <c r="AT132" i="8" a="1"/>
  <c r="AT132" i="8" s="1"/>
  <c r="AQ132" i="8" a="1"/>
  <c r="AQ132" i="8" s="1"/>
  <c r="AN132" i="8" a="1"/>
  <c r="AN132" i="8" s="1"/>
  <c r="AK132" i="8" a="1"/>
  <c r="AK132" i="8" s="1"/>
  <c r="AH132" i="8" a="1"/>
  <c r="AH132" i="8" s="1"/>
  <c r="AE132" i="8" a="1"/>
  <c r="AE132" i="8" s="1"/>
  <c r="AB132" i="8" a="1"/>
  <c r="AB132" i="8" s="1"/>
  <c r="Y132" i="8" a="1"/>
  <c r="Y132" i="8" s="1"/>
  <c r="V132" i="8" a="1"/>
  <c r="V132" i="8" s="1"/>
  <c r="Q132" i="8" a="1"/>
  <c r="Q132" i="8" s="1"/>
  <c r="E182" i="8" a="1"/>
  <c r="E182" i="8" s="1"/>
  <c r="E38" i="8" a="1"/>
  <c r="E38" i="8" s="1"/>
  <c r="E86" i="8" a="1"/>
  <c r="E86" i="8" s="1"/>
  <c r="E134" i="8" a="1"/>
  <c r="E134" i="8" s="1"/>
  <c r="BB181" i="8" a="1"/>
  <c r="BB181" i="8" s="1"/>
  <c r="AS181" i="8" a="1"/>
  <c r="AS181" i="8" s="1"/>
  <c r="AG181" i="8" a="1"/>
  <c r="AG181" i="8" s="1"/>
  <c r="BE181" i="8" a="1"/>
  <c r="BE181" i="8" s="1"/>
  <c r="AD181" i="8" a="1"/>
  <c r="AD181" i="8" s="1"/>
  <c r="O181" i="8" a="1"/>
  <c r="O181" i="8" s="1"/>
  <c r="U181" i="8" a="1"/>
  <c r="U181" i="8" s="1"/>
  <c r="R181" i="8" a="1"/>
  <c r="R181" i="8" s="1"/>
  <c r="X181" i="8" a="1"/>
  <c r="X181" i="8" s="1"/>
  <c r="AM181" i="8" a="1"/>
  <c r="AM181" i="8" s="1"/>
  <c r="AA181" i="8" a="1"/>
  <c r="AA181" i="8" s="1"/>
  <c r="AP181" i="8" a="1"/>
  <c r="AP181" i="8" s="1"/>
  <c r="AJ181" i="8" a="1"/>
  <c r="AJ181" i="8" s="1"/>
  <c r="AY181" i="8" a="1"/>
  <c r="AY181" i="8" s="1"/>
  <c r="AV181" i="8" a="1"/>
  <c r="AV181" i="8" s="1"/>
  <c r="BF181" i="8" a="1"/>
  <c r="BF181" i="8" s="1"/>
  <c r="BC181" i="8" a="1"/>
  <c r="BC181" i="8" s="1"/>
  <c r="AZ181" i="8" a="1"/>
  <c r="AZ181" i="8" s="1"/>
  <c r="AW181" i="8" a="1"/>
  <c r="AW181" i="8" s="1"/>
  <c r="AT181" i="8" a="1"/>
  <c r="AT181" i="8" s="1"/>
  <c r="AQ181" i="8" a="1"/>
  <c r="AQ181" i="8" s="1"/>
  <c r="AN181" i="8" a="1"/>
  <c r="AN181" i="8" s="1"/>
  <c r="AK181" i="8" a="1"/>
  <c r="AK181" i="8" s="1"/>
  <c r="AH181" i="8" a="1"/>
  <c r="AH181" i="8" s="1"/>
  <c r="AE181" i="8" a="1"/>
  <c r="AE181" i="8" s="1"/>
  <c r="AB181" i="8" a="1"/>
  <c r="AB181" i="8" s="1"/>
  <c r="Y181" i="8" a="1"/>
  <c r="Y181" i="8" s="1"/>
  <c r="V181" i="8" a="1"/>
  <c r="V181" i="8" s="1"/>
  <c r="T181" i="8" a="1"/>
  <c r="T181" i="8" s="1"/>
  <c r="Q181" i="8" a="1"/>
  <c r="Q181" i="8" s="1"/>
  <c r="BD181" i="8" a="1"/>
  <c r="BD181" i="8" s="1"/>
  <c r="BA181" i="8" a="1"/>
  <c r="BA181" i="8" s="1"/>
  <c r="AX181" i="8" a="1"/>
  <c r="AX181" i="8" s="1"/>
  <c r="AU181" i="8" a="1"/>
  <c r="AU181" i="8" s="1"/>
  <c r="AR181" i="8" a="1"/>
  <c r="AR181" i="8" s="1"/>
  <c r="AO181" i="8" a="1"/>
  <c r="AO181" i="8" s="1"/>
  <c r="AL181" i="8" a="1"/>
  <c r="AL181" i="8" s="1"/>
  <c r="AI181" i="8" a="1"/>
  <c r="AI181" i="8" s="1"/>
  <c r="AF181" i="8" a="1"/>
  <c r="AF181" i="8" s="1"/>
  <c r="AC181" i="8" a="1"/>
  <c r="AC181" i="8" s="1"/>
  <c r="Z181" i="8" a="1"/>
  <c r="Z181" i="8" s="1"/>
  <c r="W181" i="8" a="1"/>
  <c r="W181" i="8" s="1"/>
  <c r="S181" i="8" a="1"/>
  <c r="S181" i="8" s="1"/>
  <c r="P181" i="8" a="1"/>
  <c r="P181" i="8" s="1"/>
  <c r="M253" i="8"/>
  <c r="M336" i="8"/>
  <c r="BE36" i="8" a="1"/>
  <c r="BE36" i="8" s="1"/>
  <c r="AG36" i="8" a="1"/>
  <c r="AG36" i="8" s="1"/>
  <c r="AS36" i="8" a="1"/>
  <c r="AS36" i="8" s="1"/>
  <c r="BB36" i="8" a="1"/>
  <c r="BB36" i="8" s="1"/>
  <c r="X36" i="8" a="1"/>
  <c r="X36" i="8" s="1"/>
  <c r="AD36" i="8" a="1"/>
  <c r="AD36" i="8" s="1"/>
  <c r="AP36" i="8" a="1"/>
  <c r="AP36" i="8" s="1"/>
  <c r="O36" i="8" a="1"/>
  <c r="O36" i="8" s="1"/>
  <c r="R36" i="8" a="1"/>
  <c r="R36" i="8" s="1"/>
  <c r="AM36" i="8" a="1"/>
  <c r="AM36" i="8" s="1"/>
  <c r="AJ36" i="8" a="1"/>
  <c r="AJ36" i="8" s="1"/>
  <c r="AA36" i="8" a="1"/>
  <c r="AA36" i="8" s="1"/>
  <c r="AY36" i="8" a="1"/>
  <c r="AY36" i="8" s="1"/>
  <c r="AV36" i="8" a="1"/>
  <c r="AV36" i="8" s="1"/>
  <c r="U36" i="8" a="1"/>
  <c r="U36" i="8" s="1"/>
  <c r="N36" i="8" a="1"/>
  <c r="N36" i="8" s="1"/>
  <c r="BF36" i="8" a="1"/>
  <c r="BF36" i="8" s="1"/>
  <c r="BC36" i="8" a="1"/>
  <c r="BC36" i="8" s="1"/>
  <c r="AZ36" i="8" a="1"/>
  <c r="AZ36" i="8" s="1"/>
  <c r="AW36" i="8" a="1"/>
  <c r="AW36" i="8" s="1"/>
  <c r="AT36" i="8" a="1"/>
  <c r="AT36" i="8" s="1"/>
  <c r="AQ36" i="8" a="1"/>
  <c r="AQ36" i="8" s="1"/>
  <c r="AN36" i="8" a="1"/>
  <c r="AN36" i="8" s="1"/>
  <c r="AI36" i="8" a="1"/>
  <c r="AI36" i="8" s="1"/>
  <c r="AE36" i="8" a="1"/>
  <c r="AE36" i="8" s="1"/>
  <c r="S36" i="8" a="1"/>
  <c r="S36" i="8" s="1"/>
  <c r="BD36" i="8" a="1"/>
  <c r="BD36" i="8" s="1"/>
  <c r="AX36" i="8" a="1"/>
  <c r="AX36" i="8" s="1"/>
  <c r="AR36" i="8" a="1"/>
  <c r="AR36" i="8" s="1"/>
  <c r="AL36" i="8" a="1"/>
  <c r="AL36" i="8" s="1"/>
  <c r="AH36" i="8" a="1"/>
  <c r="AH36" i="8" s="1"/>
  <c r="Z36" i="8" a="1"/>
  <c r="Z36" i="8" s="1"/>
  <c r="W36" i="8" a="1"/>
  <c r="W36" i="8" s="1"/>
  <c r="T36" i="8" a="1"/>
  <c r="T36" i="8" s="1"/>
  <c r="P36" i="8" a="1"/>
  <c r="P36" i="8" s="1"/>
  <c r="AK36" i="8" a="1"/>
  <c r="AK36" i="8" s="1"/>
  <c r="AC36" i="8" a="1"/>
  <c r="AC36" i="8" s="1"/>
  <c r="BA36" i="8" a="1"/>
  <c r="BA36" i="8" s="1"/>
  <c r="AU36" i="8" a="1"/>
  <c r="AU36" i="8" s="1"/>
  <c r="AO36" i="8" a="1"/>
  <c r="AO36" i="8" s="1"/>
  <c r="AF36" i="8" a="1"/>
  <c r="AF36" i="8" s="1"/>
  <c r="AB36" i="8" a="1"/>
  <c r="AB36" i="8" s="1"/>
  <c r="Y36" i="8" a="1"/>
  <c r="Y36" i="8" s="1"/>
  <c r="V36" i="8" a="1"/>
  <c r="V36" i="8" s="1"/>
  <c r="Q36" i="8" a="1"/>
  <c r="Q36" i="8" s="1"/>
  <c r="BB133" i="8" a="1"/>
  <c r="BB133" i="8" s="1"/>
  <c r="AG133" i="8" a="1"/>
  <c r="AG133" i="8" s="1"/>
  <c r="BE133" i="8" a="1"/>
  <c r="BE133" i="8" s="1"/>
  <c r="AS133" i="8" a="1"/>
  <c r="AS133" i="8" s="1"/>
  <c r="AV133" i="8" a="1"/>
  <c r="AV133" i="8" s="1"/>
  <c r="X133" i="8" a="1"/>
  <c r="X133" i="8" s="1"/>
  <c r="AA133" i="8" a="1"/>
  <c r="AA133" i="8" s="1"/>
  <c r="AJ133" i="8" a="1"/>
  <c r="AJ133" i="8" s="1"/>
  <c r="O133" i="8" a="1"/>
  <c r="O133" i="8" s="1"/>
  <c r="R133" i="8" a="1"/>
  <c r="R133" i="8" s="1"/>
  <c r="AM133" i="8" a="1"/>
  <c r="AM133" i="8" s="1"/>
  <c r="AY133" i="8" a="1"/>
  <c r="AY133" i="8" s="1"/>
  <c r="U133" i="8" a="1"/>
  <c r="U133" i="8" s="1"/>
  <c r="AD133" i="8" a="1"/>
  <c r="AD133" i="8" s="1"/>
  <c r="AP133" i="8" a="1"/>
  <c r="AP133" i="8" s="1"/>
  <c r="S133" i="8" a="1"/>
  <c r="S133" i="8" s="1"/>
  <c r="BD133" i="8" a="1"/>
  <c r="BD133" i="8" s="1"/>
  <c r="BA133" i="8" a="1"/>
  <c r="BA133" i="8" s="1"/>
  <c r="AX133" i="8" a="1"/>
  <c r="AX133" i="8" s="1"/>
  <c r="AU133" i="8" a="1"/>
  <c r="AU133" i="8" s="1"/>
  <c r="AR133" i="8" a="1"/>
  <c r="AR133" i="8" s="1"/>
  <c r="AO133" i="8" a="1"/>
  <c r="AO133" i="8" s="1"/>
  <c r="AL133" i="8" a="1"/>
  <c r="AL133" i="8" s="1"/>
  <c r="AI133" i="8" a="1"/>
  <c r="AI133" i="8" s="1"/>
  <c r="AF133" i="8" a="1"/>
  <c r="AF133" i="8" s="1"/>
  <c r="AC133" i="8" a="1"/>
  <c r="AC133" i="8" s="1"/>
  <c r="Z133" i="8" a="1"/>
  <c r="Z133" i="8" s="1"/>
  <c r="W133" i="8" a="1"/>
  <c r="W133" i="8" s="1"/>
  <c r="T133" i="8" a="1"/>
  <c r="T133" i="8" s="1"/>
  <c r="Q133" i="8" a="1"/>
  <c r="Q133" i="8" s="1"/>
  <c r="BF133" i="8" a="1"/>
  <c r="BF133" i="8" s="1"/>
  <c r="BC133" i="8" a="1"/>
  <c r="BC133" i="8" s="1"/>
  <c r="AZ133" i="8" a="1"/>
  <c r="AZ133" i="8" s="1"/>
  <c r="AW133" i="8" a="1"/>
  <c r="AW133" i="8" s="1"/>
  <c r="AT133" i="8" a="1"/>
  <c r="AT133" i="8" s="1"/>
  <c r="AQ133" i="8" a="1"/>
  <c r="AQ133" i="8" s="1"/>
  <c r="AN133" i="8" a="1"/>
  <c r="AN133" i="8" s="1"/>
  <c r="AK133" i="8" a="1"/>
  <c r="AK133" i="8" s="1"/>
  <c r="AH133" i="8" a="1"/>
  <c r="AH133" i="8" s="1"/>
  <c r="AE133" i="8" a="1"/>
  <c r="AE133" i="8" s="1"/>
  <c r="AB133" i="8" a="1"/>
  <c r="AB133" i="8" s="1"/>
  <c r="Y133" i="8" a="1"/>
  <c r="Y133" i="8" s="1"/>
  <c r="V133" i="8" a="1"/>
  <c r="V133" i="8" s="1"/>
  <c r="P133" i="8" a="1"/>
  <c r="P133" i="8" s="1"/>
  <c r="BE85" i="8" a="1"/>
  <c r="BE85" i="8" s="1"/>
  <c r="AS85" i="8" a="1"/>
  <c r="AS85" i="8" s="1"/>
  <c r="AG85" i="8" a="1"/>
  <c r="AG85" i="8" s="1"/>
  <c r="BB85" i="8" a="1"/>
  <c r="BB85" i="8" s="1"/>
  <c r="AY85" i="8" a="1"/>
  <c r="AY85" i="8" s="1"/>
  <c r="AV85" i="8" a="1"/>
  <c r="AV85" i="8" s="1"/>
  <c r="AD85" i="8" a="1"/>
  <c r="AD85" i="8" s="1"/>
  <c r="O85" i="8" a="1"/>
  <c r="O85" i="8" s="1"/>
  <c r="X85" i="8" a="1"/>
  <c r="X85" i="8" s="1"/>
  <c r="U85" i="8" a="1"/>
  <c r="U85" i="8" s="1"/>
  <c r="R85" i="8" a="1"/>
  <c r="R85" i="8" s="1"/>
  <c r="AP85" i="8" a="1"/>
  <c r="AP85" i="8" s="1"/>
  <c r="AM85" i="8" a="1"/>
  <c r="AM85" i="8" s="1"/>
  <c r="AJ85" i="8" a="1"/>
  <c r="AJ85" i="8" s="1"/>
  <c r="AA85" i="8" a="1"/>
  <c r="AA85" i="8" s="1"/>
  <c r="BF85" i="8" a="1"/>
  <c r="BF85" i="8" s="1"/>
  <c r="BC85" i="8" a="1"/>
  <c r="BC85" i="8" s="1"/>
  <c r="AZ85" i="8" a="1"/>
  <c r="AZ85" i="8" s="1"/>
  <c r="AW85" i="8" a="1"/>
  <c r="AW85" i="8" s="1"/>
  <c r="AT85" i="8" a="1"/>
  <c r="AT85" i="8" s="1"/>
  <c r="AQ85" i="8" a="1"/>
  <c r="AQ85" i="8" s="1"/>
  <c r="AN85" i="8" a="1"/>
  <c r="AN85" i="8" s="1"/>
  <c r="AK85" i="8" a="1"/>
  <c r="AK85" i="8" s="1"/>
  <c r="AH85" i="8" a="1"/>
  <c r="AH85" i="8" s="1"/>
  <c r="AE85" i="8" a="1"/>
  <c r="AE85" i="8" s="1"/>
  <c r="AB85" i="8" a="1"/>
  <c r="AB85" i="8" s="1"/>
  <c r="Y85" i="8" a="1"/>
  <c r="Y85" i="8" s="1"/>
  <c r="V85" i="8" a="1"/>
  <c r="V85" i="8" s="1"/>
  <c r="S85" i="8" a="1"/>
  <c r="S85" i="8" s="1"/>
  <c r="T85" i="8" a="1"/>
  <c r="T85" i="8" s="1"/>
  <c r="BD85" i="8" a="1"/>
  <c r="BD85" i="8" s="1"/>
  <c r="BA85" i="8" a="1"/>
  <c r="BA85" i="8" s="1"/>
  <c r="AX85" i="8" a="1"/>
  <c r="AX85" i="8" s="1"/>
  <c r="AU85" i="8" a="1"/>
  <c r="AU85" i="8" s="1"/>
  <c r="AR85" i="8" a="1"/>
  <c r="AR85" i="8" s="1"/>
  <c r="AO85" i="8" a="1"/>
  <c r="AO85" i="8" s="1"/>
  <c r="AL85" i="8" a="1"/>
  <c r="AL85" i="8" s="1"/>
  <c r="AI85" i="8" a="1"/>
  <c r="AI85" i="8" s="1"/>
  <c r="AF85" i="8" a="1"/>
  <c r="AF85" i="8" s="1"/>
  <c r="AC85" i="8" a="1"/>
  <c r="AC85" i="8" s="1"/>
  <c r="Z85" i="8" a="1"/>
  <c r="Z85" i="8" s="1"/>
  <c r="W85" i="8" a="1"/>
  <c r="W85" i="8" s="1"/>
  <c r="Q85" i="8" a="1"/>
  <c r="Q85" i="8" s="1"/>
  <c r="P85" i="8" a="1"/>
  <c r="P85" i="8" s="1"/>
  <c r="BQ85" i="8" l="1"/>
  <c r="E183" i="8" a="1"/>
  <c r="E183" i="8" s="1"/>
  <c r="E39" i="8" a="1"/>
  <c r="E39" i="8" s="1"/>
  <c r="E87" i="8" a="1"/>
  <c r="E87" i="8" s="1"/>
  <c r="E135" i="8" a="1"/>
  <c r="E135" i="8" s="1"/>
  <c r="BI20" i="8"/>
  <c r="BM85" i="8"/>
  <c r="BZ85" i="8"/>
  <c r="BJ85" i="8"/>
  <c r="BN85" i="8"/>
  <c r="CA85" i="8"/>
  <c r="BO85" i="8"/>
  <c r="BR133" i="8"/>
  <c r="CB133" i="8"/>
  <c r="BQ133" i="8"/>
  <c r="BM133" i="8"/>
  <c r="BW133" i="8"/>
  <c r="BH36" i="8"/>
  <c r="BY36" i="8"/>
  <c r="N33" i="8"/>
  <c r="BM36" i="8"/>
  <c r="BI36" i="8"/>
  <c r="O33" i="8"/>
  <c r="BV36" i="8"/>
  <c r="BU181" i="8"/>
  <c r="BQ181" i="8"/>
  <c r="BY181" i="8"/>
  <c r="BI181" i="8"/>
  <c r="BS181" i="8"/>
  <c r="BB38" i="8" a="1"/>
  <c r="BB38" i="8" s="1"/>
  <c r="BE38" i="8" a="1"/>
  <c r="BE38" i="8" s="1"/>
  <c r="AS38" i="8" a="1"/>
  <c r="AS38" i="8" s="1"/>
  <c r="AG38" i="8" a="1"/>
  <c r="AG38" i="8" s="1"/>
  <c r="AV38" i="8" a="1"/>
  <c r="AV38" i="8" s="1"/>
  <c r="AJ38" i="8" a="1"/>
  <c r="AJ38" i="8" s="1"/>
  <c r="AA38" i="8" a="1"/>
  <c r="AA38" i="8" s="1"/>
  <c r="U38" i="8" a="1"/>
  <c r="U38" i="8" s="1"/>
  <c r="AM38" i="8" a="1"/>
  <c r="AM38" i="8" s="1"/>
  <c r="AY38" i="8" a="1"/>
  <c r="AY38" i="8" s="1"/>
  <c r="AD38" i="8" a="1"/>
  <c r="AD38" i="8" s="1"/>
  <c r="X38" i="8" a="1"/>
  <c r="X38" i="8" s="1"/>
  <c r="P38" i="8" a="1"/>
  <c r="P38" i="8" s="1"/>
  <c r="P33" i="8" s="1"/>
  <c r="P336" i="8" s="1"/>
  <c r="P295" i="8" s="1"/>
  <c r="P348" i="8" s="1"/>
  <c r="P350" i="8" s="1"/>
  <c r="P297" i="8" s="1"/>
  <c r="R38" i="8" a="1"/>
  <c r="R38" i="8" s="1"/>
  <c r="AP38" i="8" a="1"/>
  <c r="AP38" i="8" s="1"/>
  <c r="BD38" i="8" a="1"/>
  <c r="BD38" i="8" s="1"/>
  <c r="BA38" i="8" a="1"/>
  <c r="BA38" i="8" s="1"/>
  <c r="AX38" i="8" a="1"/>
  <c r="AX38" i="8" s="1"/>
  <c r="AU38" i="8" a="1"/>
  <c r="AU38" i="8" s="1"/>
  <c r="AR38" i="8" a="1"/>
  <c r="AR38" i="8" s="1"/>
  <c r="AO38" i="8" a="1"/>
  <c r="AO38" i="8" s="1"/>
  <c r="AL38" i="8" a="1"/>
  <c r="AL38" i="8" s="1"/>
  <c r="AI38" i="8" a="1"/>
  <c r="AI38" i="8" s="1"/>
  <c r="AF38" i="8" a="1"/>
  <c r="AF38" i="8" s="1"/>
  <c r="AC38" i="8" a="1"/>
  <c r="AC38" i="8" s="1"/>
  <c r="Z38" i="8" a="1"/>
  <c r="Z38" i="8" s="1"/>
  <c r="W38" i="8" a="1"/>
  <c r="W38" i="8" s="1"/>
  <c r="S38" i="8" a="1"/>
  <c r="S38" i="8" s="1"/>
  <c r="BF38" i="8" a="1"/>
  <c r="BF38" i="8" s="1"/>
  <c r="BC38" i="8" a="1"/>
  <c r="BC38" i="8" s="1"/>
  <c r="AZ38" i="8" a="1"/>
  <c r="AZ38" i="8" s="1"/>
  <c r="AW38" i="8" a="1"/>
  <c r="AW38" i="8" s="1"/>
  <c r="AT38" i="8" a="1"/>
  <c r="AT38" i="8" s="1"/>
  <c r="AQ38" i="8" a="1"/>
  <c r="AQ38" i="8" s="1"/>
  <c r="AN38" i="8" a="1"/>
  <c r="AN38" i="8" s="1"/>
  <c r="AK38" i="8" a="1"/>
  <c r="AK38" i="8" s="1"/>
  <c r="AH38" i="8" a="1"/>
  <c r="AH38" i="8" s="1"/>
  <c r="AE38" i="8" a="1"/>
  <c r="AE38" i="8" s="1"/>
  <c r="AB38" i="8" a="1"/>
  <c r="AB38" i="8" s="1"/>
  <c r="Y38" i="8" a="1"/>
  <c r="Y38" i="8" s="1"/>
  <c r="V38" i="8" a="1"/>
  <c r="V38" i="8" s="1"/>
  <c r="Q38" i="8" a="1"/>
  <c r="Q38" i="8" s="1"/>
  <c r="T38" i="8" a="1"/>
  <c r="T38" i="8" s="1"/>
  <c r="BL132" i="8"/>
  <c r="BN132" i="8"/>
  <c r="CA132" i="8"/>
  <c r="BP132" i="8"/>
  <c r="BS132" i="8"/>
  <c r="R18" i="8"/>
  <c r="R20" i="8" s="1"/>
  <c r="S16" i="8"/>
  <c r="BU180" i="8"/>
  <c r="BZ180" i="8"/>
  <c r="BJ180" i="8"/>
  <c r="BK180" i="8"/>
  <c r="BO180" i="8"/>
  <c r="M283" i="8"/>
  <c r="BY37" i="8"/>
  <c r="BI37" i="8"/>
  <c r="BL37" i="8"/>
  <c r="BK37" i="8"/>
  <c r="BO37" i="8"/>
  <c r="BI84" i="8"/>
  <c r="O81" i="8"/>
  <c r="CA84" i="8"/>
  <c r="BN84" i="8"/>
  <c r="BK84" i="8"/>
  <c r="BS84" i="8"/>
  <c r="BP85" i="8"/>
  <c r="BK85" i="8"/>
  <c r="BT85" i="8"/>
  <c r="BS85" i="8"/>
  <c r="BN133" i="8"/>
  <c r="CA133" i="8"/>
  <c r="BZ133" i="8"/>
  <c r="BJ133" i="8"/>
  <c r="BL133" i="8"/>
  <c r="BO133" i="8"/>
  <c r="BK36" i="8"/>
  <c r="BP36" i="8"/>
  <c r="CB36" i="8"/>
  <c r="BR36" i="8"/>
  <c r="BS36" i="8"/>
  <c r="BP181" i="8"/>
  <c r="BL181" i="8"/>
  <c r="CA181" i="8"/>
  <c r="BN181" i="8"/>
  <c r="BV181" i="8"/>
  <c r="BE182" i="8" a="1"/>
  <c r="BE182" i="8" s="1"/>
  <c r="AG182" i="8" a="1"/>
  <c r="AG182" i="8" s="1"/>
  <c r="AS182" i="8" a="1"/>
  <c r="AS182" i="8" s="1"/>
  <c r="BB182" i="8" a="1"/>
  <c r="BB182" i="8" s="1"/>
  <c r="U182" i="8" a="1"/>
  <c r="U182" i="8" s="1"/>
  <c r="AM182" i="8" a="1"/>
  <c r="AM182" i="8" s="1"/>
  <c r="R182" i="8" a="1"/>
  <c r="R182" i="8" s="1"/>
  <c r="AP182" i="8" a="1"/>
  <c r="AP182" i="8" s="1"/>
  <c r="AD182" i="8" a="1"/>
  <c r="AD182" i="8" s="1"/>
  <c r="AJ182" i="8" a="1"/>
  <c r="AJ182" i="8" s="1"/>
  <c r="X182" i="8" a="1"/>
  <c r="X182" i="8" s="1"/>
  <c r="AY182" i="8" a="1"/>
  <c r="AY182" i="8" s="1"/>
  <c r="AA182" i="8" a="1"/>
  <c r="AA182" i="8" s="1"/>
  <c r="AV182" i="8" a="1"/>
  <c r="AV182" i="8" s="1"/>
  <c r="P182" i="8" a="1"/>
  <c r="P182" i="8" s="1"/>
  <c r="P177" i="8" s="1"/>
  <c r="P254" i="8" s="1"/>
  <c r="P283" i="8" s="1"/>
  <c r="P299" i="8" s="1"/>
  <c r="BD182" i="8" a="1"/>
  <c r="BD182" i="8" s="1"/>
  <c r="BA182" i="8" a="1"/>
  <c r="BA182" i="8" s="1"/>
  <c r="AX182" i="8" a="1"/>
  <c r="AX182" i="8" s="1"/>
  <c r="AU182" i="8" a="1"/>
  <c r="AU182" i="8" s="1"/>
  <c r="AR182" i="8" a="1"/>
  <c r="AR182" i="8" s="1"/>
  <c r="AO182" i="8" a="1"/>
  <c r="AO182" i="8" s="1"/>
  <c r="AL182" i="8" a="1"/>
  <c r="AL182" i="8" s="1"/>
  <c r="AI182" i="8" a="1"/>
  <c r="AI182" i="8" s="1"/>
  <c r="AF182" i="8" a="1"/>
  <c r="AF182" i="8" s="1"/>
  <c r="AC182" i="8" a="1"/>
  <c r="AC182" i="8" s="1"/>
  <c r="Z182" i="8" a="1"/>
  <c r="Z182" i="8" s="1"/>
  <c r="W182" i="8" a="1"/>
  <c r="W182" i="8" s="1"/>
  <c r="Q182" i="8" a="1"/>
  <c r="Q182" i="8" s="1"/>
  <c r="S182" i="8" a="1"/>
  <c r="S182" i="8" s="1"/>
  <c r="BF182" i="8" a="1"/>
  <c r="BF182" i="8" s="1"/>
  <c r="BC182" i="8" a="1"/>
  <c r="BC182" i="8" s="1"/>
  <c r="AZ182" i="8" a="1"/>
  <c r="AZ182" i="8" s="1"/>
  <c r="AW182" i="8" a="1"/>
  <c r="AW182" i="8" s="1"/>
  <c r="AT182" i="8" a="1"/>
  <c r="AT182" i="8" s="1"/>
  <c r="AQ182" i="8" a="1"/>
  <c r="AQ182" i="8" s="1"/>
  <c r="AN182" i="8" a="1"/>
  <c r="AN182" i="8" s="1"/>
  <c r="AK182" i="8" a="1"/>
  <c r="AK182" i="8" s="1"/>
  <c r="AH182" i="8" a="1"/>
  <c r="AH182" i="8" s="1"/>
  <c r="AE182" i="8" a="1"/>
  <c r="AE182" i="8" s="1"/>
  <c r="AB182" i="8" a="1"/>
  <c r="AB182" i="8" s="1"/>
  <c r="Y182" i="8" a="1"/>
  <c r="Y182" i="8" s="1"/>
  <c r="V182" i="8" a="1"/>
  <c r="V182" i="8" s="1"/>
  <c r="T182" i="8" a="1"/>
  <c r="T182" i="8" s="1"/>
  <c r="BU132" i="8"/>
  <c r="BK132" i="8"/>
  <c r="BJ132" i="8"/>
  <c r="BZ132" i="8"/>
  <c r="BV132" i="8"/>
  <c r="BL180" i="8"/>
  <c r="BY180" i="8"/>
  <c r="BH180" i="8"/>
  <c r="N177" i="8"/>
  <c r="CA180" i="8"/>
  <c r="BN180" i="8"/>
  <c r="BW180" i="8"/>
  <c r="BZ37" i="8"/>
  <c r="BJ37" i="8"/>
  <c r="CA37" i="8"/>
  <c r="BN37" i="8"/>
  <c r="BP37" i="8"/>
  <c r="BV37" i="8"/>
  <c r="BZ84" i="8"/>
  <c r="BJ84" i="8"/>
  <c r="BP84" i="8"/>
  <c r="BQ84" i="8"/>
  <c r="BW84" i="8"/>
  <c r="BU85" i="8"/>
  <c r="BW85" i="8"/>
  <c r="BK133" i="8"/>
  <c r="BY133" i="8"/>
  <c r="BI133" i="8"/>
  <c r="BT133" i="8"/>
  <c r="BV133" i="8"/>
  <c r="BT36" i="8"/>
  <c r="BQ36" i="8"/>
  <c r="CA36" i="8"/>
  <c r="BN36" i="8"/>
  <c r="BO36" i="8"/>
  <c r="M344" i="8"/>
  <c r="M295" i="8"/>
  <c r="CB181" i="8"/>
  <c r="BR181" i="8"/>
  <c r="BJ181" i="8"/>
  <c r="BZ181" i="8"/>
  <c r="BW181" i="8"/>
  <c r="BB134" i="8" a="1"/>
  <c r="BB134" i="8" s="1"/>
  <c r="AG134" i="8" a="1"/>
  <c r="AG134" i="8" s="1"/>
  <c r="AS134" i="8" a="1"/>
  <c r="AS134" i="8" s="1"/>
  <c r="BE134" i="8" a="1"/>
  <c r="BE134" i="8" s="1"/>
  <c r="AY134" i="8" a="1"/>
  <c r="AY134" i="8" s="1"/>
  <c r="AJ134" i="8" a="1"/>
  <c r="AJ134" i="8" s="1"/>
  <c r="AM134" i="8" a="1"/>
  <c r="AM134" i="8" s="1"/>
  <c r="AA134" i="8" a="1"/>
  <c r="AA134" i="8" s="1"/>
  <c r="P134" i="8" a="1"/>
  <c r="P134" i="8" s="1"/>
  <c r="U134" i="8" a="1"/>
  <c r="U134" i="8" s="1"/>
  <c r="AV134" i="8" a="1"/>
  <c r="AV134" i="8" s="1"/>
  <c r="X134" i="8" a="1"/>
  <c r="X134" i="8" s="1"/>
  <c r="AP134" i="8" a="1"/>
  <c r="AP134" i="8" s="1"/>
  <c r="R134" i="8" a="1"/>
  <c r="R134" i="8" s="1"/>
  <c r="AD134" i="8" a="1"/>
  <c r="AD134" i="8" s="1"/>
  <c r="T134" i="8" a="1"/>
  <c r="T134" i="8" s="1"/>
  <c r="BF134" i="8" a="1"/>
  <c r="BF134" i="8" s="1"/>
  <c r="BC134" i="8" a="1"/>
  <c r="BC134" i="8" s="1"/>
  <c r="AZ134" i="8" a="1"/>
  <c r="AZ134" i="8" s="1"/>
  <c r="AW134" i="8" a="1"/>
  <c r="AW134" i="8" s="1"/>
  <c r="AT134" i="8" a="1"/>
  <c r="AT134" i="8" s="1"/>
  <c r="AQ134" i="8" a="1"/>
  <c r="AQ134" i="8" s="1"/>
  <c r="AN134" i="8" a="1"/>
  <c r="AN134" i="8" s="1"/>
  <c r="AK134" i="8" a="1"/>
  <c r="AK134" i="8" s="1"/>
  <c r="AH134" i="8" a="1"/>
  <c r="AH134" i="8" s="1"/>
  <c r="AE134" i="8" a="1"/>
  <c r="AE134" i="8" s="1"/>
  <c r="AB134" i="8" a="1"/>
  <c r="AB134" i="8" s="1"/>
  <c r="Y134" i="8" a="1"/>
  <c r="Y134" i="8" s="1"/>
  <c r="V134" i="8" a="1"/>
  <c r="V134" i="8" s="1"/>
  <c r="Q134" i="8" a="1"/>
  <c r="Q134" i="8" s="1"/>
  <c r="BD134" i="8" a="1"/>
  <c r="BD134" i="8" s="1"/>
  <c r="BA134" i="8" a="1"/>
  <c r="BA134" i="8" s="1"/>
  <c r="AX134" i="8" a="1"/>
  <c r="AX134" i="8" s="1"/>
  <c r="AU134" i="8" a="1"/>
  <c r="AU134" i="8" s="1"/>
  <c r="AR134" i="8" a="1"/>
  <c r="AR134" i="8" s="1"/>
  <c r="AO134" i="8" a="1"/>
  <c r="AO134" i="8" s="1"/>
  <c r="AL134" i="8" a="1"/>
  <c r="AL134" i="8" s="1"/>
  <c r="AI134" i="8" a="1"/>
  <c r="AI134" i="8" s="1"/>
  <c r="AF134" i="8" a="1"/>
  <c r="AF134" i="8" s="1"/>
  <c r="AC134" i="8" a="1"/>
  <c r="AC134" i="8" s="1"/>
  <c r="Z134" i="8" a="1"/>
  <c r="Z134" i="8" s="1"/>
  <c r="W134" i="8" a="1"/>
  <c r="W134" i="8" s="1"/>
  <c r="S134" i="8" a="1"/>
  <c r="S134" i="8" s="1"/>
  <c r="BM132" i="8"/>
  <c r="BY132" i="8"/>
  <c r="BH132" i="8"/>
  <c r="N129" i="8"/>
  <c r="BT132" i="8"/>
  <c r="BW132" i="8"/>
  <c r="BI18" i="8"/>
  <c r="BM180" i="8"/>
  <c r="BQ180" i="8"/>
  <c r="CB180" i="8"/>
  <c r="BR180" i="8"/>
  <c r="BS180" i="8"/>
  <c r="BT37" i="8"/>
  <c r="BM37" i="8"/>
  <c r="BQ37" i="8"/>
  <c r="BW37" i="8"/>
  <c r="BM84" i="8"/>
  <c r="BT84" i="8"/>
  <c r="BL84" i="8"/>
  <c r="BV84" i="8"/>
  <c r="BL85" i="8"/>
  <c r="CB85" i="8"/>
  <c r="BR85" i="8"/>
  <c r="BI85" i="8"/>
  <c r="BY85" i="8"/>
  <c r="BV85" i="8"/>
  <c r="BU133" i="8"/>
  <c r="BP133" i="8"/>
  <c r="BS133" i="8"/>
  <c r="BU36" i="8"/>
  <c r="BJ36" i="8"/>
  <c r="BZ36" i="8"/>
  <c r="BL36" i="8"/>
  <c r="BW36" i="8"/>
  <c r="M321" i="8"/>
  <c r="M287" i="8"/>
  <c r="BT181" i="8"/>
  <c r="BM181" i="8"/>
  <c r="BK181" i="8"/>
  <c r="BO181" i="8"/>
  <c r="BE86" i="8" a="1"/>
  <c r="BE86" i="8" s="1"/>
  <c r="AG86" i="8" a="1"/>
  <c r="AG86" i="8" s="1"/>
  <c r="AS86" i="8" a="1"/>
  <c r="AS86" i="8" s="1"/>
  <c r="BB86" i="8" a="1"/>
  <c r="BB86" i="8" s="1"/>
  <c r="AJ86" i="8" a="1"/>
  <c r="AJ86" i="8" s="1"/>
  <c r="X86" i="8" a="1"/>
  <c r="X86" i="8" s="1"/>
  <c r="AY86" i="8" a="1"/>
  <c r="AY86" i="8" s="1"/>
  <c r="P86" i="8" a="1"/>
  <c r="P86" i="8" s="1"/>
  <c r="AA86" i="8" a="1"/>
  <c r="AA86" i="8" s="1"/>
  <c r="AM86" i="8" a="1"/>
  <c r="AM86" i="8" s="1"/>
  <c r="AP86" i="8" a="1"/>
  <c r="AP86" i="8" s="1"/>
  <c r="AD86" i="8" a="1"/>
  <c r="AD86" i="8" s="1"/>
  <c r="R86" i="8" a="1"/>
  <c r="R86" i="8" s="1"/>
  <c r="AV86" i="8" a="1"/>
  <c r="AV86" i="8" s="1"/>
  <c r="U86" i="8" a="1"/>
  <c r="U86" i="8" s="1"/>
  <c r="BF86" i="8" a="1"/>
  <c r="BF86" i="8" s="1"/>
  <c r="BC86" i="8" a="1"/>
  <c r="BC86" i="8" s="1"/>
  <c r="AZ86" i="8" a="1"/>
  <c r="AZ86" i="8" s="1"/>
  <c r="AW86" i="8" a="1"/>
  <c r="AW86" i="8" s="1"/>
  <c r="AT86" i="8" a="1"/>
  <c r="AT86" i="8" s="1"/>
  <c r="AQ86" i="8" a="1"/>
  <c r="AQ86" i="8" s="1"/>
  <c r="AN86" i="8" a="1"/>
  <c r="AN86" i="8" s="1"/>
  <c r="AK86" i="8" a="1"/>
  <c r="AK86" i="8" s="1"/>
  <c r="AH86" i="8" a="1"/>
  <c r="AH86" i="8" s="1"/>
  <c r="AE86" i="8" a="1"/>
  <c r="AE86" i="8" s="1"/>
  <c r="AB86" i="8" a="1"/>
  <c r="AB86" i="8" s="1"/>
  <c r="Y86" i="8" a="1"/>
  <c r="Y86" i="8" s="1"/>
  <c r="V86" i="8" a="1"/>
  <c r="V86" i="8" s="1"/>
  <c r="S86" i="8" a="1"/>
  <c r="S86" i="8" s="1"/>
  <c r="BD86" i="8" a="1"/>
  <c r="BD86" i="8" s="1"/>
  <c r="BA86" i="8" a="1"/>
  <c r="BA86" i="8" s="1"/>
  <c r="AX86" i="8" a="1"/>
  <c r="AX86" i="8" s="1"/>
  <c r="AU86" i="8" a="1"/>
  <c r="AU86" i="8" s="1"/>
  <c r="AR86" i="8" a="1"/>
  <c r="AR86" i="8" s="1"/>
  <c r="AO86" i="8" a="1"/>
  <c r="AO86" i="8" s="1"/>
  <c r="AL86" i="8" a="1"/>
  <c r="AL86" i="8" s="1"/>
  <c r="AI86" i="8" a="1"/>
  <c r="AI86" i="8" s="1"/>
  <c r="AF86" i="8" a="1"/>
  <c r="AF86" i="8" s="1"/>
  <c r="AC86" i="8" a="1"/>
  <c r="AC86" i="8" s="1"/>
  <c r="Z86" i="8" a="1"/>
  <c r="Z86" i="8" s="1"/>
  <c r="W86" i="8" a="1"/>
  <c r="W86" i="8" s="1"/>
  <c r="T86" i="8" a="1"/>
  <c r="T86" i="8" s="1"/>
  <c r="Q86" i="8" a="1"/>
  <c r="Q86" i="8" s="1"/>
  <c r="CB132" i="8"/>
  <c r="BR132" i="8"/>
  <c r="BI132" i="8"/>
  <c r="O129" i="8"/>
  <c r="BQ132" i="8"/>
  <c r="BO132" i="8"/>
  <c r="BI180" i="8"/>
  <c r="O177" i="8"/>
  <c r="BT180" i="8"/>
  <c r="BP180" i="8"/>
  <c r="BV180" i="8"/>
  <c r="CB37" i="8"/>
  <c r="BR37" i="8"/>
  <c r="BU37" i="8"/>
  <c r="BS37" i="8"/>
  <c r="M296" i="8"/>
  <c r="BU84" i="8"/>
  <c r="CB84" i="8"/>
  <c r="BR84" i="8"/>
  <c r="BH84" i="8"/>
  <c r="BY84" i="8"/>
  <c r="N81" i="8"/>
  <c r="BO84" i="8"/>
  <c r="BW86" i="8" l="1"/>
  <c r="BU134" i="8"/>
  <c r="BU38" i="8"/>
  <c r="O254" i="8"/>
  <c r="BJ86" i="8"/>
  <c r="BZ86" i="8"/>
  <c r="BM86" i="8"/>
  <c r="BP86" i="8"/>
  <c r="CB134" i="8"/>
  <c r="BR134" i="8"/>
  <c r="BY134" i="8"/>
  <c r="BI134" i="8"/>
  <c r="BV134" i="8"/>
  <c r="M348" i="8"/>
  <c r="N254" i="8"/>
  <c r="BH177" i="8"/>
  <c r="P306" i="8"/>
  <c r="P23" i="28"/>
  <c r="P129" i="8"/>
  <c r="P253" i="8" s="1"/>
  <c r="BI182" i="8"/>
  <c r="BY182" i="8"/>
  <c r="BL182" i="8"/>
  <c r="BZ182" i="8"/>
  <c r="BJ182" i="8"/>
  <c r="BS182" i="8"/>
  <c r="T16" i="8"/>
  <c r="S18" i="8"/>
  <c r="BZ38" i="8"/>
  <c r="BJ38" i="8"/>
  <c r="BP38" i="8"/>
  <c r="BW38" i="8"/>
  <c r="AS135" i="8" a="1"/>
  <c r="AS135" i="8" s="1"/>
  <c r="BE135" i="8" a="1"/>
  <c r="BE135" i="8" s="1"/>
  <c r="BB135" i="8" a="1"/>
  <c r="BB135" i="8" s="1"/>
  <c r="AG135" i="8" a="1"/>
  <c r="AG135" i="8" s="1"/>
  <c r="U135" i="8" a="1"/>
  <c r="U135" i="8" s="1"/>
  <c r="AY135" i="8" a="1"/>
  <c r="AY135" i="8" s="1"/>
  <c r="AJ135" i="8" a="1"/>
  <c r="AJ135" i="8" s="1"/>
  <c r="AP135" i="8" a="1"/>
  <c r="AP135" i="8" s="1"/>
  <c r="Q135" i="8" a="1"/>
  <c r="Q135" i="8" s="1"/>
  <c r="R135" i="8" a="1"/>
  <c r="R135" i="8" s="1"/>
  <c r="AM135" i="8" a="1"/>
  <c r="AM135" i="8" s="1"/>
  <c r="X135" i="8" a="1"/>
  <c r="X135" i="8" s="1"/>
  <c r="AV135" i="8" a="1"/>
  <c r="AV135" i="8" s="1"/>
  <c r="AD135" i="8" a="1"/>
  <c r="AD135" i="8" s="1"/>
  <c r="AA135" i="8" a="1"/>
  <c r="AA135" i="8" s="1"/>
  <c r="BD135" i="8" a="1"/>
  <c r="BD135" i="8" s="1"/>
  <c r="BA135" i="8" a="1"/>
  <c r="BA135" i="8" s="1"/>
  <c r="AX135" i="8" a="1"/>
  <c r="AX135" i="8" s="1"/>
  <c r="AU135" i="8" a="1"/>
  <c r="AU135" i="8" s="1"/>
  <c r="AR135" i="8" a="1"/>
  <c r="AR135" i="8" s="1"/>
  <c r="AO135" i="8" a="1"/>
  <c r="AO135" i="8" s="1"/>
  <c r="AL135" i="8" a="1"/>
  <c r="AL135" i="8" s="1"/>
  <c r="AI135" i="8" a="1"/>
  <c r="AI135" i="8" s="1"/>
  <c r="AF135" i="8" a="1"/>
  <c r="AF135" i="8" s="1"/>
  <c r="AC135" i="8" a="1"/>
  <c r="AC135" i="8" s="1"/>
  <c r="Z135" i="8" a="1"/>
  <c r="Z135" i="8" s="1"/>
  <c r="W135" i="8" a="1"/>
  <c r="W135" i="8" s="1"/>
  <c r="T135" i="8" a="1"/>
  <c r="T135" i="8" s="1"/>
  <c r="BF135" i="8" a="1"/>
  <c r="BF135" i="8" s="1"/>
  <c r="BC135" i="8" a="1"/>
  <c r="BC135" i="8" s="1"/>
  <c r="AZ135" i="8" a="1"/>
  <c r="AZ135" i="8" s="1"/>
  <c r="AW135" i="8" a="1"/>
  <c r="AW135" i="8" s="1"/>
  <c r="AT135" i="8" a="1"/>
  <c r="AT135" i="8" s="1"/>
  <c r="AQ135" i="8" a="1"/>
  <c r="AQ135" i="8" s="1"/>
  <c r="AN135" i="8" a="1"/>
  <c r="AN135" i="8" s="1"/>
  <c r="AK135" i="8" a="1"/>
  <c r="AK135" i="8" s="1"/>
  <c r="AH135" i="8" a="1"/>
  <c r="AH135" i="8" s="1"/>
  <c r="AE135" i="8" a="1"/>
  <c r="AE135" i="8" s="1"/>
  <c r="AB135" i="8" a="1"/>
  <c r="AB135" i="8" s="1"/>
  <c r="Y135" i="8" a="1"/>
  <c r="Y135" i="8" s="1"/>
  <c r="V135" i="8" a="1"/>
  <c r="V135" i="8" s="1"/>
  <c r="S135" i="8" a="1"/>
  <c r="S135" i="8" s="1"/>
  <c r="N339" i="8"/>
  <c r="BH81" i="8"/>
  <c r="BN86" i="8"/>
  <c r="CA86" i="8"/>
  <c r="BY86" i="8"/>
  <c r="BI86" i="8"/>
  <c r="BV86" i="8"/>
  <c r="N253" i="8"/>
  <c r="BH129" i="8"/>
  <c r="BL134" i="8"/>
  <c r="BM134" i="8"/>
  <c r="BW134" i="8"/>
  <c r="N335" i="8"/>
  <c r="M65" i="28"/>
  <c r="BT182" i="8"/>
  <c r="BP182" i="8"/>
  <c r="BQ182" i="8"/>
  <c r="BO182" i="8"/>
  <c r="O339" i="8"/>
  <c r="M299" i="8"/>
  <c r="BJ16" i="8"/>
  <c r="BY38" i="8"/>
  <c r="BI38" i="8"/>
  <c r="BQ38" i="8"/>
  <c r="BT38" i="8"/>
  <c r="BV38" i="8"/>
  <c r="O336" i="8"/>
  <c r="N336" i="8"/>
  <c r="BH33" i="8"/>
  <c r="BB87" i="8" a="1"/>
  <c r="BB87" i="8" s="1"/>
  <c r="AS87" i="8" a="1"/>
  <c r="AS87" i="8" s="1"/>
  <c r="AG87" i="8" a="1"/>
  <c r="AG87" i="8" s="1"/>
  <c r="BE87" i="8" a="1"/>
  <c r="BE87" i="8" s="1"/>
  <c r="AM87" i="8" a="1"/>
  <c r="AM87" i="8" s="1"/>
  <c r="AP87" i="8" a="1"/>
  <c r="AP87" i="8" s="1"/>
  <c r="AA87" i="8" a="1"/>
  <c r="AA87" i="8" s="1"/>
  <c r="AV87" i="8" a="1"/>
  <c r="AV87" i="8" s="1"/>
  <c r="R87" i="8" a="1"/>
  <c r="R87" i="8" s="1"/>
  <c r="AJ87" i="8" a="1"/>
  <c r="AJ87" i="8" s="1"/>
  <c r="Q87" i="8" a="1"/>
  <c r="Q87" i="8" s="1"/>
  <c r="AD87" i="8" a="1"/>
  <c r="AD87" i="8" s="1"/>
  <c r="AY87" i="8" a="1"/>
  <c r="AY87" i="8" s="1"/>
  <c r="U87" i="8" a="1"/>
  <c r="U87" i="8" s="1"/>
  <c r="X87" i="8" a="1"/>
  <c r="X87" i="8" s="1"/>
  <c r="BF87" i="8" a="1"/>
  <c r="BF87" i="8" s="1"/>
  <c r="BC87" i="8" a="1"/>
  <c r="BC87" i="8" s="1"/>
  <c r="AZ87" i="8" a="1"/>
  <c r="AZ87" i="8" s="1"/>
  <c r="AW87" i="8" a="1"/>
  <c r="AW87" i="8" s="1"/>
  <c r="AT87" i="8" a="1"/>
  <c r="AT87" i="8" s="1"/>
  <c r="AQ87" i="8" a="1"/>
  <c r="AQ87" i="8" s="1"/>
  <c r="AN87" i="8" a="1"/>
  <c r="AN87" i="8" s="1"/>
  <c r="AK87" i="8" a="1"/>
  <c r="AK87" i="8" s="1"/>
  <c r="AH87" i="8" a="1"/>
  <c r="AH87" i="8" s="1"/>
  <c r="AE87" i="8" a="1"/>
  <c r="AE87" i="8" s="1"/>
  <c r="AB87" i="8" a="1"/>
  <c r="AB87" i="8" s="1"/>
  <c r="Y87" i="8" a="1"/>
  <c r="Y87" i="8" s="1"/>
  <c r="V87" i="8" a="1"/>
  <c r="V87" i="8" s="1"/>
  <c r="T87" i="8" a="1"/>
  <c r="T87" i="8" s="1"/>
  <c r="BD87" i="8" a="1"/>
  <c r="BD87" i="8" s="1"/>
  <c r="BA87" i="8" a="1"/>
  <c r="BA87" i="8" s="1"/>
  <c r="AX87" i="8" a="1"/>
  <c r="AX87" i="8" s="1"/>
  <c r="AU87" i="8" a="1"/>
  <c r="AU87" i="8" s="1"/>
  <c r="AR87" i="8" a="1"/>
  <c r="AR87" i="8" s="1"/>
  <c r="AO87" i="8" a="1"/>
  <c r="AO87" i="8" s="1"/>
  <c r="AL87" i="8" a="1"/>
  <c r="AL87" i="8" s="1"/>
  <c r="AI87" i="8" a="1"/>
  <c r="AI87" i="8" s="1"/>
  <c r="AF87" i="8" a="1"/>
  <c r="AF87" i="8" s="1"/>
  <c r="AC87" i="8" a="1"/>
  <c r="AC87" i="8" s="1"/>
  <c r="Z87" i="8" a="1"/>
  <c r="Z87" i="8" s="1"/>
  <c r="W87" i="8" a="1"/>
  <c r="W87" i="8" s="1"/>
  <c r="S87" i="8" a="1"/>
  <c r="S87" i="8" s="1"/>
  <c r="BK86" i="8"/>
  <c r="BR86" i="8"/>
  <c r="CB86" i="8"/>
  <c r="BU86" i="8"/>
  <c r="BS86" i="8"/>
  <c r="M298" i="8"/>
  <c r="P81" i="8"/>
  <c r="P339" i="8" s="1"/>
  <c r="P296" i="8" s="1"/>
  <c r="CA134" i="8"/>
  <c r="BN134" i="8"/>
  <c r="BT134" i="8"/>
  <c r="BQ134" i="8"/>
  <c r="BS134" i="8"/>
  <c r="BM182" i="8"/>
  <c r="CA182" i="8"/>
  <c r="BN182" i="8"/>
  <c r="BK182" i="8"/>
  <c r="BW182" i="8"/>
  <c r="E88" i="8" a="1"/>
  <c r="E88" i="8" s="1"/>
  <c r="E136" i="8" a="1"/>
  <c r="E136" i="8" s="1"/>
  <c r="E40" i="8" a="1"/>
  <c r="E40" i="8" s="1"/>
  <c r="E184" i="8" a="1"/>
  <c r="E184" i="8" s="1"/>
  <c r="BL38" i="8"/>
  <c r="BK38" i="8"/>
  <c r="BO38" i="8"/>
  <c r="BE39" i="8" a="1"/>
  <c r="BE39" i="8" s="1"/>
  <c r="AS39" i="8" a="1"/>
  <c r="AS39" i="8" s="1"/>
  <c r="BB39" i="8" a="1"/>
  <c r="BB39" i="8" s="1"/>
  <c r="AG39" i="8" a="1"/>
  <c r="AG39" i="8" s="1"/>
  <c r="AJ39" i="8" a="1"/>
  <c r="AJ39" i="8" s="1"/>
  <c r="AA39" i="8" a="1"/>
  <c r="AA39" i="8" s="1"/>
  <c r="U39" i="8" a="1"/>
  <c r="U39" i="8" s="1"/>
  <c r="AM39" i="8" a="1"/>
  <c r="AM39" i="8" s="1"/>
  <c r="AV39" i="8" a="1"/>
  <c r="AV39" i="8" s="1"/>
  <c r="R39" i="8" a="1"/>
  <c r="R39" i="8" s="1"/>
  <c r="X39" i="8" a="1"/>
  <c r="X39" i="8" s="1"/>
  <c r="AP39" i="8" a="1"/>
  <c r="AP39" i="8" s="1"/>
  <c r="AY39" i="8" a="1"/>
  <c r="AY39" i="8" s="1"/>
  <c r="AD39" i="8" a="1"/>
  <c r="AD39" i="8" s="1"/>
  <c r="Q39" i="8" a="1"/>
  <c r="Q39" i="8" s="1"/>
  <c r="BD39" i="8" a="1"/>
  <c r="BD39" i="8" s="1"/>
  <c r="BA39" i="8" a="1"/>
  <c r="BA39" i="8" s="1"/>
  <c r="AX39" i="8" a="1"/>
  <c r="AX39" i="8" s="1"/>
  <c r="AU39" i="8" a="1"/>
  <c r="AU39" i="8" s="1"/>
  <c r="AR39" i="8" a="1"/>
  <c r="AR39" i="8" s="1"/>
  <c r="AO39" i="8" a="1"/>
  <c r="AO39" i="8" s="1"/>
  <c r="AL39" i="8" a="1"/>
  <c r="AL39" i="8" s="1"/>
  <c r="AI39" i="8" a="1"/>
  <c r="AI39" i="8" s="1"/>
  <c r="AF39" i="8" a="1"/>
  <c r="AF39" i="8" s="1"/>
  <c r="AC39" i="8" a="1"/>
  <c r="AC39" i="8" s="1"/>
  <c r="Z39" i="8" a="1"/>
  <c r="Z39" i="8" s="1"/>
  <c r="W39" i="8" a="1"/>
  <c r="W39" i="8" s="1"/>
  <c r="S39" i="8" a="1"/>
  <c r="S39" i="8" s="1"/>
  <c r="T39" i="8" a="1"/>
  <c r="T39" i="8" s="1"/>
  <c r="BF39" i="8" a="1"/>
  <c r="BF39" i="8" s="1"/>
  <c r="BC39" i="8" a="1"/>
  <c r="BC39" i="8" s="1"/>
  <c r="AZ39" i="8" a="1"/>
  <c r="AZ39" i="8" s="1"/>
  <c r="AW39" i="8" a="1"/>
  <c r="AW39" i="8" s="1"/>
  <c r="AT39" i="8" a="1"/>
  <c r="AT39" i="8" s="1"/>
  <c r="AQ39" i="8" a="1"/>
  <c r="AQ39" i="8" s="1"/>
  <c r="AN39" i="8" a="1"/>
  <c r="AN39" i="8" s="1"/>
  <c r="AK39" i="8" a="1"/>
  <c r="AK39" i="8" s="1"/>
  <c r="AH39" i="8" a="1"/>
  <c r="AH39" i="8" s="1"/>
  <c r="AE39" i="8" a="1"/>
  <c r="AE39" i="8" s="1"/>
  <c r="AB39" i="8" a="1"/>
  <c r="AB39" i="8" s="1"/>
  <c r="Y39" i="8" a="1"/>
  <c r="Y39" i="8" s="1"/>
  <c r="V39" i="8" a="1"/>
  <c r="V39" i="8" s="1"/>
  <c r="O253" i="8"/>
  <c r="M305" i="8"/>
  <c r="M15" i="28"/>
  <c r="BT86" i="8"/>
  <c r="BQ86" i="8"/>
  <c r="BL86" i="8"/>
  <c r="BO86" i="8"/>
  <c r="BJ134" i="8"/>
  <c r="BZ134" i="8"/>
  <c r="BK134" i="8"/>
  <c r="BP134" i="8"/>
  <c r="BO134" i="8"/>
  <c r="BU182" i="8"/>
  <c r="CB182" i="8"/>
  <c r="BR182" i="8"/>
  <c r="BV182" i="8"/>
  <c r="CB38" i="8"/>
  <c r="BR38" i="8"/>
  <c r="CA38" i="8"/>
  <c r="BN38" i="8"/>
  <c r="BM38" i="8"/>
  <c r="BS38" i="8"/>
  <c r="AG183" i="8" a="1"/>
  <c r="AG183" i="8" s="1"/>
  <c r="BB183" i="8" a="1"/>
  <c r="BB183" i="8" s="1"/>
  <c r="BE183" i="8" a="1"/>
  <c r="BE183" i="8" s="1"/>
  <c r="AS183" i="8" a="1"/>
  <c r="AS183" i="8" s="1"/>
  <c r="AM183" i="8" a="1"/>
  <c r="AM183" i="8" s="1"/>
  <c r="R183" i="8" a="1"/>
  <c r="R183" i="8" s="1"/>
  <c r="X183" i="8" a="1"/>
  <c r="X183" i="8" s="1"/>
  <c r="U183" i="8" a="1"/>
  <c r="U183" i="8" s="1"/>
  <c r="AY183" i="8" a="1"/>
  <c r="AY183" i="8" s="1"/>
  <c r="AV183" i="8" a="1"/>
  <c r="AV183" i="8" s="1"/>
  <c r="AJ183" i="8" a="1"/>
  <c r="AJ183" i="8" s="1"/>
  <c r="AA183" i="8" a="1"/>
  <c r="AA183" i="8" s="1"/>
  <c r="Q183" i="8" a="1"/>
  <c r="Q183" i="8" s="1"/>
  <c r="AD183" i="8" a="1"/>
  <c r="AD183" i="8" s="1"/>
  <c r="AP183" i="8" a="1"/>
  <c r="AP183" i="8" s="1"/>
  <c r="BF183" i="8" a="1"/>
  <c r="BF183" i="8" s="1"/>
  <c r="BC183" i="8" a="1"/>
  <c r="BC183" i="8" s="1"/>
  <c r="AZ183" i="8" a="1"/>
  <c r="AZ183" i="8" s="1"/>
  <c r="AW183" i="8" a="1"/>
  <c r="AW183" i="8" s="1"/>
  <c r="AT183" i="8" a="1"/>
  <c r="AT183" i="8" s="1"/>
  <c r="AQ183" i="8" a="1"/>
  <c r="AQ183" i="8" s="1"/>
  <c r="AN183" i="8" a="1"/>
  <c r="AN183" i="8" s="1"/>
  <c r="AK183" i="8" a="1"/>
  <c r="AK183" i="8" s="1"/>
  <c r="AH183" i="8" a="1"/>
  <c r="AH183" i="8" s="1"/>
  <c r="AE183" i="8" a="1"/>
  <c r="AE183" i="8" s="1"/>
  <c r="AB183" i="8" a="1"/>
  <c r="AB183" i="8" s="1"/>
  <c r="Y183" i="8" a="1"/>
  <c r="Y183" i="8" s="1"/>
  <c r="S183" i="8" a="1"/>
  <c r="S183" i="8" s="1"/>
  <c r="T183" i="8" a="1"/>
  <c r="T183" i="8" s="1"/>
  <c r="BD183" i="8" a="1"/>
  <c r="BD183" i="8" s="1"/>
  <c r="BA183" i="8" a="1"/>
  <c r="BA183" i="8" s="1"/>
  <c r="AX183" i="8" a="1"/>
  <c r="AX183" i="8" s="1"/>
  <c r="AU183" i="8" a="1"/>
  <c r="AU183" i="8" s="1"/>
  <c r="AR183" i="8" a="1"/>
  <c r="AR183" i="8" s="1"/>
  <c r="AO183" i="8" a="1"/>
  <c r="AO183" i="8" s="1"/>
  <c r="AL183" i="8" a="1"/>
  <c r="AL183" i="8" s="1"/>
  <c r="AI183" i="8" a="1"/>
  <c r="AI183" i="8" s="1"/>
  <c r="AF183" i="8" a="1"/>
  <c r="AF183" i="8" s="1"/>
  <c r="AC183" i="8" a="1"/>
  <c r="AC183" i="8" s="1"/>
  <c r="Z183" i="8" a="1"/>
  <c r="Z183" i="8" s="1"/>
  <c r="W183" i="8" a="1"/>
  <c r="W183" i="8" s="1"/>
  <c r="V183" i="8" a="1"/>
  <c r="V183" i="8" s="1"/>
  <c r="S20" i="8" l="1"/>
  <c r="E185" i="8" s="1" a="1"/>
  <c r="E185" i="8" s="1"/>
  <c r="BP87" i="8"/>
  <c r="BK87" i="8"/>
  <c r="BT135" i="8"/>
  <c r="BS87" i="8"/>
  <c r="BM183" i="8"/>
  <c r="BK183" i="8"/>
  <c r="BS183" i="8"/>
  <c r="M16" i="28"/>
  <c r="E141" i="6"/>
  <c r="E146" i="6" s="1"/>
  <c r="BN39" i="8"/>
  <c r="CA39" i="8"/>
  <c r="BJ39" i="8"/>
  <c r="BZ39" i="8"/>
  <c r="BM39" i="8"/>
  <c r="BS39" i="8"/>
  <c r="AG184" i="8" a="1"/>
  <c r="AG184" i="8" s="1"/>
  <c r="BE184" i="8" a="1"/>
  <c r="BE184" i="8" s="1"/>
  <c r="BB184" i="8" a="1"/>
  <c r="BB184" i="8" s="1"/>
  <c r="AS184" i="8" a="1"/>
  <c r="AS184" i="8" s="1"/>
  <c r="AD184" i="8" a="1"/>
  <c r="AD184" i="8" s="1"/>
  <c r="AM184" i="8" a="1"/>
  <c r="AM184" i="8" s="1"/>
  <c r="U184" i="8" a="1"/>
  <c r="U184" i="8" s="1"/>
  <c r="X184" i="8" a="1"/>
  <c r="X184" i="8" s="1"/>
  <c r="AJ184" i="8" a="1"/>
  <c r="AJ184" i="8" s="1"/>
  <c r="R184" i="8" a="1"/>
  <c r="R184" i="8" s="1"/>
  <c r="AY184" i="8" a="1"/>
  <c r="AY184" i="8" s="1"/>
  <c r="AA184" i="8" a="1"/>
  <c r="AA184" i="8" s="1"/>
  <c r="AP184" i="8" a="1"/>
  <c r="AP184" i="8" s="1"/>
  <c r="AV184" i="8" a="1"/>
  <c r="AV184" i="8" s="1"/>
  <c r="T184" i="8" a="1"/>
  <c r="T184" i="8" s="1"/>
  <c r="BD184" i="8" a="1"/>
  <c r="BD184" i="8" s="1"/>
  <c r="BA184" i="8" a="1"/>
  <c r="BA184" i="8" s="1"/>
  <c r="AX184" i="8" a="1"/>
  <c r="AX184" i="8" s="1"/>
  <c r="AU184" i="8" a="1"/>
  <c r="AU184" i="8" s="1"/>
  <c r="AR184" i="8" a="1"/>
  <c r="AR184" i="8" s="1"/>
  <c r="AO184" i="8" a="1"/>
  <c r="AO184" i="8" s="1"/>
  <c r="AL184" i="8" a="1"/>
  <c r="AL184" i="8" s="1"/>
  <c r="AI184" i="8" a="1"/>
  <c r="AI184" i="8" s="1"/>
  <c r="AF184" i="8" a="1"/>
  <c r="AF184" i="8" s="1"/>
  <c r="AC184" i="8" a="1"/>
  <c r="AC184" i="8" s="1"/>
  <c r="Z184" i="8" a="1"/>
  <c r="Z184" i="8" s="1"/>
  <c r="W184" i="8" a="1"/>
  <c r="W184" i="8" s="1"/>
  <c r="V184" i="8" a="1"/>
  <c r="V184" i="8" s="1"/>
  <c r="BF184" i="8" a="1"/>
  <c r="BF184" i="8" s="1"/>
  <c r="BC184" i="8" a="1"/>
  <c r="BC184" i="8" s="1"/>
  <c r="AZ184" i="8" a="1"/>
  <c r="AZ184" i="8" s="1"/>
  <c r="AW184" i="8" a="1"/>
  <c r="AW184" i="8" s="1"/>
  <c r="AT184" i="8" a="1"/>
  <c r="AT184" i="8" s="1"/>
  <c r="AQ184" i="8" a="1"/>
  <c r="AQ184" i="8" s="1"/>
  <c r="AN184" i="8" a="1"/>
  <c r="AN184" i="8" s="1"/>
  <c r="AK184" i="8" a="1"/>
  <c r="AK184" i="8" s="1"/>
  <c r="AH184" i="8" a="1"/>
  <c r="AH184" i="8" s="1"/>
  <c r="AE184" i="8" a="1"/>
  <c r="AE184" i="8" s="1"/>
  <c r="AB184" i="8" a="1"/>
  <c r="AB184" i="8" s="1"/>
  <c r="Y184" i="8" a="1"/>
  <c r="Y184" i="8" s="1"/>
  <c r="S184" i="8" a="1"/>
  <c r="S184" i="8" s="1"/>
  <c r="P305" i="8"/>
  <c r="P15" i="28"/>
  <c r="BL87" i="8"/>
  <c r="BY87" i="8"/>
  <c r="BI87" i="8"/>
  <c r="BM87" i="8"/>
  <c r="BO87" i="8"/>
  <c r="N344" i="8"/>
  <c r="CA135" i="8"/>
  <c r="BN135" i="8"/>
  <c r="BJ135" i="8"/>
  <c r="BZ135" i="8"/>
  <c r="BU135" i="8"/>
  <c r="BW135" i="8"/>
  <c r="U16" i="8"/>
  <c r="T18" i="8"/>
  <c r="T20" i="8" s="1"/>
  <c r="O283" i="8"/>
  <c r="CB183" i="8"/>
  <c r="BR183" i="8"/>
  <c r="BP183" i="8"/>
  <c r="BL183" i="8"/>
  <c r="BW183" i="8"/>
  <c r="M377" i="8"/>
  <c r="BU39" i="8"/>
  <c r="BT39" i="8"/>
  <c r="BP39" i="8"/>
  <c r="BW39" i="8"/>
  <c r="AG88" i="8" a="1"/>
  <c r="AG88" i="8" s="1"/>
  <c r="BE88" i="8" a="1"/>
  <c r="BE88" i="8" s="1"/>
  <c r="BB88" i="8" a="1"/>
  <c r="BB88" i="8" s="1"/>
  <c r="AS88" i="8" a="1"/>
  <c r="AS88" i="8" s="1"/>
  <c r="AA88" i="8" a="1"/>
  <c r="AA88" i="8" s="1"/>
  <c r="AJ88" i="8" a="1"/>
  <c r="AJ88" i="8" s="1"/>
  <c r="AV88" i="8" a="1"/>
  <c r="AV88" i="8" s="1"/>
  <c r="AP88" i="8" a="1"/>
  <c r="AP88" i="8" s="1"/>
  <c r="AD88" i="8" a="1"/>
  <c r="AD88" i="8" s="1"/>
  <c r="X88" i="8" a="1"/>
  <c r="X88" i="8" s="1"/>
  <c r="AY88" i="8" a="1"/>
  <c r="AY88" i="8" s="1"/>
  <c r="AM88" i="8" a="1"/>
  <c r="AM88" i="8" s="1"/>
  <c r="R88" i="8" a="1"/>
  <c r="R88" i="8" s="1"/>
  <c r="U88" i="8" a="1"/>
  <c r="U88" i="8" s="1"/>
  <c r="BF88" i="8" a="1"/>
  <c r="BF88" i="8" s="1"/>
  <c r="BC88" i="8" a="1"/>
  <c r="BC88" i="8" s="1"/>
  <c r="AZ88" i="8" a="1"/>
  <c r="AZ88" i="8" s="1"/>
  <c r="AW88" i="8" a="1"/>
  <c r="AW88" i="8" s="1"/>
  <c r="AT88" i="8" a="1"/>
  <c r="AT88" i="8" s="1"/>
  <c r="AQ88" i="8" a="1"/>
  <c r="AQ88" i="8" s="1"/>
  <c r="AN88" i="8" a="1"/>
  <c r="AN88" i="8" s="1"/>
  <c r="AK88" i="8" a="1"/>
  <c r="AK88" i="8" s="1"/>
  <c r="AH88" i="8" a="1"/>
  <c r="AH88" i="8" s="1"/>
  <c r="AE88" i="8" a="1"/>
  <c r="AE88" i="8" s="1"/>
  <c r="AB88" i="8" a="1"/>
  <c r="AB88" i="8" s="1"/>
  <c r="Y88" i="8" a="1"/>
  <c r="Y88" i="8" s="1"/>
  <c r="T88" i="8" a="1"/>
  <c r="T88" i="8" s="1"/>
  <c r="W88" i="8" a="1"/>
  <c r="W88" i="8" s="1"/>
  <c r="BD88" i="8" a="1"/>
  <c r="BD88" i="8" s="1"/>
  <c r="BA88" i="8" a="1"/>
  <c r="BA88" i="8" s="1"/>
  <c r="AX88" i="8" a="1"/>
  <c r="AX88" i="8" s="1"/>
  <c r="AU88" i="8" a="1"/>
  <c r="AU88" i="8" s="1"/>
  <c r="AR88" i="8" a="1"/>
  <c r="AR88" i="8" s="1"/>
  <c r="AO88" i="8" a="1"/>
  <c r="AO88" i="8" s="1"/>
  <c r="AL88" i="8" a="1"/>
  <c r="AL88" i="8" s="1"/>
  <c r="AI88" i="8" a="1"/>
  <c r="AI88" i="8" s="1"/>
  <c r="AF88" i="8" a="1"/>
  <c r="AF88" i="8" s="1"/>
  <c r="AC88" i="8" a="1"/>
  <c r="AC88" i="8" s="1"/>
  <c r="Z88" i="8" a="1"/>
  <c r="Z88" i="8" s="1"/>
  <c r="V88" i="8" a="1"/>
  <c r="V88" i="8" s="1"/>
  <c r="S88" i="8" a="1"/>
  <c r="S88" i="8" s="1"/>
  <c r="M18" i="28"/>
  <c r="M307" i="8"/>
  <c r="BR87" i="8"/>
  <c r="CB87" i="8"/>
  <c r="N295" i="8"/>
  <c r="BH336" i="8"/>
  <c r="M23" i="28"/>
  <c r="M306" i="8"/>
  <c r="BI135" i="8"/>
  <c r="BY135" i="8"/>
  <c r="Q129" i="8"/>
  <c r="BK135" i="8"/>
  <c r="BS135" i="8"/>
  <c r="P24" i="28"/>
  <c r="N283" i="8"/>
  <c r="BH254" i="8"/>
  <c r="CA183" i="8"/>
  <c r="BN183" i="8"/>
  <c r="BT183" i="8"/>
  <c r="BJ183" i="8"/>
  <c r="BZ183" i="8"/>
  <c r="BV183" i="8"/>
  <c r="CB39" i="8"/>
  <c r="BR39" i="8"/>
  <c r="BQ39" i="8"/>
  <c r="BO39" i="8"/>
  <c r="BB40" i="8" a="1"/>
  <c r="BB40" i="8" s="1"/>
  <c r="BE40" i="8" a="1"/>
  <c r="BE40" i="8" s="1"/>
  <c r="AS40" i="8" a="1"/>
  <c r="AS40" i="8" s="1"/>
  <c r="AG40" i="8" a="1"/>
  <c r="AG40" i="8" s="1"/>
  <c r="AA40" i="8" a="1"/>
  <c r="AA40" i="8" s="1"/>
  <c r="AV40" i="8" a="1"/>
  <c r="AV40" i="8" s="1"/>
  <c r="AD40" i="8" a="1"/>
  <c r="AD40" i="8" s="1"/>
  <c r="R40" i="8" a="1"/>
  <c r="R40" i="8" s="1"/>
  <c r="AY40" i="8" a="1"/>
  <c r="AY40" i="8" s="1"/>
  <c r="AJ40" i="8" a="1"/>
  <c r="AJ40" i="8" s="1"/>
  <c r="AP40" i="8" a="1"/>
  <c r="AP40" i="8" s="1"/>
  <c r="AM40" i="8" a="1"/>
  <c r="AM40" i="8" s="1"/>
  <c r="U40" i="8" a="1"/>
  <c r="U40" i="8" s="1"/>
  <c r="X40" i="8" a="1"/>
  <c r="X40" i="8" s="1"/>
  <c r="BD40" i="8" a="1"/>
  <c r="BD40" i="8" s="1"/>
  <c r="BA40" i="8" a="1"/>
  <c r="BA40" i="8" s="1"/>
  <c r="AX40" i="8" a="1"/>
  <c r="AX40" i="8" s="1"/>
  <c r="AU40" i="8" a="1"/>
  <c r="AU40" i="8" s="1"/>
  <c r="AR40" i="8" a="1"/>
  <c r="AR40" i="8" s="1"/>
  <c r="AO40" i="8" a="1"/>
  <c r="AO40" i="8" s="1"/>
  <c r="AL40" i="8" a="1"/>
  <c r="AL40" i="8" s="1"/>
  <c r="AI40" i="8" a="1"/>
  <c r="AI40" i="8" s="1"/>
  <c r="AF40" i="8" a="1"/>
  <c r="AF40" i="8" s="1"/>
  <c r="AC40" i="8" a="1"/>
  <c r="AC40" i="8" s="1"/>
  <c r="Z40" i="8" a="1"/>
  <c r="Z40" i="8" s="1"/>
  <c r="S40" i="8" a="1"/>
  <c r="S40" i="8" s="1"/>
  <c r="V40" i="8" a="1"/>
  <c r="V40" i="8" s="1"/>
  <c r="BF40" i="8" a="1"/>
  <c r="BF40" i="8" s="1"/>
  <c r="BC40" i="8" a="1"/>
  <c r="BC40" i="8" s="1"/>
  <c r="AZ40" i="8" a="1"/>
  <c r="AZ40" i="8" s="1"/>
  <c r="AW40" i="8" a="1"/>
  <c r="AW40" i="8" s="1"/>
  <c r="AT40" i="8" a="1"/>
  <c r="AT40" i="8" s="1"/>
  <c r="AQ40" i="8" a="1"/>
  <c r="AQ40" i="8" s="1"/>
  <c r="AN40" i="8" a="1"/>
  <c r="AN40" i="8" s="1"/>
  <c r="AK40" i="8" a="1"/>
  <c r="AK40" i="8" s="1"/>
  <c r="AH40" i="8" a="1"/>
  <c r="AH40" i="8" s="1"/>
  <c r="AE40" i="8" a="1"/>
  <c r="AE40" i="8" s="1"/>
  <c r="AB40" i="8" a="1"/>
  <c r="AB40" i="8" s="1"/>
  <c r="Y40" i="8" a="1"/>
  <c r="Y40" i="8" s="1"/>
  <c r="T40" i="8" a="1"/>
  <c r="T40" i="8" s="1"/>
  <c r="W40" i="8" a="1"/>
  <c r="W40" i="8" s="1"/>
  <c r="BU87" i="8"/>
  <c r="BZ87" i="8"/>
  <c r="BJ87" i="8"/>
  <c r="BQ87" i="8"/>
  <c r="BV87" i="8"/>
  <c r="O295" i="8"/>
  <c r="O296" i="8"/>
  <c r="N321" i="8"/>
  <c r="N287" i="8"/>
  <c r="BH253" i="8"/>
  <c r="BL135" i="8"/>
  <c r="BR135" i="8"/>
  <c r="CB135" i="8"/>
  <c r="BO135" i="8"/>
  <c r="Q81" i="8"/>
  <c r="Q339" i="8" s="1"/>
  <c r="Q296" i="8" s="1"/>
  <c r="BY183" i="8"/>
  <c r="BI183" i="8"/>
  <c r="Q177" i="8"/>
  <c r="BU183" i="8"/>
  <c r="BQ183" i="8"/>
  <c r="BO183" i="8"/>
  <c r="O321" i="8"/>
  <c r="O287" i="8"/>
  <c r="BY39" i="8"/>
  <c r="BI39" i="8"/>
  <c r="Q33" i="8"/>
  <c r="BL39" i="8"/>
  <c r="BK39" i="8"/>
  <c r="BV39" i="8"/>
  <c r="AS136" i="8" a="1"/>
  <c r="AS136" i="8" s="1"/>
  <c r="BE136" i="8" a="1"/>
  <c r="BE136" i="8" s="1"/>
  <c r="BB136" i="8" a="1"/>
  <c r="BB136" i="8" s="1"/>
  <c r="AG136" i="8" a="1"/>
  <c r="AG136" i="8" s="1"/>
  <c r="AY136" i="8" a="1"/>
  <c r="AY136" i="8" s="1"/>
  <c r="AV136" i="8" a="1"/>
  <c r="AV136" i="8" s="1"/>
  <c r="AJ136" i="8" a="1"/>
  <c r="AJ136" i="8" s="1"/>
  <c r="R136" i="8" a="1"/>
  <c r="R136" i="8" s="1"/>
  <c r="U136" i="8" a="1"/>
  <c r="U136" i="8" s="1"/>
  <c r="X136" i="8" a="1"/>
  <c r="X136" i="8" s="1"/>
  <c r="AA136" i="8" a="1"/>
  <c r="AA136" i="8" s="1"/>
  <c r="AD136" i="8" a="1"/>
  <c r="AD136" i="8" s="1"/>
  <c r="AP136" i="8" a="1"/>
  <c r="AP136" i="8" s="1"/>
  <c r="AM136" i="8" a="1"/>
  <c r="AM136" i="8" s="1"/>
  <c r="BF136" i="8" a="1"/>
  <c r="BF136" i="8" s="1"/>
  <c r="BC136" i="8" a="1"/>
  <c r="BC136" i="8" s="1"/>
  <c r="AZ136" i="8" a="1"/>
  <c r="AZ136" i="8" s="1"/>
  <c r="AW136" i="8" a="1"/>
  <c r="AW136" i="8" s="1"/>
  <c r="AT136" i="8" a="1"/>
  <c r="AT136" i="8" s="1"/>
  <c r="AQ136" i="8" a="1"/>
  <c r="AQ136" i="8" s="1"/>
  <c r="AN136" i="8" a="1"/>
  <c r="AN136" i="8" s="1"/>
  <c r="AK136" i="8" a="1"/>
  <c r="AK136" i="8" s="1"/>
  <c r="AH136" i="8" a="1"/>
  <c r="AH136" i="8" s="1"/>
  <c r="AE136" i="8" a="1"/>
  <c r="AE136" i="8" s="1"/>
  <c r="AB136" i="8" a="1"/>
  <c r="AB136" i="8" s="1"/>
  <c r="Y136" i="8" a="1"/>
  <c r="Y136" i="8" s="1"/>
  <c r="V136" i="8" a="1"/>
  <c r="V136" i="8" s="1"/>
  <c r="S136" i="8" a="1"/>
  <c r="S136" i="8" s="1"/>
  <c r="BD136" i="8" a="1"/>
  <c r="BD136" i="8" s="1"/>
  <c r="BA136" i="8" a="1"/>
  <c r="BA136" i="8" s="1"/>
  <c r="AX136" i="8" a="1"/>
  <c r="AX136" i="8" s="1"/>
  <c r="AU136" i="8" a="1"/>
  <c r="AU136" i="8" s="1"/>
  <c r="AR136" i="8" a="1"/>
  <c r="AR136" i="8" s="1"/>
  <c r="AO136" i="8" a="1"/>
  <c r="AO136" i="8" s="1"/>
  <c r="AL136" i="8" a="1"/>
  <c r="AL136" i="8" s="1"/>
  <c r="AI136" i="8" a="1"/>
  <c r="AI136" i="8" s="1"/>
  <c r="AF136" i="8" a="1"/>
  <c r="AF136" i="8" s="1"/>
  <c r="AC136" i="8" a="1"/>
  <c r="AC136" i="8" s="1"/>
  <c r="Z136" i="8" a="1"/>
  <c r="Z136" i="8" s="1"/>
  <c r="T136" i="8" a="1"/>
  <c r="T136" i="8" s="1"/>
  <c r="W136" i="8" a="1"/>
  <c r="W136" i="8" s="1"/>
  <c r="CA87" i="8"/>
  <c r="BN87" i="8"/>
  <c r="BT87" i="8"/>
  <c r="BW87" i="8"/>
  <c r="N296" i="8"/>
  <c r="BH339" i="8"/>
  <c r="BM135" i="8"/>
  <c r="BQ135" i="8"/>
  <c r="BP135" i="8"/>
  <c r="BV135" i="8"/>
  <c r="P287" i="8"/>
  <c r="P298" i="8" s="1"/>
  <c r="P321" i="8"/>
  <c r="M350" i="8"/>
  <c r="M351" i="8" s="1"/>
  <c r="E41" i="8" l="1" a="1"/>
  <c r="E41" i="8" s="1"/>
  <c r="AS41" i="8" s="1" a="1"/>
  <c r="AS41" i="8" s="1"/>
  <c r="E89" i="8" a="1"/>
  <c r="E89" i="8" s="1"/>
  <c r="E137" i="8" a="1"/>
  <c r="E137" i="8" s="1"/>
  <c r="AS137" i="8" s="1" a="1"/>
  <c r="AS137" i="8" s="1"/>
  <c r="R177" i="8"/>
  <c r="BY184" i="8"/>
  <c r="BY136" i="8"/>
  <c r="BY88" i="8"/>
  <c r="BY40" i="8"/>
  <c r="BI81" i="8"/>
  <c r="BS40" i="8"/>
  <c r="BK88" i="8"/>
  <c r="BM136" i="8"/>
  <c r="BV136" i="8"/>
  <c r="BO88" i="8"/>
  <c r="M48" i="28"/>
  <c r="N347" i="8"/>
  <c r="N305" i="8"/>
  <c r="N15" i="28"/>
  <c r="BH296" i="8"/>
  <c r="BN136" i="8"/>
  <c r="CA136" i="8"/>
  <c r="BJ136" i="8"/>
  <c r="BZ136" i="8"/>
  <c r="BO136" i="8"/>
  <c r="Q254" i="8"/>
  <c r="BI177" i="8"/>
  <c r="N298" i="8"/>
  <c r="BH287" i="8"/>
  <c r="BQ40" i="8"/>
  <c r="BZ40" i="8"/>
  <c r="BJ40" i="8"/>
  <c r="BO40" i="8"/>
  <c r="N299" i="8"/>
  <c r="BH283" i="8"/>
  <c r="C64" i="6" s="1"/>
  <c r="Q253" i="8"/>
  <c r="BI129" i="8"/>
  <c r="BL88" i="8"/>
  <c r="BP88" i="8"/>
  <c r="BW88" i="8"/>
  <c r="BJ18" i="8"/>
  <c r="BR184" i="8"/>
  <c r="CB184" i="8"/>
  <c r="BP184" i="8"/>
  <c r="CA184" i="8"/>
  <c r="BN184" i="8"/>
  <c r="BO184" i="8"/>
  <c r="R33" i="8"/>
  <c r="BP136" i="8"/>
  <c r="Q336" i="8"/>
  <c r="BI33" i="8"/>
  <c r="Q305" i="8"/>
  <c r="Q15" i="28"/>
  <c r="BH321" i="8"/>
  <c r="O348" i="8"/>
  <c r="CB40" i="8"/>
  <c r="BR40" i="8"/>
  <c r="CA40" i="8"/>
  <c r="BN40" i="8"/>
  <c r="R129" i="8"/>
  <c r="N348" i="8"/>
  <c r="BH295" i="8"/>
  <c r="BZ88" i="8"/>
  <c r="BJ88" i="8"/>
  <c r="R81" i="8"/>
  <c r="BN88" i="8"/>
  <c r="CA88" i="8"/>
  <c r="BM88" i="8"/>
  <c r="E138" i="8" a="1"/>
  <c r="E138" i="8" s="1"/>
  <c r="E42" i="8" a="1"/>
  <c r="E42" i="8" s="1"/>
  <c r="E186" i="8" a="1"/>
  <c r="E186" i="8" s="1"/>
  <c r="E90" i="8" a="1"/>
  <c r="E90" i="8" s="1"/>
  <c r="N65" i="28"/>
  <c r="O335" i="8"/>
  <c r="O344" i="8" s="1"/>
  <c r="BH344" i="8"/>
  <c r="BI335" i="8" s="1"/>
  <c r="BM184" i="8"/>
  <c r="BL184" i="8"/>
  <c r="BS184" i="8"/>
  <c r="M20" i="28"/>
  <c r="BE89" i="8" a="1"/>
  <c r="BE89" i="8" s="1"/>
  <c r="AS89" i="8" a="1"/>
  <c r="AS89" i="8" s="1"/>
  <c r="AG89" i="8" a="1"/>
  <c r="AG89" i="8" s="1"/>
  <c r="BB89" i="8" a="1"/>
  <c r="BB89" i="8" s="1"/>
  <c r="U89" i="8" a="1"/>
  <c r="U89" i="8" s="1"/>
  <c r="X89" i="8" a="1"/>
  <c r="X89" i="8" s="1"/>
  <c r="AJ89" i="8" a="1"/>
  <c r="AJ89" i="8" s="1"/>
  <c r="AY89" i="8" a="1"/>
  <c r="AY89" i="8" s="1"/>
  <c r="AM89" i="8" a="1"/>
  <c r="AM89" i="8" s="1"/>
  <c r="S89" i="8" a="1"/>
  <c r="S89" i="8" s="1"/>
  <c r="AV89" i="8" a="1"/>
  <c r="AV89" i="8" s="1"/>
  <c r="AP89" i="8" a="1"/>
  <c r="AP89" i="8" s="1"/>
  <c r="AD89" i="8" a="1"/>
  <c r="AD89" i="8" s="1"/>
  <c r="AA89" i="8" a="1"/>
  <c r="AA89" i="8" s="1"/>
  <c r="BD89" i="8" a="1"/>
  <c r="BD89" i="8" s="1"/>
  <c r="BA89" i="8" a="1"/>
  <c r="BA89" i="8" s="1"/>
  <c r="AX89" i="8" a="1"/>
  <c r="AX89" i="8" s="1"/>
  <c r="AU89" i="8" a="1"/>
  <c r="AU89" i="8" s="1"/>
  <c r="AR89" i="8" a="1"/>
  <c r="AR89" i="8" s="1"/>
  <c r="AO89" i="8" a="1"/>
  <c r="AO89" i="8" s="1"/>
  <c r="AL89" i="8" a="1"/>
  <c r="AL89" i="8" s="1"/>
  <c r="AI89" i="8" a="1"/>
  <c r="AI89" i="8" s="1"/>
  <c r="AF89" i="8" a="1"/>
  <c r="AF89" i="8" s="1"/>
  <c r="AC89" i="8" a="1"/>
  <c r="AC89" i="8" s="1"/>
  <c r="Z89" i="8" a="1"/>
  <c r="Z89" i="8" s="1"/>
  <c r="W89" i="8" a="1"/>
  <c r="W89" i="8" s="1"/>
  <c r="T89" i="8" a="1"/>
  <c r="T89" i="8" s="1"/>
  <c r="BF89" i="8" a="1"/>
  <c r="BF89" i="8" s="1"/>
  <c r="BC89" i="8" a="1"/>
  <c r="BC89" i="8" s="1"/>
  <c r="AZ89" i="8" a="1"/>
  <c r="AZ89" i="8" s="1"/>
  <c r="AW89" i="8" a="1"/>
  <c r="AW89" i="8" s="1"/>
  <c r="AT89" i="8" a="1"/>
  <c r="AT89" i="8" s="1"/>
  <c r="AQ89" i="8" a="1"/>
  <c r="AQ89" i="8" s="1"/>
  <c r="AN89" i="8" a="1"/>
  <c r="AN89" i="8" s="1"/>
  <c r="AK89" i="8" a="1"/>
  <c r="AK89" i="8" s="1"/>
  <c r="AH89" i="8" a="1"/>
  <c r="AH89" i="8" s="1"/>
  <c r="AE89" i="8" a="1"/>
  <c r="AE89" i="8" s="1"/>
  <c r="AB89" i="8" a="1"/>
  <c r="AB89" i="8" s="1"/>
  <c r="Y89" i="8" a="1"/>
  <c r="Y89" i="8" s="1"/>
  <c r="V89" i="8" a="1"/>
  <c r="V89" i="8" s="1"/>
  <c r="M297" i="8"/>
  <c r="BQ136" i="8"/>
  <c r="BL136" i="8"/>
  <c r="BT136" i="8"/>
  <c r="BW136" i="8"/>
  <c r="O298" i="8"/>
  <c r="O305" i="8"/>
  <c r="BI296" i="8"/>
  <c r="O15" i="28"/>
  <c r="P16" i="28" s="1"/>
  <c r="R254" i="8"/>
  <c r="BL40" i="8"/>
  <c r="BP40" i="8"/>
  <c r="BT40" i="8"/>
  <c r="BW40" i="8"/>
  <c r="M24" i="28"/>
  <c r="BQ88" i="8"/>
  <c r="BR88" i="8"/>
  <c r="CB88" i="8"/>
  <c r="BS88" i="8"/>
  <c r="M379" i="8"/>
  <c r="M380" i="8" s="1"/>
  <c r="U18" i="8"/>
  <c r="U20" i="8" s="1"/>
  <c r="V16" i="8"/>
  <c r="H141" i="6"/>
  <c r="H146" i="6" s="1"/>
  <c r="BU184" i="8"/>
  <c r="BK184" i="8"/>
  <c r="BV184" i="8"/>
  <c r="BJ20" i="8"/>
  <c r="BB137" i="8" a="1"/>
  <c r="BB137" i="8" s="1"/>
  <c r="AG137" i="8" a="1"/>
  <c r="AG137" i="8" s="1"/>
  <c r="X137" i="8" a="1"/>
  <c r="X137" i="8" s="1"/>
  <c r="S137" i="8" a="1"/>
  <c r="S137" i="8" s="1"/>
  <c r="AV137" i="8" a="1"/>
  <c r="AV137" i="8" s="1"/>
  <c r="U137" i="8" a="1"/>
  <c r="U137" i="8" s="1"/>
  <c r="AA137" i="8" a="1"/>
  <c r="AA137" i="8" s="1"/>
  <c r="BF137" i="8" a="1"/>
  <c r="BF137" i="8" s="1"/>
  <c r="AW137" i="8" a="1"/>
  <c r="AW137" i="8" s="1"/>
  <c r="AT137" i="8" a="1"/>
  <c r="AT137" i="8" s="1"/>
  <c r="AK137" i="8" a="1"/>
  <c r="AK137" i="8" s="1"/>
  <c r="AH137" i="8" a="1"/>
  <c r="AH137" i="8" s="1"/>
  <c r="Y137" i="8" a="1"/>
  <c r="Y137" i="8" s="1"/>
  <c r="V137" i="8" a="1"/>
  <c r="V137" i="8" s="1"/>
  <c r="BA137" i="8" a="1"/>
  <c r="BA137" i="8" s="1"/>
  <c r="AX137" i="8" a="1"/>
  <c r="AX137" i="8" s="1"/>
  <c r="AO137" i="8" a="1"/>
  <c r="AO137" i="8" s="1"/>
  <c r="AL137" i="8" a="1"/>
  <c r="AL137" i="8" s="1"/>
  <c r="AC137" i="8" a="1"/>
  <c r="AC137" i="8" s="1"/>
  <c r="Z137" i="8" a="1"/>
  <c r="Z137" i="8" s="1"/>
  <c r="P18" i="28"/>
  <c r="P20" i="28" s="1"/>
  <c r="P307" i="8"/>
  <c r="CB136" i="8"/>
  <c r="BR136" i="8"/>
  <c r="BK136" i="8"/>
  <c r="BU136" i="8"/>
  <c r="BS136" i="8"/>
  <c r="BI339" i="8"/>
  <c r="BK40" i="8"/>
  <c r="BU40" i="8"/>
  <c r="BM40" i="8"/>
  <c r="BV40" i="8"/>
  <c r="BU88" i="8"/>
  <c r="BT88" i="8"/>
  <c r="BV88" i="8"/>
  <c r="O299" i="8"/>
  <c r="P377" i="8"/>
  <c r="BT184" i="8"/>
  <c r="BZ184" i="8"/>
  <c r="BJ184" i="8"/>
  <c r="BQ184" i="8"/>
  <c r="BW184" i="8"/>
  <c r="AS185" i="8" a="1"/>
  <c r="AS185" i="8" s="1"/>
  <c r="BE185" i="8" a="1"/>
  <c r="BE185" i="8" s="1"/>
  <c r="AG185" i="8" a="1"/>
  <c r="AG185" i="8" s="1"/>
  <c r="BB185" i="8" a="1"/>
  <c r="BB185" i="8" s="1"/>
  <c r="AD185" i="8" a="1"/>
  <c r="AD185" i="8" s="1"/>
  <c r="S185" i="8" a="1"/>
  <c r="S185" i="8" s="1"/>
  <c r="AM185" i="8" a="1"/>
  <c r="AM185" i="8" s="1"/>
  <c r="AV185" i="8" a="1"/>
  <c r="AV185" i="8" s="1"/>
  <c r="AY185" i="8" a="1"/>
  <c r="AY185" i="8" s="1"/>
  <c r="AA185" i="8" a="1"/>
  <c r="AA185" i="8" s="1"/>
  <c r="AP185" i="8" a="1"/>
  <c r="AP185" i="8" s="1"/>
  <c r="AJ185" i="8" a="1"/>
  <c r="AJ185" i="8" s="1"/>
  <c r="U185" i="8" a="1"/>
  <c r="U185" i="8" s="1"/>
  <c r="X185" i="8" a="1"/>
  <c r="X185" i="8" s="1"/>
  <c r="BD185" i="8" a="1"/>
  <c r="BD185" i="8" s="1"/>
  <c r="BA185" i="8" a="1"/>
  <c r="BA185" i="8" s="1"/>
  <c r="AX185" i="8" a="1"/>
  <c r="AX185" i="8" s="1"/>
  <c r="AU185" i="8" a="1"/>
  <c r="AU185" i="8" s="1"/>
  <c r="AR185" i="8" a="1"/>
  <c r="AR185" i="8" s="1"/>
  <c r="AO185" i="8" a="1"/>
  <c r="AO185" i="8" s="1"/>
  <c r="AL185" i="8" a="1"/>
  <c r="AL185" i="8" s="1"/>
  <c r="AI185" i="8" a="1"/>
  <c r="AI185" i="8" s="1"/>
  <c r="AF185" i="8" a="1"/>
  <c r="AF185" i="8" s="1"/>
  <c r="AC185" i="8" a="1"/>
  <c r="AC185" i="8" s="1"/>
  <c r="Z185" i="8" a="1"/>
  <c r="Z185" i="8" s="1"/>
  <c r="W185" i="8" a="1"/>
  <c r="W185" i="8" s="1"/>
  <c r="V185" i="8" a="1"/>
  <c r="V185" i="8" s="1"/>
  <c r="BF185" i="8" a="1"/>
  <c r="BF185" i="8" s="1"/>
  <c r="BC185" i="8" a="1"/>
  <c r="BC185" i="8" s="1"/>
  <c r="AZ185" i="8" a="1"/>
  <c r="AZ185" i="8" s="1"/>
  <c r="AW185" i="8" a="1"/>
  <c r="AW185" i="8" s="1"/>
  <c r="AT185" i="8" a="1"/>
  <c r="AT185" i="8" s="1"/>
  <c r="AQ185" i="8" a="1"/>
  <c r="AQ185" i="8" s="1"/>
  <c r="AN185" i="8" a="1"/>
  <c r="AN185" i="8" s="1"/>
  <c r="AK185" i="8" a="1"/>
  <c r="AK185" i="8" s="1"/>
  <c r="AH185" i="8" a="1"/>
  <c r="AH185" i="8" s="1"/>
  <c r="AE185" i="8" a="1"/>
  <c r="AE185" i="8" s="1"/>
  <c r="AB185" i="8" a="1"/>
  <c r="AB185" i="8" s="1"/>
  <c r="Y185" i="8" a="1"/>
  <c r="Y185" i="8" s="1"/>
  <c r="T185" i="8" a="1"/>
  <c r="T185" i="8" s="1"/>
  <c r="AF137" i="8" l="1" a="1"/>
  <c r="AF137" i="8" s="1"/>
  <c r="AR137" i="8" a="1"/>
  <c r="AR137" i="8" s="1"/>
  <c r="BD137" i="8" a="1"/>
  <c r="BD137" i="8" s="1"/>
  <c r="AB137" i="8" a="1"/>
  <c r="AB137" i="8" s="1"/>
  <c r="BM137" i="8" s="1"/>
  <c r="AN137" i="8" a="1"/>
  <c r="AN137" i="8" s="1"/>
  <c r="AZ137" i="8" a="1"/>
  <c r="AZ137" i="8" s="1"/>
  <c r="AD137" i="8" a="1"/>
  <c r="AD137" i="8" s="1"/>
  <c r="AY137" i="8" a="1"/>
  <c r="AY137" i="8" s="1"/>
  <c r="BU137" i="8" s="1"/>
  <c r="AM137" i="8" a="1"/>
  <c r="AM137" i="8" s="1"/>
  <c r="BE137" i="8" a="1"/>
  <c r="BE137" i="8" s="1"/>
  <c r="W137" i="8" a="1"/>
  <c r="W137" i="8" s="1"/>
  <c r="BK137" i="8" s="1"/>
  <c r="AI137" i="8" a="1"/>
  <c r="AI137" i="8" s="1"/>
  <c r="BO137" i="8" s="1"/>
  <c r="AU137" i="8" a="1"/>
  <c r="AU137" i="8" s="1"/>
  <c r="T137" i="8" a="1"/>
  <c r="T137" i="8" s="1"/>
  <c r="AE137" i="8" a="1"/>
  <c r="AE137" i="8" s="1"/>
  <c r="AQ137" i="8" a="1"/>
  <c r="AQ137" i="8" s="1"/>
  <c r="BR137" i="8" s="1"/>
  <c r="BC137" i="8" a="1"/>
  <c r="BC137" i="8" s="1"/>
  <c r="AP137" i="8" a="1"/>
  <c r="AP137" i="8" s="1"/>
  <c r="AJ137" i="8" a="1"/>
  <c r="AJ137" i="8" s="1"/>
  <c r="AX41" i="8" a="1"/>
  <c r="AX41" i="8" s="1"/>
  <c r="AC41" i="8" a="1"/>
  <c r="AC41" i="8" s="1"/>
  <c r="AO41" i="8" a="1"/>
  <c r="AO41" i="8" s="1"/>
  <c r="BA41" i="8" a="1"/>
  <c r="BA41" i="8" s="1"/>
  <c r="AB41" i="8" a="1"/>
  <c r="AB41" i="8" s="1"/>
  <c r="AN41" i="8" a="1"/>
  <c r="AN41" i="8" s="1"/>
  <c r="AZ41" i="8" a="1"/>
  <c r="AZ41" i="8" s="1"/>
  <c r="AY41" i="8" a="1"/>
  <c r="AY41" i="8" s="1"/>
  <c r="AV41" i="8" a="1"/>
  <c r="AV41" i="8" s="1"/>
  <c r="BT41" i="8" s="1"/>
  <c r="U41" i="8" a="1"/>
  <c r="U41" i="8" s="1"/>
  <c r="AG41" i="8" a="1"/>
  <c r="AG41" i="8" s="1"/>
  <c r="Z41" i="8" a="1"/>
  <c r="Z41" i="8" s="1"/>
  <c r="Y41" i="8" a="1"/>
  <c r="Y41" i="8" s="1"/>
  <c r="BL41" i="8" s="1"/>
  <c r="AW41" i="8" a="1"/>
  <c r="AW41" i="8" s="1"/>
  <c r="AA41" i="8" a="1"/>
  <c r="AA41" i="8" s="1"/>
  <c r="V41" i="8" a="1"/>
  <c r="V41" i="8" s="1"/>
  <c r="AF41" i="8" a="1"/>
  <c r="AF41" i="8" s="1"/>
  <c r="AR41" i="8" a="1"/>
  <c r="AR41" i="8" s="1"/>
  <c r="BD41" i="8" a="1"/>
  <c r="BD41" i="8" s="1"/>
  <c r="AE41" i="8" a="1"/>
  <c r="AE41" i="8" s="1"/>
  <c r="AQ41" i="8" a="1"/>
  <c r="AQ41" i="8" s="1"/>
  <c r="BC41" i="8" a="1"/>
  <c r="BC41" i="8" s="1"/>
  <c r="AP41" i="8" a="1"/>
  <c r="AP41" i="8" s="1"/>
  <c r="AD41" i="8" a="1"/>
  <c r="AD41" i="8" s="1"/>
  <c r="BB41" i="8" a="1"/>
  <c r="BB41" i="8" s="1"/>
  <c r="BV41" i="8" s="1"/>
  <c r="AL41" i="8" a="1"/>
  <c r="AL41" i="8" s="1"/>
  <c r="BP41" i="8" s="1"/>
  <c r="AK41" i="8" a="1"/>
  <c r="AK41" i="8" s="1"/>
  <c r="S41" i="8" a="1"/>
  <c r="S41" i="8" s="1"/>
  <c r="AM41" i="8" a="1"/>
  <c r="AM41" i="8" s="1"/>
  <c r="BE41" i="8" a="1"/>
  <c r="BE41" i="8" s="1"/>
  <c r="W41" i="8" a="1"/>
  <c r="W41" i="8" s="1"/>
  <c r="AI41" i="8" a="1"/>
  <c r="AI41" i="8" s="1"/>
  <c r="BO41" i="8" s="1"/>
  <c r="AU41" i="8" a="1"/>
  <c r="AU41" i="8" s="1"/>
  <c r="T41" i="8" a="1"/>
  <c r="T41" i="8" s="1"/>
  <c r="AH41" i="8" a="1"/>
  <c r="AH41" i="8" s="1"/>
  <c r="AT41" i="8" a="1"/>
  <c r="AT41" i="8" s="1"/>
  <c r="BF41" i="8" a="1"/>
  <c r="BF41" i="8" s="1"/>
  <c r="X41" i="8" a="1"/>
  <c r="X41" i="8" s="1"/>
  <c r="AJ41" i="8" a="1"/>
  <c r="AJ41" i="8" s="1"/>
  <c r="BY185" i="8"/>
  <c r="BY137" i="8"/>
  <c r="BY89" i="8"/>
  <c r="BO89" i="8"/>
  <c r="P26" i="28"/>
  <c r="P21" i="28"/>
  <c r="E43" i="8" a="1"/>
  <c r="E43" i="8" s="1"/>
  <c r="E91" i="8" a="1"/>
  <c r="E91" i="8" s="1"/>
  <c r="E139" i="8" a="1"/>
  <c r="E139" i="8" s="1"/>
  <c r="E187" i="8" a="1"/>
  <c r="E187" i="8" s="1"/>
  <c r="BL185" i="8"/>
  <c r="BW185" i="8"/>
  <c r="CB185" i="8"/>
  <c r="BR185" i="8"/>
  <c r="BQ185" i="8"/>
  <c r="BO185" i="8"/>
  <c r="O23" i="28"/>
  <c r="O306" i="8"/>
  <c r="BN137" i="8"/>
  <c r="BQ137" i="8"/>
  <c r="BW137" i="8"/>
  <c r="O377" i="8"/>
  <c r="BI305" i="8"/>
  <c r="BR89" i="8"/>
  <c r="CB89" i="8"/>
  <c r="BU89" i="8"/>
  <c r="BV89" i="8"/>
  <c r="M26" i="28"/>
  <c r="M21" i="28"/>
  <c r="BH65" i="28"/>
  <c r="AS138" i="8" a="1"/>
  <c r="AS138" i="8" s="1"/>
  <c r="AG138" i="8" a="1"/>
  <c r="AG138" i="8" s="1"/>
  <c r="BB138" i="8" a="1"/>
  <c r="BB138" i="8" s="1"/>
  <c r="BE138" i="8" a="1"/>
  <c r="BE138" i="8" s="1"/>
  <c r="AV138" i="8" a="1"/>
  <c r="AV138" i="8" s="1"/>
  <c r="X138" i="8" a="1"/>
  <c r="X138" i="8" s="1"/>
  <c r="U138" i="8" a="1"/>
  <c r="U138" i="8" s="1"/>
  <c r="AD138" i="8" a="1"/>
  <c r="AD138" i="8" s="1"/>
  <c r="AM138" i="8" a="1"/>
  <c r="AM138" i="8" s="1"/>
  <c r="T138" i="8" a="1"/>
  <c r="T138" i="8" s="1"/>
  <c r="AJ138" i="8" a="1"/>
  <c r="AJ138" i="8" s="1"/>
  <c r="AP138" i="8" a="1"/>
  <c r="AP138" i="8" s="1"/>
  <c r="AA138" i="8" a="1"/>
  <c r="AA138" i="8" s="1"/>
  <c r="AY138" i="8" a="1"/>
  <c r="AY138" i="8" s="1"/>
  <c r="BF138" i="8" a="1"/>
  <c r="BF138" i="8" s="1"/>
  <c r="BC138" i="8" a="1"/>
  <c r="BC138" i="8" s="1"/>
  <c r="AZ138" i="8" a="1"/>
  <c r="AZ138" i="8" s="1"/>
  <c r="AW138" i="8" a="1"/>
  <c r="AW138" i="8" s="1"/>
  <c r="AT138" i="8" a="1"/>
  <c r="AT138" i="8" s="1"/>
  <c r="AQ138" i="8" a="1"/>
  <c r="AQ138" i="8" s="1"/>
  <c r="AN138" i="8" a="1"/>
  <c r="AN138" i="8" s="1"/>
  <c r="AK138" i="8" a="1"/>
  <c r="AK138" i="8" s="1"/>
  <c r="AH138" i="8" a="1"/>
  <c r="AH138" i="8" s="1"/>
  <c r="AE138" i="8" a="1"/>
  <c r="AE138" i="8" s="1"/>
  <c r="AB138" i="8" a="1"/>
  <c r="AB138" i="8" s="1"/>
  <c r="V138" i="8" a="1"/>
  <c r="V138" i="8" s="1"/>
  <c r="W138" i="8" a="1"/>
  <c r="W138" i="8" s="1"/>
  <c r="BD138" i="8" a="1"/>
  <c r="BD138" i="8" s="1"/>
  <c r="BA138" i="8" a="1"/>
  <c r="BA138" i="8" s="1"/>
  <c r="AX138" i="8" a="1"/>
  <c r="AX138" i="8" s="1"/>
  <c r="AU138" i="8" a="1"/>
  <c r="AU138" i="8" s="1"/>
  <c r="AR138" i="8" a="1"/>
  <c r="AR138" i="8" s="1"/>
  <c r="AO138" i="8" a="1"/>
  <c r="AO138" i="8" s="1"/>
  <c r="AL138" i="8" a="1"/>
  <c r="AL138" i="8" s="1"/>
  <c r="AI138" i="8" a="1"/>
  <c r="AI138" i="8" s="1"/>
  <c r="AF138" i="8" a="1"/>
  <c r="AF138" i="8" s="1"/>
  <c r="AC138" i="8" a="1"/>
  <c r="AC138" i="8" s="1"/>
  <c r="Z138" i="8" a="1"/>
  <c r="Z138" i="8" s="1"/>
  <c r="Y138" i="8" a="1"/>
  <c r="Y138" i="8" s="1"/>
  <c r="O350" i="8"/>
  <c r="Q16" i="28"/>
  <c r="I141" i="6"/>
  <c r="I146" i="6" s="1"/>
  <c r="Q295" i="8"/>
  <c r="BI336" i="8"/>
  <c r="S33" i="8"/>
  <c r="F141" i="6"/>
  <c r="F146" i="6" s="1"/>
  <c r="N16" i="28"/>
  <c r="BH15" i="28"/>
  <c r="BH16" i="28" s="1"/>
  <c r="BS137" i="8"/>
  <c r="W16" i="8"/>
  <c r="BK16" i="8" s="1"/>
  <c r="V18" i="8"/>
  <c r="V20" i="8" s="1"/>
  <c r="M69" i="28"/>
  <c r="N376" i="8"/>
  <c r="BT89" i="8"/>
  <c r="BP89" i="8"/>
  <c r="AG90" i="8" a="1"/>
  <c r="AG90" i="8" s="1"/>
  <c r="BE90" i="8" a="1"/>
  <c r="BE90" i="8" s="1"/>
  <c r="AS90" i="8" a="1"/>
  <c r="AS90" i="8" s="1"/>
  <c r="BB90" i="8" a="1"/>
  <c r="BB90" i="8" s="1"/>
  <c r="AJ90" i="8" a="1"/>
  <c r="AJ90" i="8" s="1"/>
  <c r="AA90" i="8" a="1"/>
  <c r="AA90" i="8" s="1"/>
  <c r="AV90" i="8" a="1"/>
  <c r="AV90" i="8" s="1"/>
  <c r="AM90" i="8" a="1"/>
  <c r="AM90" i="8" s="1"/>
  <c r="AD90" i="8" a="1"/>
  <c r="AD90" i="8" s="1"/>
  <c r="AY90" i="8" a="1"/>
  <c r="AY90" i="8" s="1"/>
  <c r="U90" i="8" a="1"/>
  <c r="U90" i="8" s="1"/>
  <c r="AP90" i="8" a="1"/>
  <c r="AP90" i="8" s="1"/>
  <c r="X90" i="8" a="1"/>
  <c r="X90" i="8" s="1"/>
  <c r="T90" i="8" a="1"/>
  <c r="T90" i="8" s="1"/>
  <c r="BD90" i="8" a="1"/>
  <c r="BD90" i="8" s="1"/>
  <c r="BA90" i="8" a="1"/>
  <c r="BA90" i="8" s="1"/>
  <c r="AX90" i="8" a="1"/>
  <c r="AX90" i="8" s="1"/>
  <c r="AU90" i="8" a="1"/>
  <c r="AU90" i="8" s="1"/>
  <c r="AR90" i="8" a="1"/>
  <c r="AR90" i="8" s="1"/>
  <c r="AO90" i="8" a="1"/>
  <c r="AO90" i="8" s="1"/>
  <c r="AL90" i="8" a="1"/>
  <c r="AL90" i="8" s="1"/>
  <c r="AI90" i="8" a="1"/>
  <c r="AI90" i="8" s="1"/>
  <c r="AF90" i="8" a="1"/>
  <c r="AF90" i="8" s="1"/>
  <c r="AC90" i="8" a="1"/>
  <c r="AC90" i="8" s="1"/>
  <c r="Z90" i="8" a="1"/>
  <c r="Z90" i="8" s="1"/>
  <c r="W90" i="8" a="1"/>
  <c r="W90" i="8" s="1"/>
  <c r="Y90" i="8" a="1"/>
  <c r="Y90" i="8" s="1"/>
  <c r="BF90" i="8" a="1"/>
  <c r="BF90" i="8" s="1"/>
  <c r="BC90" i="8" a="1"/>
  <c r="BC90" i="8" s="1"/>
  <c r="AZ90" i="8" a="1"/>
  <c r="AZ90" i="8" s="1"/>
  <c r="AW90" i="8" a="1"/>
  <c r="AW90" i="8" s="1"/>
  <c r="AT90" i="8" a="1"/>
  <c r="AT90" i="8" s="1"/>
  <c r="AQ90" i="8" a="1"/>
  <c r="AQ90" i="8" s="1"/>
  <c r="AN90" i="8" a="1"/>
  <c r="AN90" i="8" s="1"/>
  <c r="AK90" i="8" a="1"/>
  <c r="AK90" i="8" s="1"/>
  <c r="AH90" i="8" a="1"/>
  <c r="AH90" i="8" s="1"/>
  <c r="AE90" i="8" a="1"/>
  <c r="AE90" i="8" s="1"/>
  <c r="AB90" i="8" a="1"/>
  <c r="AB90" i="8" s="1"/>
  <c r="V90" i="8" a="1"/>
  <c r="V90" i="8" s="1"/>
  <c r="Q377" i="8"/>
  <c r="BU41" i="8"/>
  <c r="N377" i="8"/>
  <c r="BH305" i="8"/>
  <c r="BJ185" i="8"/>
  <c r="BZ185" i="8"/>
  <c r="S177" i="8"/>
  <c r="BU185" i="8"/>
  <c r="CA185" i="8"/>
  <c r="BN185" i="8"/>
  <c r="BS185" i="8"/>
  <c r="BJ137" i="8"/>
  <c r="S129" i="8"/>
  <c r="S253" i="8" s="1"/>
  <c r="BI15" i="28"/>
  <c r="O16" i="28"/>
  <c r="G141" i="6"/>
  <c r="G146" i="6" s="1"/>
  <c r="O307" i="8"/>
  <c r="O18" i="28"/>
  <c r="O20" i="28" s="1"/>
  <c r="BM89" i="8"/>
  <c r="BJ89" i="8"/>
  <c r="BZ89" i="8"/>
  <c r="S81" i="8"/>
  <c r="S339" i="8" s="1"/>
  <c r="S296" i="8" s="1"/>
  <c r="BL89" i="8"/>
  <c r="BS89" i="8"/>
  <c r="AS186" i="8" a="1"/>
  <c r="AS186" i="8" s="1"/>
  <c r="BE186" i="8" a="1"/>
  <c r="BE186" i="8" s="1"/>
  <c r="AG186" i="8" a="1"/>
  <c r="AG186" i="8" s="1"/>
  <c r="BB186" i="8" a="1"/>
  <c r="BB186" i="8" s="1"/>
  <c r="AV186" i="8" a="1"/>
  <c r="AV186" i="8" s="1"/>
  <c r="AP186" i="8" a="1"/>
  <c r="AP186" i="8" s="1"/>
  <c r="AJ186" i="8" a="1"/>
  <c r="AJ186" i="8" s="1"/>
  <c r="X186" i="8" a="1"/>
  <c r="X186" i="8" s="1"/>
  <c r="AM186" i="8" a="1"/>
  <c r="AM186" i="8" s="1"/>
  <c r="AA186" i="8" a="1"/>
  <c r="AA186" i="8" s="1"/>
  <c r="U186" i="8" a="1"/>
  <c r="U186" i="8" s="1"/>
  <c r="T186" i="8" a="1"/>
  <c r="T186" i="8" s="1"/>
  <c r="AD186" i="8" a="1"/>
  <c r="AD186" i="8" s="1"/>
  <c r="AY186" i="8" a="1"/>
  <c r="AY186" i="8" s="1"/>
  <c r="V186" i="8" a="1"/>
  <c r="V186" i="8" s="1"/>
  <c r="BD186" i="8" a="1"/>
  <c r="BD186" i="8" s="1"/>
  <c r="BA186" i="8" a="1"/>
  <c r="BA186" i="8" s="1"/>
  <c r="AX186" i="8" a="1"/>
  <c r="AX186" i="8" s="1"/>
  <c r="AU186" i="8" a="1"/>
  <c r="AU186" i="8" s="1"/>
  <c r="AR186" i="8" a="1"/>
  <c r="AR186" i="8" s="1"/>
  <c r="AO186" i="8" a="1"/>
  <c r="AO186" i="8" s="1"/>
  <c r="AL186" i="8" a="1"/>
  <c r="AL186" i="8" s="1"/>
  <c r="AI186" i="8" a="1"/>
  <c r="AI186" i="8" s="1"/>
  <c r="AF186" i="8" a="1"/>
  <c r="AF186" i="8" s="1"/>
  <c r="AC186" i="8" a="1"/>
  <c r="AC186" i="8" s="1"/>
  <c r="Z186" i="8" a="1"/>
  <c r="Z186" i="8" s="1"/>
  <c r="W186" i="8" a="1"/>
  <c r="W186" i="8" s="1"/>
  <c r="BF186" i="8" a="1"/>
  <c r="BF186" i="8" s="1"/>
  <c r="BC186" i="8" a="1"/>
  <c r="BC186" i="8" s="1"/>
  <c r="AZ186" i="8" a="1"/>
  <c r="AZ186" i="8" s="1"/>
  <c r="AW186" i="8" a="1"/>
  <c r="AW186" i="8" s="1"/>
  <c r="AT186" i="8" a="1"/>
  <c r="AT186" i="8" s="1"/>
  <c r="AQ186" i="8" a="1"/>
  <c r="AQ186" i="8" s="1"/>
  <c r="AN186" i="8" a="1"/>
  <c r="AN186" i="8" s="1"/>
  <c r="AK186" i="8" a="1"/>
  <c r="AK186" i="8" s="1"/>
  <c r="AH186" i="8" a="1"/>
  <c r="AH186" i="8" s="1"/>
  <c r="AE186" i="8" a="1"/>
  <c r="AE186" i="8" s="1"/>
  <c r="AB186" i="8" a="1"/>
  <c r="AB186" i="8" s="1"/>
  <c r="Y186" i="8" a="1"/>
  <c r="Y186" i="8" s="1"/>
  <c r="R339" i="8"/>
  <c r="R253" i="8"/>
  <c r="BN41" i="8"/>
  <c r="R336" i="8"/>
  <c r="BM185" i="8"/>
  <c r="BK185" i="8"/>
  <c r="BP185" i="8"/>
  <c r="BT185" i="8"/>
  <c r="BV185" i="8"/>
  <c r="BT137" i="8"/>
  <c r="BL137" i="8"/>
  <c r="BV137" i="8"/>
  <c r="R283" i="8"/>
  <c r="BN89" i="8"/>
  <c r="CA89" i="8"/>
  <c r="BQ89" i="8"/>
  <c r="BK89" i="8"/>
  <c r="BW89" i="8"/>
  <c r="O65" i="28"/>
  <c r="P335" i="8"/>
  <c r="P344" i="8" s="1"/>
  <c r="BE42" i="8" a="1"/>
  <c r="BE42" i="8" s="1"/>
  <c r="BB42" i="8" a="1"/>
  <c r="BB42" i="8" s="1"/>
  <c r="AG42" i="8" a="1"/>
  <c r="AG42" i="8" s="1"/>
  <c r="AS42" i="8" a="1"/>
  <c r="AS42" i="8" s="1"/>
  <c r="AV42" i="8" a="1"/>
  <c r="AV42" i="8" s="1"/>
  <c r="U42" i="8" a="1"/>
  <c r="U42" i="8" s="1"/>
  <c r="AY42" i="8" a="1"/>
  <c r="AY42" i="8" s="1"/>
  <c r="AM42" i="8" a="1"/>
  <c r="AM42" i="8" s="1"/>
  <c r="AA42" i="8" a="1"/>
  <c r="AA42" i="8" s="1"/>
  <c r="AD42" i="8" a="1"/>
  <c r="AD42" i="8" s="1"/>
  <c r="AJ42" i="8" a="1"/>
  <c r="AJ42" i="8" s="1"/>
  <c r="X42" i="8" a="1"/>
  <c r="X42" i="8" s="1"/>
  <c r="AP42" i="8" a="1"/>
  <c r="AP42" i="8" s="1"/>
  <c r="T42" i="8" a="1"/>
  <c r="T42" i="8" s="1"/>
  <c r="BF42" i="8" a="1"/>
  <c r="BF42" i="8" s="1"/>
  <c r="BC42" i="8" a="1"/>
  <c r="BC42" i="8" s="1"/>
  <c r="AZ42" i="8" a="1"/>
  <c r="AZ42" i="8" s="1"/>
  <c r="AW42" i="8" a="1"/>
  <c r="AW42" i="8" s="1"/>
  <c r="AT42" i="8" a="1"/>
  <c r="AT42" i="8" s="1"/>
  <c r="AQ42" i="8" a="1"/>
  <c r="AQ42" i="8" s="1"/>
  <c r="AN42" i="8" a="1"/>
  <c r="AN42" i="8" s="1"/>
  <c r="AK42" i="8" a="1"/>
  <c r="AK42" i="8" s="1"/>
  <c r="AH42" i="8" a="1"/>
  <c r="AH42" i="8" s="1"/>
  <c r="AE42" i="8" a="1"/>
  <c r="AE42" i="8" s="1"/>
  <c r="AB42" i="8" a="1"/>
  <c r="AB42" i="8" s="1"/>
  <c r="Y42" i="8" a="1"/>
  <c r="Y42" i="8" s="1"/>
  <c r="V42" i="8" a="1"/>
  <c r="V42" i="8" s="1"/>
  <c r="BD42" i="8" a="1"/>
  <c r="BD42" i="8" s="1"/>
  <c r="BA42" i="8" a="1"/>
  <c r="BA42" i="8" s="1"/>
  <c r="AX42" i="8" a="1"/>
  <c r="AX42" i="8" s="1"/>
  <c r="AU42" i="8" a="1"/>
  <c r="AU42" i="8" s="1"/>
  <c r="AR42" i="8" a="1"/>
  <c r="AR42" i="8" s="1"/>
  <c r="AO42" i="8" a="1"/>
  <c r="AO42" i="8" s="1"/>
  <c r="AL42" i="8" a="1"/>
  <c r="AL42" i="8" s="1"/>
  <c r="AI42" i="8" a="1"/>
  <c r="AI42" i="8" s="1"/>
  <c r="AF42" i="8" a="1"/>
  <c r="AF42" i="8" s="1"/>
  <c r="AC42" i="8" a="1"/>
  <c r="AC42" i="8" s="1"/>
  <c r="Z42" i="8" a="1"/>
  <c r="Z42" i="8" s="1"/>
  <c r="W42" i="8" a="1"/>
  <c r="W42" i="8" s="1"/>
  <c r="N350" i="8"/>
  <c r="BH348" i="8"/>
  <c r="Q287" i="8"/>
  <c r="Q321" i="8"/>
  <c r="BI253" i="8"/>
  <c r="N306" i="8"/>
  <c r="N23" i="28"/>
  <c r="BH299" i="8"/>
  <c r="N307" i="8"/>
  <c r="N18" i="28"/>
  <c r="BH298" i="8"/>
  <c r="Q283" i="8"/>
  <c r="BI254" i="8"/>
  <c r="BJ41" i="8" l="1"/>
  <c r="CB137" i="8"/>
  <c r="BZ137" i="8"/>
  <c r="BS41" i="8"/>
  <c r="CA137" i="8"/>
  <c r="CB41" i="8"/>
  <c r="BP137" i="8"/>
  <c r="BZ41" i="8"/>
  <c r="BY41" i="8"/>
  <c r="BW41" i="8"/>
  <c r="BR41" i="8"/>
  <c r="BK41" i="8"/>
  <c r="BQ41" i="8"/>
  <c r="BM41" i="8"/>
  <c r="CA41" i="8"/>
  <c r="BI16" i="28"/>
  <c r="BY186" i="8"/>
  <c r="BY42" i="8"/>
  <c r="BY138" i="8"/>
  <c r="BY90" i="8"/>
  <c r="S336" i="8"/>
  <c r="S295" i="8" s="1"/>
  <c r="S348" i="8" s="1"/>
  <c r="S350" i="8" s="1"/>
  <c r="S297" i="8" s="1"/>
  <c r="BP138" i="8"/>
  <c r="BP42" i="8"/>
  <c r="BW186" i="8"/>
  <c r="BV138" i="8"/>
  <c r="BU42" i="8"/>
  <c r="R299" i="8"/>
  <c r="R296" i="8"/>
  <c r="BU186" i="8"/>
  <c r="BM186" i="8"/>
  <c r="CB186" i="8"/>
  <c r="BR186" i="8"/>
  <c r="S15" i="28"/>
  <c r="S305" i="8"/>
  <c r="S254" i="8"/>
  <c r="BK90" i="8"/>
  <c r="BT90" i="8"/>
  <c r="BS90" i="8"/>
  <c r="E92" i="8" a="1"/>
  <c r="E92" i="8" s="1"/>
  <c r="E188" i="8" a="1"/>
  <c r="E188" i="8" s="1"/>
  <c r="E44" i="8" a="1"/>
  <c r="E44" i="8" s="1"/>
  <c r="E140" i="8" a="1"/>
  <c r="E140" i="8" s="1"/>
  <c r="BK138" i="8"/>
  <c r="M35" i="28"/>
  <c r="M27" i="28"/>
  <c r="BI377" i="8"/>
  <c r="BE43" i="8" a="1"/>
  <c r="BE43" i="8" s="1"/>
  <c r="BB43" i="8" a="1"/>
  <c r="BB43" i="8" s="1"/>
  <c r="AS43" i="8" a="1"/>
  <c r="AS43" i="8" s="1"/>
  <c r="AG43" i="8" a="1"/>
  <c r="AG43" i="8" s="1"/>
  <c r="X43" i="8" a="1"/>
  <c r="X43" i="8" s="1"/>
  <c r="AV43" i="8" a="1"/>
  <c r="AV43" i="8" s="1"/>
  <c r="AJ43" i="8" a="1"/>
  <c r="AJ43" i="8" s="1"/>
  <c r="AM43" i="8" a="1"/>
  <c r="AM43" i="8" s="1"/>
  <c r="AD43" i="8" a="1"/>
  <c r="AD43" i="8" s="1"/>
  <c r="U43" i="8" a="1"/>
  <c r="U43" i="8" s="1"/>
  <c r="AP43" i="8" a="1"/>
  <c r="AP43" i="8" s="1"/>
  <c r="AA43" i="8" a="1"/>
  <c r="AA43" i="8" s="1"/>
  <c r="AY43" i="8" a="1"/>
  <c r="AY43" i="8" s="1"/>
  <c r="BF43" i="8" a="1"/>
  <c r="BF43" i="8" s="1"/>
  <c r="BC43" i="8" a="1"/>
  <c r="BC43" i="8" s="1"/>
  <c r="AZ43" i="8" a="1"/>
  <c r="AZ43" i="8" s="1"/>
  <c r="AW43" i="8" a="1"/>
  <c r="AW43" i="8" s="1"/>
  <c r="AT43" i="8" a="1"/>
  <c r="AT43" i="8" s="1"/>
  <c r="AQ43" i="8" a="1"/>
  <c r="AQ43" i="8" s="1"/>
  <c r="AN43" i="8" a="1"/>
  <c r="AN43" i="8" s="1"/>
  <c r="AK43" i="8" a="1"/>
  <c r="AK43" i="8" s="1"/>
  <c r="AH43" i="8" a="1"/>
  <c r="AH43" i="8" s="1"/>
  <c r="AE43" i="8" a="1"/>
  <c r="AE43" i="8" s="1"/>
  <c r="AB43" i="8" a="1"/>
  <c r="AB43" i="8" s="1"/>
  <c r="Z43" i="8" a="1"/>
  <c r="Z43" i="8" s="1"/>
  <c r="V43" i="8" a="1"/>
  <c r="V43" i="8" s="1"/>
  <c r="BD43" i="8" a="1"/>
  <c r="BD43" i="8" s="1"/>
  <c r="BA43" i="8" a="1"/>
  <c r="BA43" i="8" s="1"/>
  <c r="AX43" i="8" a="1"/>
  <c r="AX43" i="8" s="1"/>
  <c r="AU43" i="8" a="1"/>
  <c r="AU43" i="8" s="1"/>
  <c r="AR43" i="8" a="1"/>
  <c r="AR43" i="8" s="1"/>
  <c r="AO43" i="8" a="1"/>
  <c r="AO43" i="8" s="1"/>
  <c r="AL43" i="8" a="1"/>
  <c r="AL43" i="8" s="1"/>
  <c r="AI43" i="8" a="1"/>
  <c r="AI43" i="8" s="1"/>
  <c r="AF43" i="8" a="1"/>
  <c r="AF43" i="8" s="1"/>
  <c r="AC43" i="8" a="1"/>
  <c r="AC43" i="8" s="1"/>
  <c r="Y43" i="8" a="1"/>
  <c r="Y43" i="8" s="1"/>
  <c r="W43" i="8" a="1"/>
  <c r="W43" i="8" s="1"/>
  <c r="BO42" i="8"/>
  <c r="BH18" i="28"/>
  <c r="N24" i="28"/>
  <c r="BH23" i="28"/>
  <c r="BH24" i="28" s="1"/>
  <c r="BI321" i="8"/>
  <c r="BJ42" i="8"/>
  <c r="BZ42" i="8"/>
  <c r="T33" i="8"/>
  <c r="BN42" i="8"/>
  <c r="CA42" i="8"/>
  <c r="BK42" i="8"/>
  <c r="BV42" i="8"/>
  <c r="R295" i="8"/>
  <c r="CA186" i="8"/>
  <c r="BN186" i="8"/>
  <c r="BQ186" i="8"/>
  <c r="BT186" i="8"/>
  <c r="BS186" i="8"/>
  <c r="O26" i="28"/>
  <c r="O21" i="28"/>
  <c r="BH377" i="8"/>
  <c r="BJ90" i="8"/>
  <c r="BZ90" i="8"/>
  <c r="T81" i="8"/>
  <c r="BJ81" i="8" s="1"/>
  <c r="BU90" i="8"/>
  <c r="BM90" i="8"/>
  <c r="BW90" i="8"/>
  <c r="N379" i="8"/>
  <c r="N380" i="8" s="1"/>
  <c r="X16" i="8"/>
  <c r="W18" i="8"/>
  <c r="W20" i="8" s="1"/>
  <c r="N20" i="28"/>
  <c r="BU138" i="8"/>
  <c r="BZ138" i="8"/>
  <c r="BJ138" i="8"/>
  <c r="T129" i="8"/>
  <c r="BL138" i="8"/>
  <c r="BO138" i="8"/>
  <c r="BB187" i="8" a="1"/>
  <c r="BB187" i="8" s="1"/>
  <c r="AS187" i="8" a="1"/>
  <c r="AS187" i="8" s="1"/>
  <c r="BE187" i="8" a="1"/>
  <c r="BE187" i="8" s="1"/>
  <c r="AG187" i="8" a="1"/>
  <c r="AG187" i="8" s="1"/>
  <c r="AA187" i="8" a="1"/>
  <c r="AA187" i="8" s="1"/>
  <c r="AD187" i="8" a="1"/>
  <c r="AD187" i="8" s="1"/>
  <c r="AY187" i="8" a="1"/>
  <c r="AY187" i="8" s="1"/>
  <c r="X187" i="8" a="1"/>
  <c r="X187" i="8" s="1"/>
  <c r="U187" i="8" a="1"/>
  <c r="U187" i="8" s="1"/>
  <c r="AJ187" i="8" a="1"/>
  <c r="AJ187" i="8" s="1"/>
  <c r="AP187" i="8" a="1"/>
  <c r="AP187" i="8" s="1"/>
  <c r="AV187" i="8" a="1"/>
  <c r="AV187" i="8" s="1"/>
  <c r="AM187" i="8" a="1"/>
  <c r="AM187" i="8" s="1"/>
  <c r="W187" i="8" a="1"/>
  <c r="W187" i="8" s="1"/>
  <c r="BD187" i="8" a="1"/>
  <c r="BD187" i="8" s="1"/>
  <c r="BA187" i="8" a="1"/>
  <c r="BA187" i="8" s="1"/>
  <c r="AX187" i="8" a="1"/>
  <c r="AX187" i="8" s="1"/>
  <c r="AU187" i="8" a="1"/>
  <c r="AU187" i="8" s="1"/>
  <c r="AR187" i="8" a="1"/>
  <c r="AR187" i="8" s="1"/>
  <c r="AO187" i="8" a="1"/>
  <c r="AO187" i="8" s="1"/>
  <c r="AL187" i="8" a="1"/>
  <c r="AL187" i="8" s="1"/>
  <c r="AI187" i="8" a="1"/>
  <c r="AI187" i="8" s="1"/>
  <c r="AF187" i="8" a="1"/>
  <c r="AF187" i="8" s="1"/>
  <c r="AC187" i="8" a="1"/>
  <c r="AC187" i="8" s="1"/>
  <c r="Z187" i="8" a="1"/>
  <c r="Z187" i="8" s="1"/>
  <c r="Y187" i="8" a="1"/>
  <c r="Y187" i="8" s="1"/>
  <c r="BF187" i="8" a="1"/>
  <c r="BF187" i="8" s="1"/>
  <c r="BC187" i="8" a="1"/>
  <c r="BC187" i="8" s="1"/>
  <c r="AZ187" i="8" a="1"/>
  <c r="AZ187" i="8" s="1"/>
  <c r="AW187" i="8" a="1"/>
  <c r="AW187" i="8" s="1"/>
  <c r="AT187" i="8" a="1"/>
  <c r="AT187" i="8" s="1"/>
  <c r="AQ187" i="8" a="1"/>
  <c r="AQ187" i="8" s="1"/>
  <c r="AN187" i="8" a="1"/>
  <c r="AN187" i="8" s="1"/>
  <c r="AK187" i="8" a="1"/>
  <c r="AK187" i="8" s="1"/>
  <c r="AH187" i="8" a="1"/>
  <c r="AH187" i="8" s="1"/>
  <c r="AE187" i="8" a="1"/>
  <c r="AE187" i="8" s="1"/>
  <c r="AB187" i="8" a="1"/>
  <c r="AB187" i="8" s="1"/>
  <c r="V187" i="8" a="1"/>
  <c r="V187" i="8" s="1"/>
  <c r="Q298" i="8"/>
  <c r="BI287" i="8"/>
  <c r="N297" i="8"/>
  <c r="BH350" i="8"/>
  <c r="CB42" i="8"/>
  <c r="BR42" i="8"/>
  <c r="BM42" i="8"/>
  <c r="BT42" i="8"/>
  <c r="BW42" i="8"/>
  <c r="BZ186" i="8"/>
  <c r="BJ186" i="8"/>
  <c r="T177" i="8"/>
  <c r="T254" i="8" s="1"/>
  <c r="T283" i="8" s="1"/>
  <c r="T299" i="8" s="1"/>
  <c r="BL186" i="8"/>
  <c r="BV186" i="8"/>
  <c r="BL90" i="8"/>
  <c r="BN90" i="8"/>
  <c r="CA90" i="8"/>
  <c r="BP90" i="8"/>
  <c r="BO90" i="8"/>
  <c r="Q348" i="8"/>
  <c r="BI295" i="8"/>
  <c r="O297" i="8"/>
  <c r="BM138" i="8"/>
  <c r="BQ138" i="8"/>
  <c r="BT138" i="8"/>
  <c r="BS138" i="8"/>
  <c r="O24" i="28"/>
  <c r="AG139" i="8" a="1"/>
  <c r="AG139" i="8" s="1"/>
  <c r="BB139" i="8" a="1"/>
  <c r="BB139" i="8" s="1"/>
  <c r="BE139" i="8" a="1"/>
  <c r="BE139" i="8" s="1"/>
  <c r="AS139" i="8" a="1"/>
  <c r="AS139" i="8" s="1"/>
  <c r="AY139" i="8" a="1"/>
  <c r="AY139" i="8" s="1"/>
  <c r="AV139" i="8" a="1"/>
  <c r="AV139" i="8" s="1"/>
  <c r="X139" i="8" a="1"/>
  <c r="X139" i="8" s="1"/>
  <c r="AD139" i="8" a="1"/>
  <c r="AD139" i="8" s="1"/>
  <c r="U139" i="8" a="1"/>
  <c r="U139" i="8" s="1"/>
  <c r="AJ139" i="8" a="1"/>
  <c r="AJ139" i="8" s="1"/>
  <c r="AM139" i="8" a="1"/>
  <c r="AM139" i="8" s="1"/>
  <c r="AA139" i="8" a="1"/>
  <c r="AA139" i="8" s="1"/>
  <c r="AP139" i="8" a="1"/>
  <c r="AP139" i="8" s="1"/>
  <c r="BD139" i="8" a="1"/>
  <c r="BD139" i="8" s="1"/>
  <c r="BA139" i="8" a="1"/>
  <c r="BA139" i="8" s="1"/>
  <c r="AX139" i="8" a="1"/>
  <c r="AX139" i="8" s="1"/>
  <c r="AU139" i="8" a="1"/>
  <c r="AU139" i="8" s="1"/>
  <c r="AR139" i="8" a="1"/>
  <c r="AR139" i="8" s="1"/>
  <c r="AO139" i="8" a="1"/>
  <c r="AO139" i="8" s="1"/>
  <c r="AL139" i="8" a="1"/>
  <c r="AL139" i="8" s="1"/>
  <c r="AI139" i="8" a="1"/>
  <c r="AI139" i="8" s="1"/>
  <c r="AF139" i="8" a="1"/>
  <c r="AF139" i="8" s="1"/>
  <c r="AC139" i="8" a="1"/>
  <c r="AC139" i="8" s="1"/>
  <c r="V139" i="8" a="1"/>
  <c r="V139" i="8" s="1"/>
  <c r="W139" i="8" a="1"/>
  <c r="W139" i="8" s="1"/>
  <c r="BF139" i="8" a="1"/>
  <c r="BF139" i="8" s="1"/>
  <c r="BC139" i="8" a="1"/>
  <c r="BC139" i="8" s="1"/>
  <c r="AZ139" i="8" a="1"/>
  <c r="AZ139" i="8" s="1"/>
  <c r="AW139" i="8" a="1"/>
  <c r="AW139" i="8" s="1"/>
  <c r="AT139" i="8" a="1"/>
  <c r="AT139" i="8" s="1"/>
  <c r="AQ139" i="8" a="1"/>
  <c r="AQ139" i="8" s="1"/>
  <c r="AN139" i="8" a="1"/>
  <c r="AN139" i="8" s="1"/>
  <c r="AK139" i="8" a="1"/>
  <c r="AK139" i="8" s="1"/>
  <c r="AH139" i="8" a="1"/>
  <c r="AH139" i="8" s="1"/>
  <c r="AE139" i="8" a="1"/>
  <c r="AE139" i="8" s="1"/>
  <c r="AB139" i="8" a="1"/>
  <c r="AB139" i="8" s="1"/>
  <c r="Y139" i="8" a="1"/>
  <c r="Y139" i="8" s="1"/>
  <c r="Z139" i="8" a="1"/>
  <c r="Z139" i="8" s="1"/>
  <c r="P27" i="28"/>
  <c r="P35" i="28"/>
  <c r="Q299" i="8"/>
  <c r="BI283" i="8"/>
  <c r="D64" i="6" s="1"/>
  <c r="BH307" i="8"/>
  <c r="BH306" i="8"/>
  <c r="BL42" i="8"/>
  <c r="BQ42" i="8"/>
  <c r="BS42" i="8"/>
  <c r="Q335" i="8"/>
  <c r="Q344" i="8" s="1"/>
  <c r="P65" i="28"/>
  <c r="N351" i="8"/>
  <c r="R321" i="8"/>
  <c r="R287" i="8"/>
  <c r="BK186" i="8"/>
  <c r="BP186" i="8"/>
  <c r="BO186" i="8"/>
  <c r="S287" i="8"/>
  <c r="S298" i="8" s="1"/>
  <c r="BR90" i="8"/>
  <c r="CB90" i="8"/>
  <c r="BQ90" i="8"/>
  <c r="BV90" i="8"/>
  <c r="CB138" i="8"/>
  <c r="BR138" i="8"/>
  <c r="CA138" i="8"/>
  <c r="BN138" i="8"/>
  <c r="BW138" i="8"/>
  <c r="BE91" i="8" a="1"/>
  <c r="BE91" i="8" s="1"/>
  <c r="BB91" i="8" a="1"/>
  <c r="BB91" i="8" s="1"/>
  <c r="AS91" i="8" a="1"/>
  <c r="AS91" i="8" s="1"/>
  <c r="AG91" i="8" a="1"/>
  <c r="AG91" i="8" s="1"/>
  <c r="AY91" i="8" a="1"/>
  <c r="AY91" i="8" s="1"/>
  <c r="AM91" i="8" a="1"/>
  <c r="AM91" i="8" s="1"/>
  <c r="AP91" i="8" a="1"/>
  <c r="AP91" i="8" s="1"/>
  <c r="X91" i="8" a="1"/>
  <c r="X91" i="8" s="1"/>
  <c r="AD91" i="8" a="1"/>
  <c r="AD91" i="8" s="1"/>
  <c r="U91" i="8" a="1"/>
  <c r="U91" i="8" s="1"/>
  <c r="AV91" i="8" a="1"/>
  <c r="AV91" i="8" s="1"/>
  <c r="AA91" i="8" a="1"/>
  <c r="AA91" i="8" s="1"/>
  <c r="AJ91" i="8" a="1"/>
  <c r="AJ91" i="8" s="1"/>
  <c r="BF91" i="8" a="1"/>
  <c r="BF91" i="8" s="1"/>
  <c r="BC91" i="8" a="1"/>
  <c r="BC91" i="8" s="1"/>
  <c r="AZ91" i="8" a="1"/>
  <c r="AZ91" i="8" s="1"/>
  <c r="AW91" i="8" a="1"/>
  <c r="AW91" i="8" s="1"/>
  <c r="AT91" i="8" a="1"/>
  <c r="AT91" i="8" s="1"/>
  <c r="AQ91" i="8" a="1"/>
  <c r="AQ91" i="8" s="1"/>
  <c r="AN91" i="8" a="1"/>
  <c r="AN91" i="8" s="1"/>
  <c r="AK91" i="8" a="1"/>
  <c r="AK91" i="8" s="1"/>
  <c r="AH91" i="8" a="1"/>
  <c r="AH91" i="8" s="1"/>
  <c r="AE91" i="8" a="1"/>
  <c r="AE91" i="8" s="1"/>
  <c r="AB91" i="8" a="1"/>
  <c r="AB91" i="8" s="1"/>
  <c r="V91" i="8" a="1"/>
  <c r="V91" i="8" s="1"/>
  <c r="Z91" i="8" a="1"/>
  <c r="Z91" i="8" s="1"/>
  <c r="BD91" i="8" a="1"/>
  <c r="BD91" i="8" s="1"/>
  <c r="BA91" i="8" a="1"/>
  <c r="BA91" i="8" s="1"/>
  <c r="AX91" i="8" a="1"/>
  <c r="AX91" i="8" s="1"/>
  <c r="AU91" i="8" a="1"/>
  <c r="AU91" i="8" s="1"/>
  <c r="AR91" i="8" a="1"/>
  <c r="AR91" i="8" s="1"/>
  <c r="AO91" i="8" a="1"/>
  <c r="AO91" i="8" s="1"/>
  <c r="AL91" i="8" a="1"/>
  <c r="AL91" i="8" s="1"/>
  <c r="AI91" i="8" a="1"/>
  <c r="AI91" i="8" s="1"/>
  <c r="AF91" i="8" a="1"/>
  <c r="AF91" i="8" s="1"/>
  <c r="AC91" i="8" a="1"/>
  <c r="AC91" i="8" s="1"/>
  <c r="Y91" i="8" a="1"/>
  <c r="Y91" i="8" s="1"/>
  <c r="W91" i="8" a="1"/>
  <c r="W91" i="8" s="1"/>
  <c r="BY187" i="8" l="1"/>
  <c r="S321" i="8"/>
  <c r="BY91" i="8"/>
  <c r="BY139" i="8"/>
  <c r="U33" i="8"/>
  <c r="BY43" i="8"/>
  <c r="BY18" i="8"/>
  <c r="BT91" i="8"/>
  <c r="BU187" i="8"/>
  <c r="BS91" i="8"/>
  <c r="BL187" i="8"/>
  <c r="BL139" i="8"/>
  <c r="BW139" i="8"/>
  <c r="BM91" i="8"/>
  <c r="BL91" i="8"/>
  <c r="BO91" i="8"/>
  <c r="U336" i="8"/>
  <c r="R298" i="8"/>
  <c r="BM139" i="8"/>
  <c r="CA139" i="8"/>
  <c r="BN139" i="8"/>
  <c r="BS139" i="8"/>
  <c r="Q350" i="8"/>
  <c r="BI348" i="8"/>
  <c r="BT187" i="8"/>
  <c r="BO187" i="8"/>
  <c r="N26" i="28"/>
  <c r="N21" i="28"/>
  <c r="BH20" i="28"/>
  <c r="BH21" i="28" s="1"/>
  <c r="E141" i="8" a="1"/>
  <c r="E141" i="8" s="1"/>
  <c r="E45" i="8" a="1"/>
  <c r="E45" i="8" s="1"/>
  <c r="E189" i="8" a="1"/>
  <c r="E189" i="8" s="1"/>
  <c r="E93" i="8" a="1"/>
  <c r="E93" i="8" s="1"/>
  <c r="R348" i="8"/>
  <c r="BU43" i="8"/>
  <c r="CA43" i="8"/>
  <c r="BN43" i="8"/>
  <c r="BL43" i="8"/>
  <c r="BW43" i="8"/>
  <c r="AG92" i="8" a="1"/>
  <c r="AG92" i="8" s="1"/>
  <c r="AS92" i="8" a="1"/>
  <c r="AS92" i="8" s="1"/>
  <c r="BB92" i="8" a="1"/>
  <c r="BB92" i="8" s="1"/>
  <c r="BE92" i="8" a="1"/>
  <c r="BE92" i="8" s="1"/>
  <c r="AV92" i="8" a="1"/>
  <c r="AV92" i="8" s="1"/>
  <c r="AM92" i="8" a="1"/>
  <c r="AM92" i="8" s="1"/>
  <c r="AP92" i="8" a="1"/>
  <c r="AP92" i="8" s="1"/>
  <c r="AY92" i="8" a="1"/>
  <c r="AY92" i="8" s="1"/>
  <c r="AJ92" i="8" a="1"/>
  <c r="AJ92" i="8" s="1"/>
  <c r="AD92" i="8" a="1"/>
  <c r="AD92" i="8" s="1"/>
  <c r="V92" i="8" a="1"/>
  <c r="V92" i="8" s="1"/>
  <c r="X92" i="8" a="1"/>
  <c r="X92" i="8" s="1"/>
  <c r="AA92" i="8" a="1"/>
  <c r="AA92" i="8" s="1"/>
  <c r="BD92" i="8" a="1"/>
  <c r="BD92" i="8" s="1"/>
  <c r="BA92" i="8" a="1"/>
  <c r="BA92" i="8" s="1"/>
  <c r="AX92" i="8" a="1"/>
  <c r="AX92" i="8" s="1"/>
  <c r="AU92" i="8" a="1"/>
  <c r="AU92" i="8" s="1"/>
  <c r="AR92" i="8" a="1"/>
  <c r="AR92" i="8" s="1"/>
  <c r="AO92" i="8" a="1"/>
  <c r="AO92" i="8" s="1"/>
  <c r="AL92" i="8" a="1"/>
  <c r="AL92" i="8" s="1"/>
  <c r="AI92" i="8" a="1"/>
  <c r="AI92" i="8" s="1"/>
  <c r="AF92" i="8" a="1"/>
  <c r="AF92" i="8" s="1"/>
  <c r="AC92" i="8" a="1"/>
  <c r="AC92" i="8" s="1"/>
  <c r="Y92" i="8" a="1"/>
  <c r="Y92" i="8" s="1"/>
  <c r="W92" i="8" a="1"/>
  <c r="W92" i="8" s="1"/>
  <c r="BF92" i="8" a="1"/>
  <c r="BF92" i="8" s="1"/>
  <c r="BC92" i="8" a="1"/>
  <c r="BC92" i="8" s="1"/>
  <c r="AZ92" i="8" a="1"/>
  <c r="AZ92" i="8" s="1"/>
  <c r="AW92" i="8" a="1"/>
  <c r="AW92" i="8" s="1"/>
  <c r="AT92" i="8" a="1"/>
  <c r="AT92" i="8" s="1"/>
  <c r="AQ92" i="8" a="1"/>
  <c r="AQ92" i="8" s="1"/>
  <c r="AN92" i="8" a="1"/>
  <c r="AN92" i="8" s="1"/>
  <c r="AK92" i="8" a="1"/>
  <c r="AK92" i="8" s="1"/>
  <c r="AH92" i="8" a="1"/>
  <c r="AH92" i="8" s="1"/>
  <c r="AE92" i="8" a="1"/>
  <c r="AE92" i="8" s="1"/>
  <c r="AB92" i="8" a="1"/>
  <c r="AB92" i="8" s="1"/>
  <c r="Z92" i="8" a="1"/>
  <c r="Z92" i="8" s="1"/>
  <c r="S283" i="8"/>
  <c r="BJ254" i="8"/>
  <c r="R306" i="8"/>
  <c r="R23" i="28"/>
  <c r="S18" i="28"/>
  <c r="S20" i="28" s="1"/>
  <c r="S307" i="8"/>
  <c r="BQ139" i="8"/>
  <c r="T306" i="8"/>
  <c r="T23" i="28"/>
  <c r="Q307" i="8"/>
  <c r="Q18" i="28"/>
  <c r="BI298" i="8"/>
  <c r="CB187" i="8"/>
  <c r="BR187" i="8"/>
  <c r="BW187" i="8"/>
  <c r="X18" i="8"/>
  <c r="X20" i="8" s="1"/>
  <c r="Y16" i="8"/>
  <c r="O35" i="28"/>
  <c r="O27" i="28"/>
  <c r="BM43" i="8"/>
  <c r="BQ43" i="8"/>
  <c r="BO43" i="8"/>
  <c r="BK20" i="8"/>
  <c r="AS140" i="8" a="1"/>
  <c r="AS140" i="8" s="1"/>
  <c r="BE140" i="8" a="1"/>
  <c r="BE140" i="8" s="1"/>
  <c r="BB140" i="8" a="1"/>
  <c r="BB140" i="8" s="1"/>
  <c r="AG140" i="8" a="1"/>
  <c r="AG140" i="8" s="1"/>
  <c r="AM140" i="8" a="1"/>
  <c r="AM140" i="8" s="1"/>
  <c r="V140" i="8" a="1"/>
  <c r="V140" i="8" s="1"/>
  <c r="AV140" i="8" a="1"/>
  <c r="AV140" i="8" s="1"/>
  <c r="AY140" i="8" a="1"/>
  <c r="AY140" i="8" s="1"/>
  <c r="X140" i="8" a="1"/>
  <c r="X140" i="8" s="1"/>
  <c r="AJ140" i="8" a="1"/>
  <c r="AJ140" i="8" s="1"/>
  <c r="AA140" i="8" a="1"/>
  <c r="AA140" i="8" s="1"/>
  <c r="AP140" i="8" a="1"/>
  <c r="AP140" i="8" s="1"/>
  <c r="AD140" i="8" a="1"/>
  <c r="AD140" i="8" s="1"/>
  <c r="BF140" i="8" a="1"/>
  <c r="BF140" i="8" s="1"/>
  <c r="BC140" i="8" a="1"/>
  <c r="BC140" i="8" s="1"/>
  <c r="AZ140" i="8" a="1"/>
  <c r="AZ140" i="8" s="1"/>
  <c r="AW140" i="8" a="1"/>
  <c r="AW140" i="8" s="1"/>
  <c r="AT140" i="8" a="1"/>
  <c r="AT140" i="8" s="1"/>
  <c r="AQ140" i="8" a="1"/>
  <c r="AQ140" i="8" s="1"/>
  <c r="AN140" i="8" a="1"/>
  <c r="AN140" i="8" s="1"/>
  <c r="AK140" i="8" a="1"/>
  <c r="AK140" i="8" s="1"/>
  <c r="AH140" i="8" a="1"/>
  <c r="AH140" i="8" s="1"/>
  <c r="AE140" i="8" a="1"/>
  <c r="AE140" i="8" s="1"/>
  <c r="AB140" i="8" a="1"/>
  <c r="AB140" i="8" s="1"/>
  <c r="W140" i="8" a="1"/>
  <c r="W140" i="8" s="1"/>
  <c r="Y140" i="8" a="1"/>
  <c r="Y140" i="8" s="1"/>
  <c r="BD140" i="8" a="1"/>
  <c r="BD140" i="8" s="1"/>
  <c r="BA140" i="8" a="1"/>
  <c r="BA140" i="8" s="1"/>
  <c r="AX140" i="8" a="1"/>
  <c r="AX140" i="8" s="1"/>
  <c r="AU140" i="8" a="1"/>
  <c r="AU140" i="8" s="1"/>
  <c r="AR140" i="8" a="1"/>
  <c r="AR140" i="8" s="1"/>
  <c r="AO140" i="8" a="1"/>
  <c r="AO140" i="8" s="1"/>
  <c r="AL140" i="8" a="1"/>
  <c r="AL140" i="8" s="1"/>
  <c r="AI140" i="8" a="1"/>
  <c r="AI140" i="8" s="1"/>
  <c r="AF140" i="8" a="1"/>
  <c r="AF140" i="8" s="1"/>
  <c r="AC140" i="8" a="1"/>
  <c r="AC140" i="8" s="1"/>
  <c r="Z140" i="8" a="1"/>
  <c r="Z140" i="8" s="1"/>
  <c r="S377" i="8"/>
  <c r="BZ91" i="8"/>
  <c r="BK91" i="8"/>
  <c r="U81" i="8"/>
  <c r="BV91" i="8"/>
  <c r="R335" i="8"/>
  <c r="R344" i="8" s="1"/>
  <c r="Q65" i="28"/>
  <c r="BI344" i="8"/>
  <c r="BJ335" i="8" s="1"/>
  <c r="BP139" i="8"/>
  <c r="BT139" i="8"/>
  <c r="BV139" i="8"/>
  <c r="BH297" i="8"/>
  <c r="BP187" i="8"/>
  <c r="CA187" i="8"/>
  <c r="BN187" i="8"/>
  <c r="BS187" i="8"/>
  <c r="O376" i="8"/>
  <c r="N69" i="28"/>
  <c r="BH69" i="28" s="1"/>
  <c r="BR43" i="8"/>
  <c r="CB43" i="8"/>
  <c r="BP43" i="8"/>
  <c r="BS43" i="8"/>
  <c r="BE44" i="8" a="1"/>
  <c r="BE44" i="8" s="1"/>
  <c r="AS44" i="8" a="1"/>
  <c r="AS44" i="8" s="1"/>
  <c r="AG44" i="8" a="1"/>
  <c r="AG44" i="8" s="1"/>
  <c r="BB44" i="8" a="1"/>
  <c r="BB44" i="8" s="1"/>
  <c r="AJ44" i="8" a="1"/>
  <c r="AJ44" i="8" s="1"/>
  <c r="V44" i="8" a="1"/>
  <c r="V44" i="8" s="1"/>
  <c r="AY44" i="8" a="1"/>
  <c r="AY44" i="8" s="1"/>
  <c r="AD44" i="8" a="1"/>
  <c r="AD44" i="8" s="1"/>
  <c r="AA44" i="8" a="1"/>
  <c r="AA44" i="8" s="1"/>
  <c r="AV44" i="8" a="1"/>
  <c r="AV44" i="8" s="1"/>
  <c r="AM44" i="8" a="1"/>
  <c r="AM44" i="8" s="1"/>
  <c r="AP44" i="8" a="1"/>
  <c r="AP44" i="8" s="1"/>
  <c r="X44" i="8" a="1"/>
  <c r="X44" i="8" s="1"/>
  <c r="Y44" i="8" a="1"/>
  <c r="Y44" i="8" s="1"/>
  <c r="BF44" i="8" a="1"/>
  <c r="BF44" i="8" s="1"/>
  <c r="BC44" i="8" a="1"/>
  <c r="BC44" i="8" s="1"/>
  <c r="AZ44" i="8" a="1"/>
  <c r="AZ44" i="8" s="1"/>
  <c r="AW44" i="8" a="1"/>
  <c r="AW44" i="8" s="1"/>
  <c r="AT44" i="8" a="1"/>
  <c r="AT44" i="8" s="1"/>
  <c r="AQ44" i="8" a="1"/>
  <c r="AQ44" i="8" s="1"/>
  <c r="AN44" i="8" a="1"/>
  <c r="AN44" i="8" s="1"/>
  <c r="AK44" i="8" a="1"/>
  <c r="AK44" i="8" s="1"/>
  <c r="AH44" i="8" a="1"/>
  <c r="AH44" i="8" s="1"/>
  <c r="AE44" i="8" a="1"/>
  <c r="AE44" i="8" s="1"/>
  <c r="AB44" i="8" a="1"/>
  <c r="AB44" i="8" s="1"/>
  <c r="Z44" i="8" a="1"/>
  <c r="Z44" i="8" s="1"/>
  <c r="BD44" i="8" a="1"/>
  <c r="BD44" i="8" s="1"/>
  <c r="BA44" i="8" a="1"/>
  <c r="BA44" i="8" s="1"/>
  <c r="AX44" i="8" a="1"/>
  <c r="AX44" i="8" s="1"/>
  <c r="AU44" i="8" a="1"/>
  <c r="AU44" i="8" s="1"/>
  <c r="AR44" i="8" a="1"/>
  <c r="AR44" i="8" s="1"/>
  <c r="AO44" i="8" a="1"/>
  <c r="AO44" i="8" s="1"/>
  <c r="AL44" i="8" a="1"/>
  <c r="AL44" i="8" s="1"/>
  <c r="AI44" i="8" a="1"/>
  <c r="AI44" i="8" s="1"/>
  <c r="AF44" i="8" a="1"/>
  <c r="AF44" i="8" s="1"/>
  <c r="AC44" i="8" a="1"/>
  <c r="AC44" i="8" s="1"/>
  <c r="W44" i="8" a="1"/>
  <c r="W44" i="8" s="1"/>
  <c r="K141" i="6"/>
  <c r="K146" i="6" s="1"/>
  <c r="BR91" i="8"/>
  <c r="CB91" i="8"/>
  <c r="BQ91" i="8"/>
  <c r="BP91" i="8"/>
  <c r="CA91" i="8"/>
  <c r="BN91" i="8"/>
  <c r="BU91" i="8"/>
  <c r="BW91" i="8"/>
  <c r="N48" i="28"/>
  <c r="BH351" i="8"/>
  <c r="O347" i="8"/>
  <c r="O351" i="8" s="1"/>
  <c r="Q23" i="28"/>
  <c r="Q306" i="8"/>
  <c r="BI299" i="8"/>
  <c r="CB139" i="8"/>
  <c r="BR139" i="8"/>
  <c r="BZ139" i="8"/>
  <c r="BK139" i="8"/>
  <c r="U129" i="8"/>
  <c r="BU139" i="8"/>
  <c r="BO139" i="8"/>
  <c r="BQ187" i="8"/>
  <c r="BZ187" i="8"/>
  <c r="BK187" i="8"/>
  <c r="U177" i="8"/>
  <c r="BM187" i="8"/>
  <c r="BV187" i="8"/>
  <c r="T253" i="8"/>
  <c r="BJ129" i="8"/>
  <c r="BK18" i="8"/>
  <c r="BH379" i="8"/>
  <c r="BH380" i="8" s="1"/>
  <c r="BI376" i="8" s="1"/>
  <c r="T339" i="8"/>
  <c r="T336" i="8"/>
  <c r="BJ33" i="8"/>
  <c r="BZ43" i="8"/>
  <c r="BK43" i="8"/>
  <c r="BT43" i="8"/>
  <c r="BV43" i="8"/>
  <c r="M37" i="28"/>
  <c r="M39" i="28" s="1"/>
  <c r="BB188" i="8" a="1"/>
  <c r="BB188" i="8" s="1"/>
  <c r="AG188" i="8" a="1"/>
  <c r="AG188" i="8" s="1"/>
  <c r="BE188" i="8" a="1"/>
  <c r="BE188" i="8" s="1"/>
  <c r="AS188" i="8" a="1"/>
  <c r="AS188" i="8" s="1"/>
  <c r="AP188" i="8" a="1"/>
  <c r="AP188" i="8" s="1"/>
  <c r="AY188" i="8" a="1"/>
  <c r="AY188" i="8" s="1"/>
  <c r="AM188" i="8" a="1"/>
  <c r="AM188" i="8" s="1"/>
  <c r="X188" i="8" a="1"/>
  <c r="X188" i="8" s="1"/>
  <c r="AA188" i="8" a="1"/>
  <c r="AA188" i="8" s="1"/>
  <c r="V188" i="8" a="1"/>
  <c r="V188" i="8" s="1"/>
  <c r="AV188" i="8" a="1"/>
  <c r="AV188" i="8" s="1"/>
  <c r="AJ188" i="8" a="1"/>
  <c r="AJ188" i="8" s="1"/>
  <c r="AD188" i="8" a="1"/>
  <c r="AD188" i="8" s="1"/>
  <c r="BD188" i="8" a="1"/>
  <c r="BD188" i="8" s="1"/>
  <c r="BA188" i="8" a="1"/>
  <c r="BA188" i="8" s="1"/>
  <c r="AX188" i="8" a="1"/>
  <c r="AX188" i="8" s="1"/>
  <c r="AU188" i="8" a="1"/>
  <c r="AU188" i="8" s="1"/>
  <c r="AR188" i="8" a="1"/>
  <c r="AR188" i="8" s="1"/>
  <c r="AO188" i="8" a="1"/>
  <c r="AO188" i="8" s="1"/>
  <c r="AL188" i="8" a="1"/>
  <c r="AL188" i="8" s="1"/>
  <c r="AI188" i="8" a="1"/>
  <c r="AI188" i="8" s="1"/>
  <c r="AF188" i="8" a="1"/>
  <c r="AF188" i="8" s="1"/>
  <c r="AC188" i="8" a="1"/>
  <c r="AC188" i="8" s="1"/>
  <c r="W188" i="8" a="1"/>
  <c r="W188" i="8" s="1"/>
  <c r="Z188" i="8" a="1"/>
  <c r="Z188" i="8" s="1"/>
  <c r="BF188" i="8" a="1"/>
  <c r="BF188" i="8" s="1"/>
  <c r="BC188" i="8" a="1"/>
  <c r="BC188" i="8" s="1"/>
  <c r="AZ188" i="8" a="1"/>
  <c r="AZ188" i="8" s="1"/>
  <c r="AW188" i="8" a="1"/>
  <c r="AW188" i="8" s="1"/>
  <c r="AT188" i="8" a="1"/>
  <c r="AT188" i="8" s="1"/>
  <c r="AQ188" i="8" a="1"/>
  <c r="AQ188" i="8" s="1"/>
  <c r="AN188" i="8" a="1"/>
  <c r="AN188" i="8" s="1"/>
  <c r="AK188" i="8" a="1"/>
  <c r="AK188" i="8" s="1"/>
  <c r="AH188" i="8" a="1"/>
  <c r="AH188" i="8" s="1"/>
  <c r="AE188" i="8" a="1"/>
  <c r="AE188" i="8" s="1"/>
  <c r="AB188" i="8" a="1"/>
  <c r="AB188" i="8" s="1"/>
  <c r="Y188" i="8" a="1"/>
  <c r="Y188" i="8" s="1"/>
  <c r="BJ177" i="8"/>
  <c r="R305" i="8"/>
  <c r="R15" i="28"/>
  <c r="BY188" i="8" l="1"/>
  <c r="BY92" i="8"/>
  <c r="BY44" i="8"/>
  <c r="BY140" i="8"/>
  <c r="BL44" i="8"/>
  <c r="BS140" i="8"/>
  <c r="BM188" i="8"/>
  <c r="BV188" i="8"/>
  <c r="BW44" i="8"/>
  <c r="BQ140" i="8"/>
  <c r="BM140" i="8"/>
  <c r="BW92" i="8"/>
  <c r="E142" i="8" a="1"/>
  <c r="E142" i="8" s="1"/>
  <c r="E94" i="8" a="1"/>
  <c r="E94" i="8" s="1"/>
  <c r="E46" i="8" a="1"/>
  <c r="E46" i="8" s="1"/>
  <c r="E190" i="8" a="1"/>
  <c r="E190" i="8" s="1"/>
  <c r="CA188" i="8"/>
  <c r="BN188" i="8"/>
  <c r="R377" i="8"/>
  <c r="BT188" i="8"/>
  <c r="BQ188" i="8"/>
  <c r="BW188" i="8"/>
  <c r="T287" i="8"/>
  <c r="T321" i="8"/>
  <c r="BJ253" i="8"/>
  <c r="U254" i="8"/>
  <c r="S21" i="28"/>
  <c r="BQ44" i="8"/>
  <c r="BU44" i="8"/>
  <c r="BO44" i="8"/>
  <c r="BT140" i="8"/>
  <c r="BV140" i="8"/>
  <c r="BM92" i="8"/>
  <c r="BP92" i="8"/>
  <c r="BT92" i="8"/>
  <c r="BO92" i="8"/>
  <c r="BE45" i="8" a="1"/>
  <c r="BE45" i="8" s="1"/>
  <c r="BB45" i="8" a="1"/>
  <c r="BB45" i="8" s="1"/>
  <c r="AG45" i="8" a="1"/>
  <c r="AG45" i="8" s="1"/>
  <c r="AS45" i="8" a="1"/>
  <c r="AS45" i="8" s="1"/>
  <c r="AA45" i="8" a="1"/>
  <c r="AA45" i="8" s="1"/>
  <c r="AD45" i="8" a="1"/>
  <c r="AD45" i="8" s="1"/>
  <c r="X45" i="8" a="1"/>
  <c r="X45" i="8" s="1"/>
  <c r="AV45" i="8" a="1"/>
  <c r="AV45" i="8" s="1"/>
  <c r="AJ45" i="8" a="1"/>
  <c r="AJ45" i="8" s="1"/>
  <c r="AM45" i="8" a="1"/>
  <c r="AM45" i="8" s="1"/>
  <c r="AP45" i="8" a="1"/>
  <c r="AP45" i="8" s="1"/>
  <c r="AY45" i="8" a="1"/>
  <c r="AY45" i="8" s="1"/>
  <c r="W45" i="8" a="1"/>
  <c r="W45" i="8" s="1"/>
  <c r="BY45" i="8" s="1"/>
  <c r="BF45" i="8" a="1"/>
  <c r="BF45" i="8" s="1"/>
  <c r="BC45" i="8" a="1"/>
  <c r="BC45" i="8" s="1"/>
  <c r="AZ45" i="8" a="1"/>
  <c r="AZ45" i="8" s="1"/>
  <c r="AW45" i="8" a="1"/>
  <c r="AW45" i="8" s="1"/>
  <c r="AT45" i="8" a="1"/>
  <c r="AT45" i="8" s="1"/>
  <c r="AQ45" i="8" a="1"/>
  <c r="AQ45" i="8" s="1"/>
  <c r="AN45" i="8" a="1"/>
  <c r="AN45" i="8" s="1"/>
  <c r="AK45" i="8" a="1"/>
  <c r="AK45" i="8" s="1"/>
  <c r="AH45" i="8" a="1"/>
  <c r="AH45" i="8" s="1"/>
  <c r="AE45" i="8" a="1"/>
  <c r="AE45" i="8" s="1"/>
  <c r="AB45" i="8" a="1"/>
  <c r="AB45" i="8" s="1"/>
  <c r="Y45" i="8" a="1"/>
  <c r="Y45" i="8" s="1"/>
  <c r="BD45" i="8" a="1"/>
  <c r="BD45" i="8" s="1"/>
  <c r="BA45" i="8" a="1"/>
  <c r="BA45" i="8" s="1"/>
  <c r="AX45" i="8" a="1"/>
  <c r="AX45" i="8" s="1"/>
  <c r="AU45" i="8" a="1"/>
  <c r="AU45" i="8" s="1"/>
  <c r="AR45" i="8" a="1"/>
  <c r="AR45" i="8" s="1"/>
  <c r="AO45" i="8" a="1"/>
  <c r="AO45" i="8" s="1"/>
  <c r="AL45" i="8" a="1"/>
  <c r="AL45" i="8" s="1"/>
  <c r="AI45" i="8" a="1"/>
  <c r="AI45" i="8" s="1"/>
  <c r="AF45" i="8" a="1"/>
  <c r="AF45" i="8" s="1"/>
  <c r="AC45" i="8" a="1"/>
  <c r="AC45" i="8" s="1"/>
  <c r="Z45" i="8" a="1"/>
  <c r="Z45" i="8" s="1"/>
  <c r="R307" i="8"/>
  <c r="R18" i="28"/>
  <c r="R20" i="28" s="1"/>
  <c r="BZ188" i="8"/>
  <c r="BK188" i="8"/>
  <c r="V177" i="8"/>
  <c r="V254" i="8" s="1"/>
  <c r="V283" i="8" s="1"/>
  <c r="V299" i="8" s="1"/>
  <c r="BU188" i="8"/>
  <c r="BO188" i="8"/>
  <c r="M370" i="8"/>
  <c r="M310" i="8"/>
  <c r="M294" i="8"/>
  <c r="T296" i="8"/>
  <c r="BJ339" i="8"/>
  <c r="BI306" i="8"/>
  <c r="BH48" i="28"/>
  <c r="BT44" i="8"/>
  <c r="BK44" i="8"/>
  <c r="BZ44" i="8"/>
  <c r="V33" i="8"/>
  <c r="BS44" i="8"/>
  <c r="O379" i="8"/>
  <c r="U339" i="8"/>
  <c r="BP140" i="8"/>
  <c r="BK140" i="8"/>
  <c r="BZ140" i="8"/>
  <c r="V129" i="8"/>
  <c r="BW140" i="8"/>
  <c r="Z16" i="8"/>
  <c r="BL16" i="8" s="1"/>
  <c r="Y18" i="8"/>
  <c r="Y20" i="8" s="1"/>
  <c r="R24" i="28"/>
  <c r="BL92" i="8"/>
  <c r="BU92" i="8"/>
  <c r="R350" i="8"/>
  <c r="BB141" i="8" a="1"/>
  <c r="BB141" i="8" s="1"/>
  <c r="AS141" i="8" a="1"/>
  <c r="AS141" i="8" s="1"/>
  <c r="BE141" i="8" a="1"/>
  <c r="BE141" i="8" s="1"/>
  <c r="AG141" i="8" a="1"/>
  <c r="AG141" i="8" s="1"/>
  <c r="AV141" i="8" a="1"/>
  <c r="AV141" i="8" s="1"/>
  <c r="AM141" i="8" a="1"/>
  <c r="AM141" i="8" s="1"/>
  <c r="AY141" i="8" a="1"/>
  <c r="AY141" i="8" s="1"/>
  <c r="AP141" i="8" a="1"/>
  <c r="AP141" i="8" s="1"/>
  <c r="X141" i="8" a="1"/>
  <c r="X141" i="8" s="1"/>
  <c r="AJ141" i="8" a="1"/>
  <c r="AJ141" i="8" s="1"/>
  <c r="AD141" i="8" a="1"/>
  <c r="AD141" i="8" s="1"/>
  <c r="W141" i="8" a="1"/>
  <c r="W141" i="8" s="1"/>
  <c r="BY141" i="8" s="1"/>
  <c r="AA141" i="8" a="1"/>
  <c r="AA141" i="8" s="1"/>
  <c r="BF141" i="8" a="1"/>
  <c r="BF141" i="8" s="1"/>
  <c r="BC141" i="8" a="1"/>
  <c r="BC141" i="8" s="1"/>
  <c r="AZ141" i="8" a="1"/>
  <c r="AZ141" i="8" s="1"/>
  <c r="AW141" i="8" a="1"/>
  <c r="AW141" i="8" s="1"/>
  <c r="AT141" i="8" a="1"/>
  <c r="AT141" i="8" s="1"/>
  <c r="AQ141" i="8" a="1"/>
  <c r="AQ141" i="8" s="1"/>
  <c r="AN141" i="8" a="1"/>
  <c r="AN141" i="8" s="1"/>
  <c r="AK141" i="8" a="1"/>
  <c r="AK141" i="8" s="1"/>
  <c r="AH141" i="8" a="1"/>
  <c r="AH141" i="8" s="1"/>
  <c r="AE141" i="8" a="1"/>
  <c r="AE141" i="8" s="1"/>
  <c r="Z141" i="8" a="1"/>
  <c r="Z141" i="8" s="1"/>
  <c r="Y141" i="8" a="1"/>
  <c r="Y141" i="8" s="1"/>
  <c r="BD141" i="8" a="1"/>
  <c r="BD141" i="8" s="1"/>
  <c r="BA141" i="8" a="1"/>
  <c r="BA141" i="8" s="1"/>
  <c r="AX141" i="8" a="1"/>
  <c r="AX141" i="8" s="1"/>
  <c r="AU141" i="8" a="1"/>
  <c r="AU141" i="8" s="1"/>
  <c r="AR141" i="8" a="1"/>
  <c r="AR141" i="8" s="1"/>
  <c r="AO141" i="8" a="1"/>
  <c r="AO141" i="8" s="1"/>
  <c r="AL141" i="8" a="1"/>
  <c r="AL141" i="8" s="1"/>
  <c r="AI141" i="8" a="1"/>
  <c r="AI141" i="8" s="1"/>
  <c r="AF141" i="8" a="1"/>
  <c r="AF141" i="8" s="1"/>
  <c r="AC141" i="8" a="1"/>
  <c r="AC141" i="8" s="1"/>
  <c r="AB141" i="8" a="1"/>
  <c r="AB141" i="8" s="1"/>
  <c r="N35" i="28"/>
  <c r="N27" i="28"/>
  <c r="BH26" i="28"/>
  <c r="BH27" i="28" s="1"/>
  <c r="R16" i="28"/>
  <c r="J141" i="6"/>
  <c r="J146" i="6" s="1"/>
  <c r="M40" i="28"/>
  <c r="M96" i="28"/>
  <c r="M84" i="28"/>
  <c r="M41" i="28"/>
  <c r="U253" i="8"/>
  <c r="Q24" i="28"/>
  <c r="BI23" i="28"/>
  <c r="BI24" i="28" s="1"/>
  <c r="BM44" i="8"/>
  <c r="BP44" i="8"/>
  <c r="BI65" i="28"/>
  <c r="CA140" i="8"/>
  <c r="BN140" i="8"/>
  <c r="BL140" i="8"/>
  <c r="Q20" i="28"/>
  <c r="BI18" i="28"/>
  <c r="BZ92" i="8"/>
  <c r="BK92" i="8"/>
  <c r="V81" i="8"/>
  <c r="CB92" i="8"/>
  <c r="BR92" i="8"/>
  <c r="BV92" i="8"/>
  <c r="BE93" i="8" a="1"/>
  <c r="BE93" i="8" s="1"/>
  <c r="BB93" i="8" a="1"/>
  <c r="BB93" i="8" s="1"/>
  <c r="AS93" i="8" a="1"/>
  <c r="AS93" i="8" s="1"/>
  <c r="AG93" i="8" a="1"/>
  <c r="AG93" i="8" s="1"/>
  <c r="X93" i="8" a="1"/>
  <c r="X93" i="8" s="1"/>
  <c r="AM93" i="8" a="1"/>
  <c r="AM93" i="8" s="1"/>
  <c r="W93" i="8" a="1"/>
  <c r="W93" i="8" s="1"/>
  <c r="BY93" i="8" s="1"/>
  <c r="AY93" i="8" a="1"/>
  <c r="AY93" i="8" s="1"/>
  <c r="AA93" i="8" a="1"/>
  <c r="AA93" i="8" s="1"/>
  <c r="AD93" i="8" a="1"/>
  <c r="AD93" i="8" s="1"/>
  <c r="AJ93" i="8" a="1"/>
  <c r="AJ93" i="8" s="1"/>
  <c r="AP93" i="8" a="1"/>
  <c r="AP93" i="8" s="1"/>
  <c r="AV93" i="8" a="1"/>
  <c r="AV93" i="8" s="1"/>
  <c r="BD93" i="8" a="1"/>
  <c r="BD93" i="8" s="1"/>
  <c r="BA93" i="8" a="1"/>
  <c r="BA93" i="8" s="1"/>
  <c r="AX93" i="8" a="1"/>
  <c r="AX93" i="8" s="1"/>
  <c r="AU93" i="8" a="1"/>
  <c r="AU93" i="8" s="1"/>
  <c r="AR93" i="8" a="1"/>
  <c r="AR93" i="8" s="1"/>
  <c r="AO93" i="8" a="1"/>
  <c r="AO93" i="8" s="1"/>
  <c r="AL93" i="8" a="1"/>
  <c r="AL93" i="8" s="1"/>
  <c r="AI93" i="8" a="1"/>
  <c r="AI93" i="8" s="1"/>
  <c r="AF93" i="8" a="1"/>
  <c r="AF93" i="8" s="1"/>
  <c r="AC93" i="8" a="1"/>
  <c r="AC93" i="8" s="1"/>
  <c r="AB93" i="8" a="1"/>
  <c r="AB93" i="8" s="1"/>
  <c r="Z93" i="8" a="1"/>
  <c r="Z93" i="8" s="1"/>
  <c r="BF93" i="8" a="1"/>
  <c r="BF93" i="8" s="1"/>
  <c r="BC93" i="8" a="1"/>
  <c r="BC93" i="8" s="1"/>
  <c r="AZ93" i="8" a="1"/>
  <c r="AZ93" i="8" s="1"/>
  <c r="AW93" i="8" a="1"/>
  <c r="AW93" i="8" s="1"/>
  <c r="AT93" i="8" a="1"/>
  <c r="AT93" i="8" s="1"/>
  <c r="AQ93" i="8" a="1"/>
  <c r="AQ93" i="8" s="1"/>
  <c r="AN93" i="8" a="1"/>
  <c r="AN93" i="8" s="1"/>
  <c r="AK93" i="8" a="1"/>
  <c r="AK93" i="8" s="1"/>
  <c r="AH93" i="8" a="1"/>
  <c r="AH93" i="8" s="1"/>
  <c r="AE93" i="8" a="1"/>
  <c r="AE93" i="8" s="1"/>
  <c r="Y93" i="8" a="1"/>
  <c r="Y93" i="8" s="1"/>
  <c r="CB188" i="8"/>
  <c r="BR188" i="8"/>
  <c r="T295" i="8"/>
  <c r="BJ336" i="8"/>
  <c r="BP188" i="8"/>
  <c r="BL188" i="8"/>
  <c r="BS188" i="8"/>
  <c r="O48" i="28"/>
  <c r="P347" i="8"/>
  <c r="P351" i="8" s="1"/>
  <c r="S16" i="28"/>
  <c r="CB44" i="8"/>
  <c r="BR44" i="8"/>
  <c r="CA44" i="8"/>
  <c r="BN44" i="8"/>
  <c r="BV44" i="8"/>
  <c r="R65" i="28"/>
  <c r="S335" i="8"/>
  <c r="S344" i="8" s="1"/>
  <c r="CB140" i="8"/>
  <c r="BR140" i="8"/>
  <c r="BU140" i="8"/>
  <c r="BO140" i="8"/>
  <c r="BI307" i="8"/>
  <c r="S299" i="8"/>
  <c r="BJ283" i="8"/>
  <c r="E64" i="6" s="1"/>
  <c r="CA92" i="8"/>
  <c r="BN92" i="8"/>
  <c r="BQ92" i="8"/>
  <c r="BS92" i="8"/>
  <c r="BE189" i="8" a="1"/>
  <c r="BE189" i="8" s="1"/>
  <c r="AG189" i="8" a="1"/>
  <c r="AG189" i="8" s="1"/>
  <c r="BB189" i="8" a="1"/>
  <c r="BB189" i="8" s="1"/>
  <c r="AS189" i="8" a="1"/>
  <c r="AS189" i="8" s="1"/>
  <c r="AP189" i="8" a="1"/>
  <c r="AP189" i="8" s="1"/>
  <c r="AV189" i="8" a="1"/>
  <c r="AV189" i="8" s="1"/>
  <c r="X189" i="8" a="1"/>
  <c r="X189" i="8" s="1"/>
  <c r="W189" i="8" a="1"/>
  <c r="W189" i="8" s="1"/>
  <c r="BY189" i="8" s="1"/>
  <c r="AD189" i="8" a="1"/>
  <c r="AD189" i="8" s="1"/>
  <c r="AY189" i="8" a="1"/>
  <c r="AY189" i="8" s="1"/>
  <c r="AJ189" i="8" a="1"/>
  <c r="AJ189" i="8" s="1"/>
  <c r="AA189" i="8" a="1"/>
  <c r="AA189" i="8" s="1"/>
  <c r="AM189" i="8" a="1"/>
  <c r="AM189" i="8" s="1"/>
  <c r="Z189" i="8" a="1"/>
  <c r="Z189" i="8" s="1"/>
  <c r="BD189" i="8" a="1"/>
  <c r="BD189" i="8" s="1"/>
  <c r="BA189" i="8" a="1"/>
  <c r="BA189" i="8" s="1"/>
  <c r="AX189" i="8" a="1"/>
  <c r="AX189" i="8" s="1"/>
  <c r="AU189" i="8" a="1"/>
  <c r="AU189" i="8" s="1"/>
  <c r="AR189" i="8" a="1"/>
  <c r="AR189" i="8" s="1"/>
  <c r="AO189" i="8" a="1"/>
  <c r="AO189" i="8" s="1"/>
  <c r="AL189" i="8" a="1"/>
  <c r="AL189" i="8" s="1"/>
  <c r="AI189" i="8" a="1"/>
  <c r="AI189" i="8" s="1"/>
  <c r="AF189" i="8" a="1"/>
  <c r="AF189" i="8" s="1"/>
  <c r="AC189" i="8" a="1"/>
  <c r="AC189" i="8" s="1"/>
  <c r="AB189" i="8" a="1"/>
  <c r="AB189" i="8" s="1"/>
  <c r="BF189" i="8" a="1"/>
  <c r="BF189" i="8" s="1"/>
  <c r="BC189" i="8" a="1"/>
  <c r="BC189" i="8" s="1"/>
  <c r="AZ189" i="8" a="1"/>
  <c r="AZ189" i="8" s="1"/>
  <c r="AW189" i="8" a="1"/>
  <c r="AW189" i="8" s="1"/>
  <c r="AT189" i="8" a="1"/>
  <c r="AT189" i="8" s="1"/>
  <c r="AQ189" i="8" a="1"/>
  <c r="AQ189" i="8" s="1"/>
  <c r="AN189" i="8" a="1"/>
  <c r="AN189" i="8" s="1"/>
  <c r="AK189" i="8" a="1"/>
  <c r="AK189" i="8" s="1"/>
  <c r="AH189" i="8" a="1"/>
  <c r="AH189" i="8" s="1"/>
  <c r="AE189" i="8" a="1"/>
  <c r="AE189" i="8" s="1"/>
  <c r="Y189" i="8" a="1"/>
  <c r="Y189" i="8" s="1"/>
  <c r="Q297" i="8"/>
  <c r="BI350" i="8"/>
  <c r="U295" i="8"/>
  <c r="BW93" i="8" l="1"/>
  <c r="BP189" i="8"/>
  <c r="BW45" i="8"/>
  <c r="BT189" i="8"/>
  <c r="BM189" i="8"/>
  <c r="BS189" i="8"/>
  <c r="BZ189" i="8"/>
  <c r="BK189" i="8"/>
  <c r="W177" i="8"/>
  <c r="BK177" i="8" s="1"/>
  <c r="BV189" i="8"/>
  <c r="BI297" i="8"/>
  <c r="BQ189" i="8"/>
  <c r="CA189" i="8"/>
  <c r="BN189" i="8"/>
  <c r="CB189" i="8"/>
  <c r="BR189" i="8"/>
  <c r="BW189" i="8"/>
  <c r="S23" i="28"/>
  <c r="S306" i="8"/>
  <c r="BJ299" i="8"/>
  <c r="T335" i="8"/>
  <c r="T344" i="8" s="1"/>
  <c r="S65" i="28"/>
  <c r="P48" i="28"/>
  <c r="Q347" i="8"/>
  <c r="Q351" i="8" s="1"/>
  <c r="CA93" i="8"/>
  <c r="BN93" i="8"/>
  <c r="BQ93" i="8"/>
  <c r="BV93" i="8"/>
  <c r="U287" i="8"/>
  <c r="U321" i="8"/>
  <c r="BK141" i="8"/>
  <c r="BZ141" i="8"/>
  <c r="W129" i="8"/>
  <c r="CB141" i="8"/>
  <c r="BR141" i="8"/>
  <c r="BO141" i="8"/>
  <c r="R297" i="8"/>
  <c r="V336" i="8"/>
  <c r="BQ45" i="8"/>
  <c r="CA45" i="8"/>
  <c r="BN45" i="8"/>
  <c r="BV45" i="8"/>
  <c r="U283" i="8"/>
  <c r="BJ321" i="8"/>
  <c r="BE190" i="8" a="1"/>
  <c r="BE190" i="8" s="1"/>
  <c r="AG190" i="8" a="1"/>
  <c r="AG190" i="8" s="1"/>
  <c r="BB190" i="8" a="1"/>
  <c r="BB190" i="8" s="1"/>
  <c r="AS190" i="8" a="1"/>
  <c r="AS190" i="8" s="1"/>
  <c r="AA190" i="8" a="1"/>
  <c r="AA190" i="8" s="1"/>
  <c r="X190" i="8" a="1"/>
  <c r="X190" i="8" s="1"/>
  <c r="AV190" i="8" a="1"/>
  <c r="AV190" i="8" s="1"/>
  <c r="AD190" i="8" a="1"/>
  <c r="AD190" i="8" s="1"/>
  <c r="AY190" i="8" a="1"/>
  <c r="AY190" i="8" s="1"/>
  <c r="AJ190" i="8" a="1"/>
  <c r="AJ190" i="8" s="1"/>
  <c r="AM190" i="8" a="1"/>
  <c r="AM190" i="8" s="1"/>
  <c r="AP190" i="8" a="1"/>
  <c r="AP190" i="8" s="1"/>
  <c r="AC190" i="8" a="1"/>
  <c r="AC190" i="8" s="1"/>
  <c r="BD190" i="8" a="1"/>
  <c r="BD190" i="8" s="1"/>
  <c r="BA190" i="8" a="1"/>
  <c r="BA190" i="8" s="1"/>
  <c r="AX190" i="8" a="1"/>
  <c r="AX190" i="8" s="1"/>
  <c r="AU190" i="8" a="1"/>
  <c r="AU190" i="8" s="1"/>
  <c r="AR190" i="8" a="1"/>
  <c r="AR190" i="8" s="1"/>
  <c r="AO190" i="8" a="1"/>
  <c r="AO190" i="8" s="1"/>
  <c r="AL190" i="8" a="1"/>
  <c r="AL190" i="8" s="1"/>
  <c r="AI190" i="8" a="1"/>
  <c r="AI190" i="8" s="1"/>
  <c r="AF190" i="8" a="1"/>
  <c r="AF190" i="8" s="1"/>
  <c r="Y190" i="8" a="1"/>
  <c r="Y190" i="8" s="1"/>
  <c r="AB190" i="8" a="1"/>
  <c r="AB190" i="8" s="1"/>
  <c r="BF190" i="8" a="1"/>
  <c r="BF190" i="8" s="1"/>
  <c r="BC190" i="8" a="1"/>
  <c r="BC190" i="8" s="1"/>
  <c r="AZ190" i="8" a="1"/>
  <c r="AZ190" i="8" s="1"/>
  <c r="AW190" i="8" a="1"/>
  <c r="AW190" i="8" s="1"/>
  <c r="AT190" i="8" a="1"/>
  <c r="AT190" i="8" s="1"/>
  <c r="AQ190" i="8" a="1"/>
  <c r="AQ190" i="8" s="1"/>
  <c r="AN190" i="8" a="1"/>
  <c r="AN190" i="8" s="1"/>
  <c r="AK190" i="8" a="1"/>
  <c r="AK190" i="8" s="1"/>
  <c r="AH190" i="8" a="1"/>
  <c r="AH190" i="8" s="1"/>
  <c r="AE190" i="8" a="1"/>
  <c r="AE190" i="8" s="1"/>
  <c r="Z190" i="8" a="1"/>
  <c r="Z190" i="8" s="1"/>
  <c r="U348" i="8"/>
  <c r="BT93" i="8"/>
  <c r="BM93" i="8"/>
  <c r="BL93" i="8"/>
  <c r="V339" i="8"/>
  <c r="V296" i="8" s="1"/>
  <c r="BN141" i="8"/>
  <c r="CA141" i="8"/>
  <c r="BU141" i="8"/>
  <c r="BW141" i="8"/>
  <c r="E143" i="8" a="1"/>
  <c r="E143" i="8" s="1"/>
  <c r="E95" i="8" a="1"/>
  <c r="E95" i="8" s="1"/>
  <c r="E191" i="8" a="1"/>
  <c r="E191" i="8" s="1"/>
  <c r="E47" i="8" a="1"/>
  <c r="E47" i="8" s="1"/>
  <c r="M322" i="8"/>
  <c r="BK45" i="8"/>
  <c r="BZ45" i="8"/>
  <c r="W33" i="8"/>
  <c r="W336" i="8" s="1"/>
  <c r="W295" i="8" s="1"/>
  <c r="W348" i="8" s="1"/>
  <c r="W350" i="8" s="1"/>
  <c r="W297" i="8" s="1"/>
  <c r="BP45" i="8"/>
  <c r="BM45" i="8"/>
  <c r="T298" i="8"/>
  <c r="BJ287" i="8"/>
  <c r="AS46" i="8" a="1"/>
  <c r="AS46" i="8" s="1"/>
  <c r="BB46" i="8" a="1"/>
  <c r="BB46" i="8" s="1"/>
  <c r="BE46" i="8" a="1"/>
  <c r="BE46" i="8" s="1"/>
  <c r="AG46" i="8" a="1"/>
  <c r="AG46" i="8" s="1"/>
  <c r="AY46" i="8" a="1"/>
  <c r="AY46" i="8" s="1"/>
  <c r="AM46" i="8" a="1"/>
  <c r="AM46" i="8" s="1"/>
  <c r="AP46" i="8" a="1"/>
  <c r="AP46" i="8" s="1"/>
  <c r="AV46" i="8" a="1"/>
  <c r="AV46" i="8" s="1"/>
  <c r="AA46" i="8" a="1"/>
  <c r="AA46" i="8" s="1"/>
  <c r="AJ46" i="8" a="1"/>
  <c r="AJ46" i="8" s="1"/>
  <c r="AD46" i="8" a="1"/>
  <c r="AD46" i="8" s="1"/>
  <c r="X46" i="8" a="1"/>
  <c r="X46" i="8" s="1"/>
  <c r="BD46" i="8" a="1"/>
  <c r="BD46" i="8" s="1"/>
  <c r="BA46" i="8" a="1"/>
  <c r="BA46" i="8" s="1"/>
  <c r="AX46" i="8" a="1"/>
  <c r="AX46" i="8" s="1"/>
  <c r="AU46" i="8" a="1"/>
  <c r="AU46" i="8" s="1"/>
  <c r="AR46" i="8" a="1"/>
  <c r="AR46" i="8" s="1"/>
  <c r="AO46" i="8" a="1"/>
  <c r="AO46" i="8" s="1"/>
  <c r="AL46" i="8" a="1"/>
  <c r="AL46" i="8" s="1"/>
  <c r="AI46" i="8" a="1"/>
  <c r="AI46" i="8" s="1"/>
  <c r="AF46" i="8" a="1"/>
  <c r="AF46" i="8" s="1"/>
  <c r="AB46" i="8" a="1"/>
  <c r="AB46" i="8" s="1"/>
  <c r="AC46" i="8" a="1"/>
  <c r="AC46" i="8" s="1"/>
  <c r="BF46" i="8" a="1"/>
  <c r="BF46" i="8" s="1"/>
  <c r="BC46" i="8" a="1"/>
  <c r="BC46" i="8" s="1"/>
  <c r="AZ46" i="8" a="1"/>
  <c r="AZ46" i="8" s="1"/>
  <c r="AW46" i="8" a="1"/>
  <c r="AW46" i="8" s="1"/>
  <c r="AT46" i="8" a="1"/>
  <c r="AT46" i="8" s="1"/>
  <c r="AQ46" i="8" a="1"/>
  <c r="AQ46" i="8" s="1"/>
  <c r="AN46" i="8" a="1"/>
  <c r="AN46" i="8" s="1"/>
  <c r="AK46" i="8" a="1"/>
  <c r="AK46" i="8" s="1"/>
  <c r="AH46" i="8" a="1"/>
  <c r="AH46" i="8" s="1"/>
  <c r="AE46" i="8" a="1"/>
  <c r="AE46" i="8" s="1"/>
  <c r="Z46" i="8" a="1"/>
  <c r="Z46" i="8" s="1"/>
  <c r="Y46" i="8" a="1"/>
  <c r="Y46" i="8" s="1"/>
  <c r="BL189" i="8"/>
  <c r="BR93" i="8"/>
  <c r="CB93" i="8"/>
  <c r="BU93" i="8"/>
  <c r="BO93" i="8"/>
  <c r="Q26" i="28"/>
  <c r="Q21" i="28"/>
  <c r="BI20" i="28"/>
  <c r="BI21" i="28" s="1"/>
  <c r="BP141" i="8"/>
  <c r="BQ141" i="8"/>
  <c r="BS141" i="8"/>
  <c r="AA16" i="8"/>
  <c r="Z18" i="8"/>
  <c r="BL18" i="8" s="1"/>
  <c r="O380" i="8"/>
  <c r="BU45" i="8"/>
  <c r="BT45" i="8"/>
  <c r="BS45" i="8"/>
  <c r="AS94" i="8" a="1"/>
  <c r="AS94" i="8" s="1"/>
  <c r="BE94" i="8" a="1"/>
  <c r="BE94" i="8" s="1"/>
  <c r="AG94" i="8" a="1"/>
  <c r="AG94" i="8" s="1"/>
  <c r="BB94" i="8" a="1"/>
  <c r="BB94" i="8" s="1"/>
  <c r="AV94" i="8" a="1"/>
  <c r="AV94" i="8" s="1"/>
  <c r="AY94" i="8" a="1"/>
  <c r="AY94" i="8" s="1"/>
  <c r="AJ94" i="8" a="1"/>
  <c r="AJ94" i="8" s="1"/>
  <c r="X94" i="8" a="1"/>
  <c r="X94" i="8" s="1"/>
  <c r="AM94" i="8" a="1"/>
  <c r="AM94" i="8" s="1"/>
  <c r="AD94" i="8" a="1"/>
  <c r="AD94" i="8" s="1"/>
  <c r="AP94" i="8" a="1"/>
  <c r="AP94" i="8" s="1"/>
  <c r="AA94" i="8" a="1"/>
  <c r="AA94" i="8" s="1"/>
  <c r="BF94" i="8" a="1"/>
  <c r="BF94" i="8" s="1"/>
  <c r="BC94" i="8" a="1"/>
  <c r="BC94" i="8" s="1"/>
  <c r="AZ94" i="8" a="1"/>
  <c r="AZ94" i="8" s="1"/>
  <c r="AW94" i="8" a="1"/>
  <c r="AW94" i="8" s="1"/>
  <c r="AT94" i="8" a="1"/>
  <c r="AT94" i="8" s="1"/>
  <c r="AQ94" i="8" a="1"/>
  <c r="AQ94" i="8" s="1"/>
  <c r="AN94" i="8" a="1"/>
  <c r="AN94" i="8" s="1"/>
  <c r="AK94" i="8" a="1"/>
  <c r="AK94" i="8" s="1"/>
  <c r="AH94" i="8" a="1"/>
  <c r="AH94" i="8" s="1"/>
  <c r="AE94" i="8" a="1"/>
  <c r="AE94" i="8" s="1"/>
  <c r="Z94" i="8" a="1"/>
  <c r="Z94" i="8" s="1"/>
  <c r="AC94" i="8" a="1"/>
  <c r="AC94" i="8" s="1"/>
  <c r="BD94" i="8" a="1"/>
  <c r="BD94" i="8" s="1"/>
  <c r="BA94" i="8" a="1"/>
  <c r="BA94" i="8" s="1"/>
  <c r="AX94" i="8" a="1"/>
  <c r="AX94" i="8" s="1"/>
  <c r="AU94" i="8" a="1"/>
  <c r="AU94" i="8" s="1"/>
  <c r="AR94" i="8" a="1"/>
  <c r="AR94" i="8" s="1"/>
  <c r="AO94" i="8" a="1"/>
  <c r="AO94" i="8" s="1"/>
  <c r="AL94" i="8" a="1"/>
  <c r="AL94" i="8" s="1"/>
  <c r="AI94" i="8" a="1"/>
  <c r="AI94" i="8" s="1"/>
  <c r="AF94" i="8" a="1"/>
  <c r="AF94" i="8" s="1"/>
  <c r="Y94" i="8" a="1"/>
  <c r="Y94" i="8" s="1"/>
  <c r="AB94" i="8" a="1"/>
  <c r="AB94" i="8" s="1"/>
  <c r="BU189" i="8"/>
  <c r="BO189" i="8"/>
  <c r="T348" i="8"/>
  <c r="BJ295" i="8"/>
  <c r="BP93" i="8"/>
  <c r="BZ93" i="8"/>
  <c r="BK93" i="8"/>
  <c r="W81" i="8"/>
  <c r="W339" i="8" s="1"/>
  <c r="W296" i="8" s="1"/>
  <c r="BS93" i="8"/>
  <c r="M85" i="28"/>
  <c r="N83" i="28"/>
  <c r="R21" i="28"/>
  <c r="R26" i="28"/>
  <c r="N37" i="28"/>
  <c r="BH35" i="28"/>
  <c r="BM141" i="8"/>
  <c r="BL141" i="8"/>
  <c r="BT141" i="8"/>
  <c r="BV141" i="8"/>
  <c r="V253" i="8"/>
  <c r="U296" i="8"/>
  <c r="T15" i="28"/>
  <c r="T305" i="8"/>
  <c r="BJ296" i="8"/>
  <c r="M372" i="8"/>
  <c r="M373" i="8" s="1"/>
  <c r="V306" i="8"/>
  <c r="V23" i="28"/>
  <c r="CB45" i="8"/>
  <c r="BR45" i="8"/>
  <c r="BL45" i="8"/>
  <c r="BO45" i="8"/>
  <c r="BB142" i="8" a="1"/>
  <c r="BB142" i="8" s="1"/>
  <c r="BE142" i="8" a="1"/>
  <c r="BE142" i="8" s="1"/>
  <c r="AS142" i="8" a="1"/>
  <c r="AS142" i="8" s="1"/>
  <c r="AG142" i="8" a="1"/>
  <c r="AG142" i="8" s="1"/>
  <c r="AY142" i="8" a="1"/>
  <c r="AY142" i="8" s="1"/>
  <c r="AA142" i="8" a="1"/>
  <c r="AA142" i="8" s="1"/>
  <c r="AV142" i="8" a="1"/>
  <c r="AV142" i="8" s="1"/>
  <c r="AJ142" i="8" a="1"/>
  <c r="AJ142" i="8" s="1"/>
  <c r="AD142" i="8" a="1"/>
  <c r="AD142" i="8" s="1"/>
  <c r="AM142" i="8" a="1"/>
  <c r="AM142" i="8" s="1"/>
  <c r="X142" i="8" a="1"/>
  <c r="X142" i="8" s="1"/>
  <c r="AP142" i="8" a="1"/>
  <c r="AP142" i="8" s="1"/>
  <c r="BF142" i="8" a="1"/>
  <c r="BF142" i="8" s="1"/>
  <c r="BC142" i="8" a="1"/>
  <c r="BC142" i="8" s="1"/>
  <c r="AZ142" i="8" a="1"/>
  <c r="AZ142" i="8" s="1"/>
  <c r="AW142" i="8" a="1"/>
  <c r="AW142" i="8" s="1"/>
  <c r="AT142" i="8" a="1"/>
  <c r="AT142" i="8" s="1"/>
  <c r="AQ142" i="8" a="1"/>
  <c r="AQ142" i="8" s="1"/>
  <c r="AN142" i="8" a="1"/>
  <c r="AN142" i="8" s="1"/>
  <c r="AK142" i="8" a="1"/>
  <c r="AK142" i="8" s="1"/>
  <c r="AH142" i="8" a="1"/>
  <c r="AH142" i="8" s="1"/>
  <c r="AE142" i="8" a="1"/>
  <c r="AE142" i="8" s="1"/>
  <c r="AB142" i="8" a="1"/>
  <c r="AB142" i="8" s="1"/>
  <c r="Y142" i="8" a="1"/>
  <c r="Y142" i="8" s="1"/>
  <c r="BD142" i="8" a="1"/>
  <c r="BD142" i="8" s="1"/>
  <c r="BA142" i="8" a="1"/>
  <c r="BA142" i="8" s="1"/>
  <c r="AX142" i="8" a="1"/>
  <c r="AX142" i="8" s="1"/>
  <c r="AU142" i="8" a="1"/>
  <c r="AU142" i="8" s="1"/>
  <c r="AR142" i="8" a="1"/>
  <c r="AR142" i="8" s="1"/>
  <c r="AO142" i="8" a="1"/>
  <c r="AO142" i="8" s="1"/>
  <c r="AL142" i="8" a="1"/>
  <c r="AL142" i="8" s="1"/>
  <c r="AI142" i="8" a="1"/>
  <c r="AI142" i="8" s="1"/>
  <c r="AF142" i="8" a="1"/>
  <c r="AF142" i="8" s="1"/>
  <c r="AC142" i="8" a="1"/>
  <c r="AC142" i="8" s="1"/>
  <c r="Z142" i="8" a="1"/>
  <c r="Z142" i="8" s="1"/>
  <c r="BY296" i="8" l="1"/>
  <c r="BW142" i="8"/>
  <c r="BK339" i="8"/>
  <c r="Z20" i="8"/>
  <c r="BL20" i="8" s="1"/>
  <c r="BM46" i="8"/>
  <c r="CB142" i="8"/>
  <c r="BR142" i="8"/>
  <c r="BP142" i="8"/>
  <c r="BO142" i="8"/>
  <c r="N369" i="8"/>
  <c r="M68" i="28"/>
  <c r="U305" i="8"/>
  <c r="U15" i="28"/>
  <c r="BK296" i="8"/>
  <c r="BH83" i="28"/>
  <c r="CB94" i="8"/>
  <c r="BR94" i="8"/>
  <c r="BP94" i="8"/>
  <c r="BO94" i="8"/>
  <c r="AA18" i="8"/>
  <c r="AA20" i="8" s="1"/>
  <c r="AB16" i="8"/>
  <c r="BZ46" i="8"/>
  <c r="BL46" i="8"/>
  <c r="X33" i="8"/>
  <c r="BT46" i="8"/>
  <c r="BO46" i="8"/>
  <c r="AS95" i="8" a="1"/>
  <c r="AS95" i="8" s="1"/>
  <c r="BE95" i="8" a="1"/>
  <c r="BE95" i="8" s="1"/>
  <c r="AG95" i="8" a="1"/>
  <c r="AG95" i="8" s="1"/>
  <c r="BB95" i="8" a="1"/>
  <c r="BB95" i="8" s="1"/>
  <c r="AP95" i="8" a="1"/>
  <c r="AP95" i="8" s="1"/>
  <c r="AD95" i="8" a="1"/>
  <c r="AD95" i="8" s="1"/>
  <c r="AY95" i="8" a="1"/>
  <c r="AY95" i="8" s="1"/>
  <c r="AA95" i="8" a="1"/>
  <c r="AA95" i="8" s="1"/>
  <c r="Y95" i="8" a="1"/>
  <c r="Y95" i="8" s="1"/>
  <c r="AJ95" i="8" a="1"/>
  <c r="AJ95" i="8" s="1"/>
  <c r="AV95" i="8" a="1"/>
  <c r="AV95" i="8" s="1"/>
  <c r="AM95" i="8" a="1"/>
  <c r="AM95" i="8" s="1"/>
  <c r="BF95" i="8" a="1"/>
  <c r="BF95" i="8" s="1"/>
  <c r="BC95" i="8" a="1"/>
  <c r="BC95" i="8" s="1"/>
  <c r="AZ95" i="8" a="1"/>
  <c r="AZ95" i="8" s="1"/>
  <c r="AW95" i="8" a="1"/>
  <c r="AW95" i="8" s="1"/>
  <c r="AT95" i="8" a="1"/>
  <c r="AT95" i="8" s="1"/>
  <c r="AQ95" i="8" a="1"/>
  <c r="AQ95" i="8" s="1"/>
  <c r="AN95" i="8" a="1"/>
  <c r="AN95" i="8" s="1"/>
  <c r="AK95" i="8" a="1"/>
  <c r="AK95" i="8" s="1"/>
  <c r="AH95" i="8" a="1"/>
  <c r="AH95" i="8" s="1"/>
  <c r="AE95" i="8" a="1"/>
  <c r="AE95" i="8" s="1"/>
  <c r="Z95" i="8" a="1"/>
  <c r="Z95" i="8" s="1"/>
  <c r="BD95" i="8" a="1"/>
  <c r="BD95" i="8" s="1"/>
  <c r="BA95" i="8" a="1"/>
  <c r="BA95" i="8" s="1"/>
  <c r="AX95" i="8" a="1"/>
  <c r="AX95" i="8" s="1"/>
  <c r="AU95" i="8" a="1"/>
  <c r="AU95" i="8" s="1"/>
  <c r="AR95" i="8" a="1"/>
  <c r="AR95" i="8" s="1"/>
  <c r="AO95" i="8" a="1"/>
  <c r="AO95" i="8" s="1"/>
  <c r="AL95" i="8" a="1"/>
  <c r="AL95" i="8" s="1"/>
  <c r="AI95" i="8" a="1"/>
  <c r="AI95" i="8" s="1"/>
  <c r="AF95" i="8" a="1"/>
  <c r="AF95" i="8" s="1"/>
  <c r="AB95" i="8" a="1"/>
  <c r="AB95" i="8" s="1"/>
  <c r="AC95" i="8" a="1"/>
  <c r="AC95" i="8" s="1"/>
  <c r="BP190" i="8"/>
  <c r="BL190" i="8"/>
  <c r="BZ190" i="8"/>
  <c r="X177" i="8"/>
  <c r="BO190" i="8"/>
  <c r="BJ306" i="8"/>
  <c r="BZ142" i="8"/>
  <c r="BL142" i="8"/>
  <c r="X129" i="8"/>
  <c r="BT142" i="8"/>
  <c r="BS142" i="8"/>
  <c r="R35" i="28"/>
  <c r="R27" i="28"/>
  <c r="T350" i="8"/>
  <c r="BJ348" i="8"/>
  <c r="CA94" i="8"/>
  <c r="BN94" i="8"/>
  <c r="BU94" i="8"/>
  <c r="BW94" i="8"/>
  <c r="P376" i="8"/>
  <c r="O69" i="28"/>
  <c r="CA46" i="8"/>
  <c r="BN46" i="8"/>
  <c r="CB46" i="8"/>
  <c r="BR46" i="8"/>
  <c r="BW46" i="8"/>
  <c r="M323" i="8"/>
  <c r="D14" i="6"/>
  <c r="AG143" i="8" a="1"/>
  <c r="AG143" i="8" s="1"/>
  <c r="AS143" i="8" a="1"/>
  <c r="AS143" i="8" s="1"/>
  <c r="BB143" i="8" a="1"/>
  <c r="BB143" i="8" s="1"/>
  <c r="BE143" i="8" a="1"/>
  <c r="BE143" i="8" s="1"/>
  <c r="Y143" i="8" a="1"/>
  <c r="Y143" i="8" s="1"/>
  <c r="AA143" i="8" a="1"/>
  <c r="AA143" i="8" s="1"/>
  <c r="AP143" i="8" a="1"/>
  <c r="AP143" i="8" s="1"/>
  <c r="AV143" i="8" a="1"/>
  <c r="AV143" i="8" s="1"/>
  <c r="AY143" i="8" a="1"/>
  <c r="AY143" i="8" s="1"/>
  <c r="AM143" i="8" a="1"/>
  <c r="AM143" i="8" s="1"/>
  <c r="AD143" i="8" a="1"/>
  <c r="AD143" i="8" s="1"/>
  <c r="AJ143" i="8" a="1"/>
  <c r="AJ143" i="8" s="1"/>
  <c r="BD143" i="8" a="1"/>
  <c r="BD143" i="8" s="1"/>
  <c r="BA143" i="8" a="1"/>
  <c r="BA143" i="8" s="1"/>
  <c r="AX143" i="8" a="1"/>
  <c r="AX143" i="8" s="1"/>
  <c r="AU143" i="8" a="1"/>
  <c r="AU143" i="8" s="1"/>
  <c r="AR143" i="8" a="1"/>
  <c r="AR143" i="8" s="1"/>
  <c r="AO143" i="8" a="1"/>
  <c r="AO143" i="8" s="1"/>
  <c r="AL143" i="8" a="1"/>
  <c r="AL143" i="8" s="1"/>
  <c r="AI143" i="8" a="1"/>
  <c r="AI143" i="8" s="1"/>
  <c r="AF143" i="8" a="1"/>
  <c r="AF143" i="8" s="1"/>
  <c r="AC143" i="8" a="1"/>
  <c r="AC143" i="8" s="1"/>
  <c r="Z143" i="8" a="1"/>
  <c r="Z143" i="8" s="1"/>
  <c r="BF143" i="8" a="1"/>
  <c r="BF143" i="8" s="1"/>
  <c r="BC143" i="8" a="1"/>
  <c r="BC143" i="8" s="1"/>
  <c r="AZ143" i="8" a="1"/>
  <c r="AZ143" i="8" s="1"/>
  <c r="AW143" i="8" a="1"/>
  <c r="AW143" i="8" s="1"/>
  <c r="AT143" i="8" a="1"/>
  <c r="AT143" i="8" s="1"/>
  <c r="AQ143" i="8" a="1"/>
  <c r="AQ143" i="8" s="1"/>
  <c r="AN143" i="8" a="1"/>
  <c r="AN143" i="8" s="1"/>
  <c r="AK143" i="8" a="1"/>
  <c r="AK143" i="8" s="1"/>
  <c r="AH143" i="8" a="1"/>
  <c r="AH143" i="8" s="1"/>
  <c r="AE143" i="8" a="1"/>
  <c r="AE143" i="8" s="1"/>
  <c r="AB143" i="8" a="1"/>
  <c r="AB143" i="8" s="1"/>
  <c r="BU190" i="8"/>
  <c r="BM190" i="8"/>
  <c r="BW190" i="8"/>
  <c r="T65" i="28"/>
  <c r="U335" i="8"/>
  <c r="U344" i="8" s="1"/>
  <c r="BJ344" i="8"/>
  <c r="BK335" i="8" s="1"/>
  <c r="S24" i="28"/>
  <c r="S26" i="28"/>
  <c r="BJ23" i="28"/>
  <c r="BM142" i="8"/>
  <c r="T377" i="8"/>
  <c r="BJ305" i="8"/>
  <c r="N294" i="8"/>
  <c r="N310" i="8"/>
  <c r="N370" i="8"/>
  <c r="BH37" i="28"/>
  <c r="BQ94" i="8"/>
  <c r="BT94" i="8"/>
  <c r="BS94" i="8"/>
  <c r="BP46" i="8"/>
  <c r="BQ46" i="8"/>
  <c r="BV46" i="8"/>
  <c r="T18" i="28"/>
  <c r="T307" i="8"/>
  <c r="BJ298" i="8"/>
  <c r="BE47" i="8" a="1"/>
  <c r="BE47" i="8" s="1"/>
  <c r="AG47" i="8" a="1"/>
  <c r="AG47" i="8" s="1"/>
  <c r="BB47" i="8" a="1"/>
  <c r="BB47" i="8" s="1"/>
  <c r="AS47" i="8" a="1"/>
  <c r="AS47" i="8" s="1"/>
  <c r="AY47" i="8" a="1"/>
  <c r="AY47" i="8" s="1"/>
  <c r="Y47" i="8" a="1"/>
  <c r="Y47" i="8" s="1"/>
  <c r="AV47" i="8" a="1"/>
  <c r="AV47" i="8" s="1"/>
  <c r="AA47" i="8" a="1"/>
  <c r="AA47" i="8" s="1"/>
  <c r="AD47" i="8" a="1"/>
  <c r="AD47" i="8" s="1"/>
  <c r="AJ47" i="8" a="1"/>
  <c r="AJ47" i="8" s="1"/>
  <c r="AP47" i="8" a="1"/>
  <c r="AP47" i="8" s="1"/>
  <c r="AM47" i="8" a="1"/>
  <c r="AM47" i="8" s="1"/>
  <c r="AC47" i="8" a="1"/>
  <c r="AC47" i="8" s="1"/>
  <c r="BF47" i="8" a="1"/>
  <c r="BF47" i="8" s="1"/>
  <c r="BC47" i="8" a="1"/>
  <c r="BC47" i="8" s="1"/>
  <c r="AZ47" i="8" a="1"/>
  <c r="AZ47" i="8" s="1"/>
  <c r="AW47" i="8" a="1"/>
  <c r="AW47" i="8" s="1"/>
  <c r="AT47" i="8" a="1"/>
  <c r="AT47" i="8" s="1"/>
  <c r="AQ47" i="8" a="1"/>
  <c r="AQ47" i="8" s="1"/>
  <c r="AN47" i="8" a="1"/>
  <c r="AN47" i="8" s="1"/>
  <c r="AK47" i="8" a="1"/>
  <c r="AK47" i="8" s="1"/>
  <c r="AH47" i="8" a="1"/>
  <c r="AH47" i="8" s="1"/>
  <c r="AE47" i="8" a="1"/>
  <c r="AE47" i="8" s="1"/>
  <c r="AB47" i="8" a="1"/>
  <c r="AB47" i="8" s="1"/>
  <c r="BD47" i="8" a="1"/>
  <c r="BD47" i="8" s="1"/>
  <c r="BA47" i="8" a="1"/>
  <c r="BA47" i="8" s="1"/>
  <c r="AX47" i="8" a="1"/>
  <c r="AX47" i="8" s="1"/>
  <c r="AU47" i="8" a="1"/>
  <c r="AU47" i="8" s="1"/>
  <c r="AR47" i="8" a="1"/>
  <c r="AR47" i="8" s="1"/>
  <c r="AO47" i="8" a="1"/>
  <c r="AO47" i="8" s="1"/>
  <c r="AL47" i="8" a="1"/>
  <c r="AL47" i="8" s="1"/>
  <c r="AI47" i="8" a="1"/>
  <c r="AI47" i="8" s="1"/>
  <c r="AF47" i="8" a="1"/>
  <c r="AF47" i="8" s="1"/>
  <c r="Z47" i="8" a="1"/>
  <c r="Z47" i="8" s="1"/>
  <c r="U350" i="8"/>
  <c r="CB190" i="8"/>
  <c r="BR190" i="8"/>
  <c r="CA190" i="8"/>
  <c r="BN190" i="8"/>
  <c r="BS190" i="8"/>
  <c r="U299" i="8"/>
  <c r="BK33" i="8"/>
  <c r="Q48" i="28"/>
  <c r="BI351" i="8"/>
  <c r="R347" i="8"/>
  <c r="R351" i="8" s="1"/>
  <c r="BQ142" i="8"/>
  <c r="CA142" i="8"/>
  <c r="BN142" i="8"/>
  <c r="BU142" i="8"/>
  <c r="BV142" i="8"/>
  <c r="T16" i="28"/>
  <c r="L141" i="6"/>
  <c r="L146" i="6" s="1"/>
  <c r="BJ15" i="28"/>
  <c r="BJ16" i="28" s="1"/>
  <c r="T24" i="28"/>
  <c r="V287" i="8"/>
  <c r="V321" i="8"/>
  <c r="N39" i="28"/>
  <c r="W305" i="8"/>
  <c r="W15" i="28"/>
  <c r="BM94" i="8"/>
  <c r="BZ94" i="8"/>
  <c r="BL94" i="8"/>
  <c r="X81" i="8"/>
  <c r="BV94" i="8"/>
  <c r="Q27" i="28"/>
  <c r="Q35" i="28"/>
  <c r="BI26" i="28"/>
  <c r="BI27" i="28" s="1"/>
  <c r="BU46" i="8"/>
  <c r="BS46" i="8"/>
  <c r="AS191" i="8" a="1"/>
  <c r="AS191" i="8" s="1"/>
  <c r="BE191" i="8" a="1"/>
  <c r="BE191" i="8" s="1"/>
  <c r="AG191" i="8" a="1"/>
  <c r="AG191" i="8" s="1"/>
  <c r="BB191" i="8" a="1"/>
  <c r="BB191" i="8" s="1"/>
  <c r="AM191" i="8" a="1"/>
  <c r="AM191" i="8" s="1"/>
  <c r="AA191" i="8" a="1"/>
  <c r="AA191" i="8" s="1"/>
  <c r="AD191" i="8" a="1"/>
  <c r="AD191" i="8" s="1"/>
  <c r="AY191" i="8" a="1"/>
  <c r="AY191" i="8" s="1"/>
  <c r="Y191" i="8" a="1"/>
  <c r="Y191" i="8" s="1"/>
  <c r="AV191" i="8" a="1"/>
  <c r="AV191" i="8" s="1"/>
  <c r="AP191" i="8" a="1"/>
  <c r="AP191" i="8" s="1"/>
  <c r="AJ191" i="8" a="1"/>
  <c r="AJ191" i="8" s="1"/>
  <c r="BD191" i="8" a="1"/>
  <c r="BD191" i="8" s="1"/>
  <c r="BA191" i="8" a="1"/>
  <c r="BA191" i="8" s="1"/>
  <c r="AX191" i="8" a="1"/>
  <c r="AX191" i="8" s="1"/>
  <c r="AU191" i="8" a="1"/>
  <c r="AU191" i="8" s="1"/>
  <c r="AR191" i="8" a="1"/>
  <c r="AR191" i="8" s="1"/>
  <c r="AO191" i="8" a="1"/>
  <c r="AO191" i="8" s="1"/>
  <c r="AL191" i="8" a="1"/>
  <c r="AL191" i="8" s="1"/>
  <c r="AI191" i="8" a="1"/>
  <c r="AI191" i="8" s="1"/>
  <c r="AF191" i="8" a="1"/>
  <c r="AF191" i="8" s="1"/>
  <c r="AB191" i="8" a="1"/>
  <c r="AB191" i="8" s="1"/>
  <c r="BF191" i="8" a="1"/>
  <c r="BF191" i="8" s="1"/>
  <c r="BC191" i="8" a="1"/>
  <c r="BC191" i="8" s="1"/>
  <c r="AZ191" i="8" a="1"/>
  <c r="AZ191" i="8" s="1"/>
  <c r="AW191" i="8" a="1"/>
  <c r="AW191" i="8" s="1"/>
  <c r="AT191" i="8" a="1"/>
  <c r="AT191" i="8" s="1"/>
  <c r="AQ191" i="8" a="1"/>
  <c r="AQ191" i="8" s="1"/>
  <c r="AN191" i="8" a="1"/>
  <c r="AN191" i="8" s="1"/>
  <c r="AK191" i="8" a="1"/>
  <c r="AK191" i="8" s="1"/>
  <c r="AH191" i="8" a="1"/>
  <c r="AH191" i="8" s="1"/>
  <c r="AE191" i="8" a="1"/>
  <c r="AE191" i="8" s="1"/>
  <c r="Z191" i="8" a="1"/>
  <c r="Z191" i="8" s="1"/>
  <c r="AC191" i="8" a="1"/>
  <c r="AC191" i="8" s="1"/>
  <c r="V15" i="28"/>
  <c r="V24" i="28" s="1"/>
  <c r="V305" i="8"/>
  <c r="BQ190" i="8"/>
  <c r="BT190" i="8"/>
  <c r="BV190" i="8"/>
  <c r="V295" i="8"/>
  <c r="BY295" i="8" s="1"/>
  <c r="BK336" i="8"/>
  <c r="W253" i="8"/>
  <c r="BK129" i="8"/>
  <c r="U298" i="8"/>
  <c r="W254" i="8"/>
  <c r="BY254" i="8" s="1"/>
  <c r="BK81" i="8"/>
  <c r="BY15" i="28" l="1"/>
  <c r="BY16" i="28" s="1"/>
  <c r="BY305" i="8"/>
  <c r="D19" i="21" s="1"/>
  <c r="T20" i="28"/>
  <c r="T21" i="28" s="1"/>
  <c r="E48" i="8" a="1"/>
  <c r="E48" i="8" s="1"/>
  <c r="BE48" i="8" s="1" a="1"/>
  <c r="BE48" i="8" s="1"/>
  <c r="E144" i="8" a="1"/>
  <c r="E144" i="8" s="1"/>
  <c r="AS144" i="8" s="1" a="1"/>
  <c r="AS144" i="8" s="1"/>
  <c r="E96" i="8" a="1"/>
  <c r="E96" i="8" s="1"/>
  <c r="AG96" i="8" s="1" a="1"/>
  <c r="AG96" i="8" s="1"/>
  <c r="E192" i="8" a="1"/>
  <c r="E192" i="8" s="1"/>
  <c r="AG192" i="8" s="1" a="1"/>
  <c r="AG192" i="8" s="1"/>
  <c r="BV143" i="8"/>
  <c r="BW47" i="8"/>
  <c r="BT191" i="8"/>
  <c r="BW191" i="8"/>
  <c r="E97" i="8" a="1"/>
  <c r="E97" i="8" s="1"/>
  <c r="E193" i="8" a="1"/>
  <c r="E193" i="8" s="1"/>
  <c r="E145" i="8" a="1"/>
  <c r="E145" i="8" s="1"/>
  <c r="E49" i="8" a="1"/>
  <c r="E49" i="8" s="1"/>
  <c r="U307" i="8"/>
  <c r="U18" i="28"/>
  <c r="U20" i="28" s="1"/>
  <c r="V348" i="8"/>
  <c r="BY348" i="8" s="1"/>
  <c r="BK295" i="8"/>
  <c r="V377" i="8"/>
  <c r="BP191" i="8"/>
  <c r="BU191" i="8"/>
  <c r="BV191" i="8"/>
  <c r="BI35" i="28"/>
  <c r="W377" i="8"/>
  <c r="R48" i="28"/>
  <c r="S347" i="8"/>
  <c r="S351" i="8" s="1"/>
  <c r="U297" i="8"/>
  <c r="CA47" i="8"/>
  <c r="BN47" i="8"/>
  <c r="BU47" i="8"/>
  <c r="BJ18" i="28"/>
  <c r="S27" i="28"/>
  <c r="S35" i="28"/>
  <c r="BJ65" i="28"/>
  <c r="BP143" i="8"/>
  <c r="BT143" i="8"/>
  <c r="BW143" i="8"/>
  <c r="X253" i="8"/>
  <c r="BZ95" i="8"/>
  <c r="BL95" i="8"/>
  <c r="Y81" i="8"/>
  <c r="BR95" i="8"/>
  <c r="CB95" i="8"/>
  <c r="BS95" i="8"/>
  <c r="U377" i="8"/>
  <c r="BK305" i="8"/>
  <c r="W283" i="8"/>
  <c r="BY283" i="8" s="1"/>
  <c r="BK254" i="8"/>
  <c r="W287" i="8"/>
  <c r="W321" i="8"/>
  <c r="BK321" i="8" s="1"/>
  <c r="N141" i="6"/>
  <c r="N146" i="6" s="1"/>
  <c r="V16" i="28"/>
  <c r="BR191" i="8"/>
  <c r="CB191" i="8"/>
  <c r="CA191" i="8"/>
  <c r="BN191" i="8"/>
  <c r="BO191" i="8"/>
  <c r="N96" i="28"/>
  <c r="N84" i="28"/>
  <c r="N40" i="28"/>
  <c r="N41" i="28"/>
  <c r="BH39" i="28"/>
  <c r="BH41" i="28" s="1"/>
  <c r="BQ47" i="8"/>
  <c r="BM47" i="8"/>
  <c r="BS47" i="8"/>
  <c r="BH370" i="8"/>
  <c r="CA143" i="8"/>
  <c r="BN143" i="8"/>
  <c r="CB143" i="8"/>
  <c r="BR143" i="8"/>
  <c r="BQ95" i="8"/>
  <c r="BM95" i="8"/>
  <c r="BV95" i="8"/>
  <c r="M71" i="28"/>
  <c r="M87" i="28" s="1"/>
  <c r="M99" i="28"/>
  <c r="BM191" i="8"/>
  <c r="BI48" i="28"/>
  <c r="U23" i="28"/>
  <c r="U306" i="8"/>
  <c r="BR47" i="8"/>
  <c r="CB47" i="8"/>
  <c r="BT47" i="8"/>
  <c r="BV47" i="8"/>
  <c r="BH310" i="8"/>
  <c r="BJ377" i="8"/>
  <c r="BJ24" i="28"/>
  <c r="BQ143" i="8"/>
  <c r="BM143" i="8"/>
  <c r="BS143" i="8"/>
  <c r="T297" i="8"/>
  <c r="BJ350" i="8"/>
  <c r="BT95" i="8"/>
  <c r="BU95" i="8"/>
  <c r="BO95" i="8"/>
  <c r="AB18" i="8"/>
  <c r="AB20" i="8" s="1"/>
  <c r="AC16" i="8"/>
  <c r="N372" i="8"/>
  <c r="N373" i="8" s="1"/>
  <c r="BZ191" i="8"/>
  <c r="BL191" i="8"/>
  <c r="Y177" i="8"/>
  <c r="Y254" i="8" s="1"/>
  <c r="Y283" i="8" s="1"/>
  <c r="Y299" i="8" s="1"/>
  <c r="BQ191" i="8"/>
  <c r="BS191" i="8"/>
  <c r="X339" i="8"/>
  <c r="O141" i="6"/>
  <c r="O146" i="6" s="1"/>
  <c r="W16" i="28"/>
  <c r="V298" i="8"/>
  <c r="BP47" i="8"/>
  <c r="BL47" i="8"/>
  <c r="BZ47" i="8"/>
  <c r="Y33" i="8"/>
  <c r="BO47" i="8"/>
  <c r="BJ307" i="8"/>
  <c r="N322" i="8"/>
  <c r="BH294" i="8"/>
  <c r="C68" i="6" s="1"/>
  <c r="U65" i="28"/>
  <c r="V335" i="8"/>
  <c r="V344" i="8" s="1"/>
  <c r="BU143" i="8"/>
  <c r="BL143" i="8"/>
  <c r="BZ143" i="8"/>
  <c r="Y129" i="8"/>
  <c r="Y253" i="8" s="1"/>
  <c r="BO143" i="8"/>
  <c r="D17" i="6"/>
  <c r="D16" i="6"/>
  <c r="D15" i="6"/>
  <c r="P379" i="8"/>
  <c r="P380" i="8" s="1"/>
  <c r="X254" i="8"/>
  <c r="BP95" i="8"/>
  <c r="BN95" i="8"/>
  <c r="CA95" i="8"/>
  <c r="BW95" i="8"/>
  <c r="X336" i="8"/>
  <c r="BK15" i="28"/>
  <c r="BK16" i="28" s="1"/>
  <c r="M141" i="6"/>
  <c r="M146" i="6" s="1"/>
  <c r="U16" i="28"/>
  <c r="BK253" i="8"/>
  <c r="T26" i="28" l="1"/>
  <c r="T27" i="28" s="1"/>
  <c r="BJ20" i="28"/>
  <c r="BJ21" i="28" s="1"/>
  <c r="BY377" i="8"/>
  <c r="C7" i="29"/>
  <c r="C9" i="29" s="1"/>
  <c r="AV48" i="8" a="1"/>
  <c r="AV48" i="8" s="1"/>
  <c r="AO48" i="8" a="1"/>
  <c r="AO48" i="8" s="1"/>
  <c r="BF48" i="8" a="1"/>
  <c r="BF48" i="8" s="1"/>
  <c r="BW48" i="8" s="1"/>
  <c r="AB48" i="8" a="1"/>
  <c r="AB48" i="8" s="1"/>
  <c r="AH48" i="8" a="1"/>
  <c r="AH48" i="8" s="1"/>
  <c r="AJ48" i="8" a="1"/>
  <c r="AJ48" i="8" s="1"/>
  <c r="AL48" i="8" a="1"/>
  <c r="AL48" i="8" s="1"/>
  <c r="AW48" i="8" a="1"/>
  <c r="AW48" i="8" s="1"/>
  <c r="BB48" i="8" a="1"/>
  <c r="BB48" i="8" s="1"/>
  <c r="AC48" i="8" a="1"/>
  <c r="AC48" i="8" s="1"/>
  <c r="AQ48" i="8" a="1"/>
  <c r="AQ48" i="8" s="1"/>
  <c r="AM48" i="8" a="1"/>
  <c r="AM48" i="8" s="1"/>
  <c r="AU48" i="8" a="1"/>
  <c r="AU48" i="8" s="1"/>
  <c r="AY48" i="8" a="1"/>
  <c r="AY48" i="8" s="1"/>
  <c r="AE48" i="8" a="1"/>
  <c r="AE48" i="8" s="1"/>
  <c r="BA48" i="8" a="1"/>
  <c r="BA48" i="8" s="1"/>
  <c r="AT48" i="8" a="1"/>
  <c r="AT48" i="8" s="1"/>
  <c r="AD48" i="8" a="1"/>
  <c r="AD48" i="8" s="1"/>
  <c r="AS48" i="8" a="1"/>
  <c r="AS48" i="8" s="1"/>
  <c r="AI48" i="8" a="1"/>
  <c r="AI48" i="8" s="1"/>
  <c r="AX48" i="8" a="1"/>
  <c r="AX48" i="8" s="1"/>
  <c r="AK48" i="8" a="1"/>
  <c r="AK48" i="8" s="1"/>
  <c r="BC48" i="8" a="1"/>
  <c r="BC48" i="8" s="1"/>
  <c r="Z48" i="8" a="1"/>
  <c r="Z48" i="8" s="1"/>
  <c r="Z33" i="8" s="1"/>
  <c r="AG48" i="8" a="1"/>
  <c r="AG48" i="8" s="1"/>
  <c r="AF48" i="8" a="1"/>
  <c r="AF48" i="8" s="1"/>
  <c r="AR48" i="8" a="1"/>
  <c r="AR48" i="8" s="1"/>
  <c r="BD48" i="8" a="1"/>
  <c r="BD48" i="8" s="1"/>
  <c r="AN48" i="8" a="1"/>
  <c r="AN48" i="8" s="1"/>
  <c r="AZ48" i="8" a="1"/>
  <c r="AZ48" i="8" s="1"/>
  <c r="AP48" i="8" a="1"/>
  <c r="AP48" i="8" s="1"/>
  <c r="BR48" i="8" s="1"/>
  <c r="AA48" i="8" a="1"/>
  <c r="AA48" i="8" s="1"/>
  <c r="AF144" i="8" a="1"/>
  <c r="AF144" i="8" s="1"/>
  <c r="AN96" i="8" a="1"/>
  <c r="AN96" i="8" s="1"/>
  <c r="AR96" i="8" a="1"/>
  <c r="AR96" i="8" s="1"/>
  <c r="Z96" i="8" a="1"/>
  <c r="Z96" i="8" s="1"/>
  <c r="Z81" i="8" s="1"/>
  <c r="AV96" i="8" a="1"/>
  <c r="AV96" i="8" s="1"/>
  <c r="AA144" i="8" a="1"/>
  <c r="AA144" i="8" s="1"/>
  <c r="AC144" i="8" a="1"/>
  <c r="AC144" i="8" s="1"/>
  <c r="AQ144" i="8" a="1"/>
  <c r="AQ144" i="8" s="1"/>
  <c r="AR144" i="8" a="1"/>
  <c r="AR144" i="8" s="1"/>
  <c r="BE144" i="8" a="1"/>
  <c r="BE144" i="8" s="1"/>
  <c r="AZ144" i="8" a="1"/>
  <c r="AZ144" i="8" s="1"/>
  <c r="BD144" i="8" a="1"/>
  <c r="BD144" i="8" s="1"/>
  <c r="BB144" i="8" a="1"/>
  <c r="BB144" i="8" s="1"/>
  <c r="AN144" i="8" a="1"/>
  <c r="AN144" i="8" s="1"/>
  <c r="AI144" i="8" a="1"/>
  <c r="AI144" i="8" s="1"/>
  <c r="AP144" i="8" a="1"/>
  <c r="AP144" i="8" s="1"/>
  <c r="AB144" i="8" a="1"/>
  <c r="AB144" i="8" s="1"/>
  <c r="BC144" i="8" a="1"/>
  <c r="BC144" i="8" s="1"/>
  <c r="AU144" i="8" a="1"/>
  <c r="AU144" i="8" s="1"/>
  <c r="AY144" i="8" a="1"/>
  <c r="AY144" i="8" s="1"/>
  <c r="AB192" i="8" a="1"/>
  <c r="AB192" i="8" s="1"/>
  <c r="AW192" i="8" a="1"/>
  <c r="AW192" i="8" s="1"/>
  <c r="BA192" i="8" a="1"/>
  <c r="BA192" i="8" s="1"/>
  <c r="Z192" i="8" a="1"/>
  <c r="Z192" i="8" s="1"/>
  <c r="Z177" i="8" s="1"/>
  <c r="AL192" i="8" a="1"/>
  <c r="AL192" i="8" s="1"/>
  <c r="BF192" i="8" a="1"/>
  <c r="BF192" i="8" s="1"/>
  <c r="AM192" i="8" a="1"/>
  <c r="AM192" i="8" s="1"/>
  <c r="BB192" i="8" a="1"/>
  <c r="BB192" i="8" s="1"/>
  <c r="AE192" i="8" a="1"/>
  <c r="AE192" i="8" s="1"/>
  <c r="AO192" i="8" a="1"/>
  <c r="AO192" i="8" s="1"/>
  <c r="AV192" i="8" a="1"/>
  <c r="AV192" i="8" s="1"/>
  <c r="BE192" i="8" a="1"/>
  <c r="BE192" i="8" s="1"/>
  <c r="AZ96" i="8" a="1"/>
  <c r="AZ96" i="8" s="1"/>
  <c r="AS96" i="8" a="1"/>
  <c r="AS96" i="8" s="1"/>
  <c r="AK192" i="8" a="1"/>
  <c r="AK192" i="8" s="1"/>
  <c r="AT192" i="8" a="1"/>
  <c r="AT192" i="8" s="1"/>
  <c r="AX192" i="8" a="1"/>
  <c r="AX192" i="8" s="1"/>
  <c r="AA192" i="8" a="1"/>
  <c r="AA192" i="8" s="1"/>
  <c r="AX96" i="8" a="1"/>
  <c r="AX96" i="8" s="1"/>
  <c r="BD96" i="8" a="1"/>
  <c r="BD96" i="8" s="1"/>
  <c r="AJ144" i="8" a="1"/>
  <c r="AJ144" i="8" s="1"/>
  <c r="AL96" i="8" a="1"/>
  <c r="AL96" i="8" s="1"/>
  <c r="AF96" i="8" a="1"/>
  <c r="AF96" i="8" s="1"/>
  <c r="AK96" i="8" a="1"/>
  <c r="AK96" i="8" s="1"/>
  <c r="AW96" i="8" a="1"/>
  <c r="AW96" i="8" s="1"/>
  <c r="BA96" i="8" a="1"/>
  <c r="BA96" i="8" s="1"/>
  <c r="AA96" i="8" a="1"/>
  <c r="AA96" i="8" s="1"/>
  <c r="AP96" i="8" a="1"/>
  <c r="AP96" i="8" s="1"/>
  <c r="BE96" i="8" a="1"/>
  <c r="BE96" i="8" s="1"/>
  <c r="AK144" i="8" a="1"/>
  <c r="AK144" i="8" s="1"/>
  <c r="AW144" i="8" a="1"/>
  <c r="AW144" i="8" s="1"/>
  <c r="AE144" i="8" a="1"/>
  <c r="AE144" i="8" s="1"/>
  <c r="AO144" i="8" a="1"/>
  <c r="AO144" i="8" s="1"/>
  <c r="BA144" i="8" a="1"/>
  <c r="BA144" i="8" s="1"/>
  <c r="AV144" i="8" a="1"/>
  <c r="AV144" i="8" s="1"/>
  <c r="AM144" i="8" a="1"/>
  <c r="AM144" i="8" s="1"/>
  <c r="AG144" i="8" a="1"/>
  <c r="AG144" i="8" s="1"/>
  <c r="AI96" i="8" a="1"/>
  <c r="AI96" i="8" s="1"/>
  <c r="AC96" i="8" a="1"/>
  <c r="AC96" i="8" s="1"/>
  <c r="AE96" i="8" a="1"/>
  <c r="AE96" i="8" s="1"/>
  <c r="AQ96" i="8" a="1"/>
  <c r="AQ96" i="8" s="1"/>
  <c r="BC96" i="8" a="1"/>
  <c r="BC96" i="8" s="1"/>
  <c r="AB96" i="8" a="1"/>
  <c r="AB96" i="8" s="1"/>
  <c r="AJ96" i="8" a="1"/>
  <c r="AJ96" i="8" s="1"/>
  <c r="AY96" i="8" a="1"/>
  <c r="AY96" i="8" s="1"/>
  <c r="BB96" i="8" a="1"/>
  <c r="BB96" i="8" s="1"/>
  <c r="AU96" i="8" a="1"/>
  <c r="AU96" i="8" s="1"/>
  <c r="AO96" i="8" a="1"/>
  <c r="AO96" i="8" s="1"/>
  <c r="AH96" i="8" a="1"/>
  <c r="AH96" i="8" s="1"/>
  <c r="AT96" i="8" a="1"/>
  <c r="AT96" i="8" s="1"/>
  <c r="BF96" i="8" a="1"/>
  <c r="BF96" i="8" s="1"/>
  <c r="AM96" i="8" a="1"/>
  <c r="AM96" i="8" s="1"/>
  <c r="AD96" i="8" a="1"/>
  <c r="AD96" i="8" s="1"/>
  <c r="AH144" i="8" a="1"/>
  <c r="AH144" i="8" s="1"/>
  <c r="AT144" i="8" a="1"/>
  <c r="AT144" i="8" s="1"/>
  <c r="BS144" i="8" s="1"/>
  <c r="BF144" i="8" a="1"/>
  <c r="BF144" i="8" s="1"/>
  <c r="AL144" i="8" a="1"/>
  <c r="AL144" i="8" s="1"/>
  <c r="AX144" i="8" a="1"/>
  <c r="AX144" i="8" s="1"/>
  <c r="AD144" i="8" a="1"/>
  <c r="AD144" i="8" s="1"/>
  <c r="Z144" i="8" a="1"/>
  <c r="Z144" i="8" s="1"/>
  <c r="BL144" i="8" s="1"/>
  <c r="BK377" i="8"/>
  <c r="AC192" i="8" a="1"/>
  <c r="AC192" i="8" s="1"/>
  <c r="AF192" i="8" a="1"/>
  <c r="AF192" i="8" s="1"/>
  <c r="AN192" i="8" a="1"/>
  <c r="AN192" i="8" s="1"/>
  <c r="AZ192" i="8" a="1"/>
  <c r="AZ192" i="8" s="1"/>
  <c r="AR192" i="8" a="1"/>
  <c r="AR192" i="8" s="1"/>
  <c r="BD192" i="8" a="1"/>
  <c r="BD192" i="8" s="1"/>
  <c r="AY192" i="8" a="1"/>
  <c r="AY192" i="8" s="1"/>
  <c r="AJ192" i="8" a="1"/>
  <c r="AJ192" i="8" s="1"/>
  <c r="AS192" i="8" a="1"/>
  <c r="AS192" i="8" s="1"/>
  <c r="AH192" i="8" a="1"/>
  <c r="AH192" i="8" s="1"/>
  <c r="AI192" i="8" a="1"/>
  <c r="AI192" i="8" s="1"/>
  <c r="AQ192" i="8" a="1"/>
  <c r="AQ192" i="8" s="1"/>
  <c r="BC192" i="8" a="1"/>
  <c r="BC192" i="8" s="1"/>
  <c r="AU192" i="8" a="1"/>
  <c r="AU192" i="8" s="1"/>
  <c r="AP192" i="8" a="1"/>
  <c r="AP192" i="8" s="1"/>
  <c r="AD192" i="8" a="1"/>
  <c r="AD192" i="8" s="1"/>
  <c r="X295" i="8"/>
  <c r="Y306" i="8"/>
  <c r="Y23" i="28"/>
  <c r="BH372" i="8"/>
  <c r="BH373" i="8" s="1"/>
  <c r="BI369" i="8" s="1"/>
  <c r="BJ297" i="8"/>
  <c r="U24" i="28"/>
  <c r="BH96" i="28"/>
  <c r="W298" i="8"/>
  <c r="BK287" i="8"/>
  <c r="AG145" i="8" a="1"/>
  <c r="AG145" i="8" s="1"/>
  <c r="AS145" i="8" a="1"/>
  <c r="AS145" i="8" s="1"/>
  <c r="BE145" i="8" a="1"/>
  <c r="BE145" i="8" s="1"/>
  <c r="BB145" i="8" a="1"/>
  <c r="BB145" i="8" s="1"/>
  <c r="AY145" i="8" a="1"/>
  <c r="AY145" i="8" s="1"/>
  <c r="AV145" i="8" a="1"/>
  <c r="AV145" i="8" s="1"/>
  <c r="AD145" i="8" a="1"/>
  <c r="AD145" i="8" s="1"/>
  <c r="AM145" i="8" a="1"/>
  <c r="AM145" i="8" s="1"/>
  <c r="AA145" i="8" a="1"/>
  <c r="AA145" i="8" s="1"/>
  <c r="AP145" i="8" a="1"/>
  <c r="AP145" i="8" s="1"/>
  <c r="AJ145" i="8" a="1"/>
  <c r="AJ145" i="8" s="1"/>
  <c r="BD145" i="8" a="1"/>
  <c r="BD145" i="8" s="1"/>
  <c r="BA145" i="8" a="1"/>
  <c r="BA145" i="8" s="1"/>
  <c r="AX145" i="8" a="1"/>
  <c r="AX145" i="8" s="1"/>
  <c r="AU145" i="8" a="1"/>
  <c r="AU145" i="8" s="1"/>
  <c r="AR145" i="8" a="1"/>
  <c r="AR145" i="8" s="1"/>
  <c r="AO145" i="8" a="1"/>
  <c r="AO145" i="8" s="1"/>
  <c r="AL145" i="8" a="1"/>
  <c r="AL145" i="8" s="1"/>
  <c r="AI145" i="8" a="1"/>
  <c r="AI145" i="8" s="1"/>
  <c r="AB145" i="8" a="1"/>
  <c r="AB145" i="8" s="1"/>
  <c r="AF145" i="8" a="1"/>
  <c r="AF145" i="8" s="1"/>
  <c r="BF145" i="8" a="1"/>
  <c r="BF145" i="8" s="1"/>
  <c r="BC145" i="8" a="1"/>
  <c r="BC145" i="8" s="1"/>
  <c r="AZ145" i="8" a="1"/>
  <c r="AZ145" i="8" s="1"/>
  <c r="AW145" i="8" a="1"/>
  <c r="AW145" i="8" s="1"/>
  <c r="AT145" i="8" a="1"/>
  <c r="AT145" i="8" s="1"/>
  <c r="AQ145" i="8" a="1"/>
  <c r="AQ145" i="8" s="1"/>
  <c r="AN145" i="8" a="1"/>
  <c r="AN145" i="8" s="1"/>
  <c r="AK145" i="8" a="1"/>
  <c r="AK145" i="8" s="1"/>
  <c r="AH145" i="8" a="1"/>
  <c r="AH145" i="8" s="1"/>
  <c r="AE145" i="8" a="1"/>
  <c r="AE145" i="8" s="1"/>
  <c r="AC145" i="8" a="1"/>
  <c r="AC145" i="8" s="1"/>
  <c r="P69" i="28"/>
  <c r="Q376" i="8"/>
  <c r="E98" i="8" a="1"/>
  <c r="E98" i="8" s="1"/>
  <c r="E146" i="8" a="1"/>
  <c r="E146" i="8" s="1"/>
  <c r="E50" i="8" a="1"/>
  <c r="E50" i="8" s="1"/>
  <c r="E194" i="8" a="1"/>
  <c r="E194" i="8" s="1"/>
  <c r="U26" i="28"/>
  <c r="U21" i="28"/>
  <c r="X283" i="8"/>
  <c r="Y287" i="8"/>
  <c r="Y298" i="8" s="1"/>
  <c r="Y321" i="8"/>
  <c r="V65" i="28"/>
  <c r="W335" i="8"/>
  <c r="W344" i="8" s="1"/>
  <c r="BY344" i="8" s="1"/>
  <c r="BZ335" i="8" s="1"/>
  <c r="E14" i="6"/>
  <c r="BH322" i="8"/>
  <c r="N323" i="8"/>
  <c r="BH323" i="8" s="1"/>
  <c r="Y336" i="8"/>
  <c r="Y295" i="8" s="1"/>
  <c r="Y348" i="8" s="1"/>
  <c r="Y350" i="8" s="1"/>
  <c r="Y297" i="8" s="1"/>
  <c r="AD16" i="8"/>
  <c r="AC18" i="8"/>
  <c r="BM18" i="8" s="1"/>
  <c r="BM16" i="8"/>
  <c r="M312" i="8"/>
  <c r="M100" i="28"/>
  <c r="BH40" i="28"/>
  <c r="O37" i="28"/>
  <c r="Y339" i="8"/>
  <c r="Y296" i="8" s="1"/>
  <c r="S48" i="28"/>
  <c r="T347" i="8"/>
  <c r="T351" i="8" s="1"/>
  <c r="V350" i="8"/>
  <c r="BY350" i="8" s="1"/>
  <c r="BK348" i="8"/>
  <c r="AS193" i="8" a="1"/>
  <c r="AS193" i="8" s="1"/>
  <c r="BB193" i="8" a="1"/>
  <c r="BB193" i="8" s="1"/>
  <c r="AG193" i="8" a="1"/>
  <c r="AG193" i="8" s="1"/>
  <c r="BE193" i="8" a="1"/>
  <c r="BE193" i="8" s="1"/>
  <c r="AD193" i="8" a="1"/>
  <c r="AD193" i="8" s="1"/>
  <c r="AM193" i="8" a="1"/>
  <c r="AM193" i="8" s="1"/>
  <c r="AJ193" i="8" a="1"/>
  <c r="AJ193" i="8" s="1"/>
  <c r="AA193" i="8" a="1"/>
  <c r="AA193" i="8" s="1"/>
  <c r="AP193" i="8" a="1"/>
  <c r="AP193" i="8" s="1"/>
  <c r="AV193" i="8" a="1"/>
  <c r="AV193" i="8" s="1"/>
  <c r="AY193" i="8" a="1"/>
  <c r="AY193" i="8" s="1"/>
  <c r="BF193" i="8" a="1"/>
  <c r="BF193" i="8" s="1"/>
  <c r="BC193" i="8" a="1"/>
  <c r="BC193" i="8" s="1"/>
  <c r="AZ193" i="8" a="1"/>
  <c r="AZ193" i="8" s="1"/>
  <c r="AW193" i="8" a="1"/>
  <c r="AW193" i="8" s="1"/>
  <c r="AT193" i="8" a="1"/>
  <c r="AT193" i="8" s="1"/>
  <c r="AQ193" i="8" a="1"/>
  <c r="AQ193" i="8" s="1"/>
  <c r="AN193" i="8" a="1"/>
  <c r="AN193" i="8" s="1"/>
  <c r="AK193" i="8" a="1"/>
  <c r="AK193" i="8" s="1"/>
  <c r="AH193" i="8" a="1"/>
  <c r="AH193" i="8" s="1"/>
  <c r="AE193" i="8" a="1"/>
  <c r="AE193" i="8" s="1"/>
  <c r="AB193" i="8" a="1"/>
  <c r="AB193" i="8" s="1"/>
  <c r="BD193" i="8" a="1"/>
  <c r="BD193" i="8" s="1"/>
  <c r="BA193" i="8" a="1"/>
  <c r="BA193" i="8" s="1"/>
  <c r="AX193" i="8" a="1"/>
  <c r="AX193" i="8" s="1"/>
  <c r="AU193" i="8" a="1"/>
  <c r="AU193" i="8" s="1"/>
  <c r="AR193" i="8" a="1"/>
  <c r="AR193" i="8" s="1"/>
  <c r="AO193" i="8" a="1"/>
  <c r="AO193" i="8" s="1"/>
  <c r="AL193" i="8" a="1"/>
  <c r="AL193" i="8" s="1"/>
  <c r="AI193" i="8" a="1"/>
  <c r="AI193" i="8" s="1"/>
  <c r="AC193" i="8" a="1"/>
  <c r="AC193" i="8" s="1"/>
  <c r="AF193" i="8" a="1"/>
  <c r="AF193" i="8" s="1"/>
  <c r="V18" i="28"/>
  <c r="V307" i="8"/>
  <c r="X296" i="8"/>
  <c r="N68" i="28"/>
  <c r="O369" i="8"/>
  <c r="O83" i="28"/>
  <c r="BH84" i="28"/>
  <c r="N85" i="28"/>
  <c r="W299" i="8"/>
  <c r="BY299" i="8" s="1"/>
  <c r="C116" i="6"/>
  <c r="BK283" i="8"/>
  <c r="F64" i="6" s="1"/>
  <c r="X321" i="8"/>
  <c r="X287" i="8"/>
  <c r="BE49" i="8" a="1"/>
  <c r="BE49" i="8" s="1"/>
  <c r="BB49" i="8" a="1"/>
  <c r="BB49" i="8" s="1"/>
  <c r="AG49" i="8" a="1"/>
  <c r="AG49" i="8" s="1"/>
  <c r="AS49" i="8" a="1"/>
  <c r="AS49" i="8" s="1"/>
  <c r="AV49" i="8" a="1"/>
  <c r="AV49" i="8" s="1"/>
  <c r="AY49" i="8" a="1"/>
  <c r="AY49" i="8" s="1"/>
  <c r="AJ49" i="8" a="1"/>
  <c r="AJ49" i="8" s="1"/>
  <c r="AM49" i="8" a="1"/>
  <c r="AM49" i="8" s="1"/>
  <c r="AD49" i="8" a="1"/>
  <c r="AD49" i="8" s="1"/>
  <c r="AA49" i="8" a="1"/>
  <c r="AA49" i="8" s="1"/>
  <c r="AP49" i="8" a="1"/>
  <c r="AP49" i="8" s="1"/>
  <c r="AE49" i="8" a="1"/>
  <c r="AE49" i="8" s="1"/>
  <c r="BD49" i="8" a="1"/>
  <c r="BD49" i="8" s="1"/>
  <c r="BA49" i="8" a="1"/>
  <c r="BA49" i="8" s="1"/>
  <c r="AX49" i="8" a="1"/>
  <c r="AX49" i="8" s="1"/>
  <c r="AU49" i="8" a="1"/>
  <c r="AU49" i="8" s="1"/>
  <c r="AR49" i="8" a="1"/>
  <c r="AR49" i="8" s="1"/>
  <c r="AO49" i="8" a="1"/>
  <c r="AO49" i="8" s="1"/>
  <c r="AL49" i="8" a="1"/>
  <c r="AL49" i="8" s="1"/>
  <c r="AI49" i="8" a="1"/>
  <c r="AI49" i="8" s="1"/>
  <c r="AF49" i="8" a="1"/>
  <c r="AF49" i="8" s="1"/>
  <c r="AC49" i="8" a="1"/>
  <c r="AC49" i="8" s="1"/>
  <c r="BF49" i="8" a="1"/>
  <c r="BF49" i="8" s="1"/>
  <c r="BC49" i="8" a="1"/>
  <c r="BC49" i="8" s="1"/>
  <c r="AZ49" i="8" a="1"/>
  <c r="AZ49" i="8" s="1"/>
  <c r="AW49" i="8" a="1"/>
  <c r="AW49" i="8" s="1"/>
  <c r="AT49" i="8" a="1"/>
  <c r="AT49" i="8" s="1"/>
  <c r="AQ49" i="8" a="1"/>
  <c r="AQ49" i="8" s="1"/>
  <c r="AN49" i="8" a="1"/>
  <c r="AN49" i="8" s="1"/>
  <c r="AK49" i="8" a="1"/>
  <c r="AK49" i="8" s="1"/>
  <c r="AH49" i="8" a="1"/>
  <c r="AH49" i="8" s="1"/>
  <c r="AB49" i="8" a="1"/>
  <c r="AB49" i="8" s="1"/>
  <c r="BE97" i="8" a="1"/>
  <c r="BE97" i="8" s="1"/>
  <c r="AS97" i="8" a="1"/>
  <c r="AS97" i="8" s="1"/>
  <c r="BB97" i="8" a="1"/>
  <c r="BB97" i="8" s="1"/>
  <c r="AG97" i="8" a="1"/>
  <c r="AG97" i="8" s="1"/>
  <c r="AP97" i="8" a="1"/>
  <c r="AP97" i="8" s="1"/>
  <c r="AD97" i="8" a="1"/>
  <c r="AD97" i="8" s="1"/>
  <c r="AM97" i="8" a="1"/>
  <c r="AM97" i="8" s="1"/>
  <c r="AJ97" i="8" a="1"/>
  <c r="AJ97" i="8" s="1"/>
  <c r="AY97" i="8" a="1"/>
  <c r="AY97" i="8" s="1"/>
  <c r="AV97" i="8" a="1"/>
  <c r="AV97" i="8" s="1"/>
  <c r="AA97" i="8" a="1"/>
  <c r="AA97" i="8" s="1"/>
  <c r="BF97" i="8" a="1"/>
  <c r="BF97" i="8" s="1"/>
  <c r="BC97" i="8" a="1"/>
  <c r="BC97" i="8" s="1"/>
  <c r="AZ97" i="8" a="1"/>
  <c r="AZ97" i="8" s="1"/>
  <c r="AW97" i="8" a="1"/>
  <c r="AW97" i="8" s="1"/>
  <c r="AT97" i="8" a="1"/>
  <c r="AT97" i="8" s="1"/>
  <c r="AQ97" i="8" a="1"/>
  <c r="AQ97" i="8" s="1"/>
  <c r="AN97" i="8" a="1"/>
  <c r="AN97" i="8" s="1"/>
  <c r="AK97" i="8" a="1"/>
  <c r="AK97" i="8" s="1"/>
  <c r="AH97" i="8" a="1"/>
  <c r="AH97" i="8" s="1"/>
  <c r="AF97" i="8" a="1"/>
  <c r="AF97" i="8" s="1"/>
  <c r="AE97" i="8" a="1"/>
  <c r="AE97" i="8" s="1"/>
  <c r="BD97" i="8" a="1"/>
  <c r="BD97" i="8" s="1"/>
  <c r="BA97" i="8" a="1"/>
  <c r="BA97" i="8" s="1"/>
  <c r="AX97" i="8" a="1"/>
  <c r="AX97" i="8" s="1"/>
  <c r="AU97" i="8" a="1"/>
  <c r="AU97" i="8" s="1"/>
  <c r="AR97" i="8" a="1"/>
  <c r="AR97" i="8" s="1"/>
  <c r="AO97" i="8" a="1"/>
  <c r="AO97" i="8" s="1"/>
  <c r="AL97" i="8" a="1"/>
  <c r="AL97" i="8" s="1"/>
  <c r="AI97" i="8" a="1"/>
  <c r="AI97" i="8" s="1"/>
  <c r="AC97" i="8" a="1"/>
  <c r="AC97" i="8" s="1"/>
  <c r="AB97" i="8" a="1"/>
  <c r="AB97" i="8" s="1"/>
  <c r="BJ26" i="28" l="1"/>
  <c r="BJ27" i="28" s="1"/>
  <c r="T35" i="28"/>
  <c r="C8" i="29"/>
  <c r="BM48" i="8"/>
  <c r="BU48" i="8"/>
  <c r="BN48" i="8"/>
  <c r="BP48" i="8"/>
  <c r="BS48" i="8"/>
  <c r="BV48" i="8"/>
  <c r="BZ48" i="8"/>
  <c r="BO48" i="8"/>
  <c r="BL48" i="8"/>
  <c r="CA48" i="8"/>
  <c r="CB48" i="8"/>
  <c r="BT48" i="8"/>
  <c r="BQ48" i="8"/>
  <c r="BQ96" i="8"/>
  <c r="BL96" i="8"/>
  <c r="BL192" i="8"/>
  <c r="BR96" i="8"/>
  <c r="BR144" i="8"/>
  <c r="BW96" i="8"/>
  <c r="BT96" i="8"/>
  <c r="BM144" i="8"/>
  <c r="BU192" i="8"/>
  <c r="BW144" i="8"/>
  <c r="BQ144" i="8"/>
  <c r="BO96" i="8"/>
  <c r="BP144" i="8"/>
  <c r="BU96" i="8"/>
  <c r="BU144" i="8"/>
  <c r="BV144" i="8"/>
  <c r="BO192" i="8"/>
  <c r="BV192" i="8"/>
  <c r="BN144" i="8"/>
  <c r="BN96" i="8"/>
  <c r="BV96" i="8"/>
  <c r="BZ144" i="8"/>
  <c r="CB96" i="8"/>
  <c r="BT144" i="8"/>
  <c r="BM96" i="8"/>
  <c r="BS192" i="8"/>
  <c r="CB192" i="8"/>
  <c r="CA96" i="8"/>
  <c r="BZ96" i="8"/>
  <c r="CA144" i="8"/>
  <c r="BP192" i="8"/>
  <c r="CB144" i="8"/>
  <c r="BP96" i="8"/>
  <c r="BW192" i="8"/>
  <c r="BZ192" i="8"/>
  <c r="BS96" i="8"/>
  <c r="BQ192" i="8"/>
  <c r="BT192" i="8"/>
  <c r="BO144" i="8"/>
  <c r="BM192" i="8"/>
  <c r="Z129" i="8"/>
  <c r="Z253" i="8" s="1"/>
  <c r="BL253" i="8" s="1"/>
  <c r="CA192" i="8"/>
  <c r="BR192" i="8"/>
  <c r="BN192" i="8"/>
  <c r="BW97" i="8"/>
  <c r="BW49" i="8"/>
  <c r="BU97" i="8"/>
  <c r="BT49" i="8"/>
  <c r="BN49" i="8"/>
  <c r="CA49" i="8"/>
  <c r="W23" i="28"/>
  <c r="BY23" i="28" s="1"/>
  <c r="W306" i="8"/>
  <c r="BY306" i="8" s="1"/>
  <c r="BK299" i="8"/>
  <c r="BH85" i="28"/>
  <c r="BZ193" i="8"/>
  <c r="BM193" i="8"/>
  <c r="AA177" i="8"/>
  <c r="BW193" i="8"/>
  <c r="BJ35" i="28"/>
  <c r="M319" i="8"/>
  <c r="E15" i="6"/>
  <c r="E17" i="6"/>
  <c r="E16" i="6"/>
  <c r="Y307" i="8"/>
  <c r="Y18" i="28"/>
  <c r="BE50" i="8" a="1"/>
  <c r="BE50" i="8" s="1"/>
  <c r="BB50" i="8" a="1"/>
  <c r="BB50" i="8" s="1"/>
  <c r="AS50" i="8" a="1"/>
  <c r="AS50" i="8" s="1"/>
  <c r="AG50" i="8" a="1"/>
  <c r="AG50" i="8" s="1"/>
  <c r="AY50" i="8" a="1"/>
  <c r="AY50" i="8" s="1"/>
  <c r="AB50" i="8" a="1"/>
  <c r="AB50" i="8" s="1"/>
  <c r="AD50" i="8" a="1"/>
  <c r="AD50" i="8" s="1"/>
  <c r="AM50" i="8" a="1"/>
  <c r="AM50" i="8" s="1"/>
  <c r="AV50" i="8" a="1"/>
  <c r="AV50" i="8" s="1"/>
  <c r="AJ50" i="8" a="1"/>
  <c r="AJ50" i="8" s="1"/>
  <c r="AP50" i="8" a="1"/>
  <c r="AP50" i="8" s="1"/>
  <c r="BD50" i="8" a="1"/>
  <c r="BD50" i="8" s="1"/>
  <c r="BA50" i="8" a="1"/>
  <c r="BA50" i="8" s="1"/>
  <c r="AX50" i="8" a="1"/>
  <c r="AX50" i="8" s="1"/>
  <c r="AU50" i="8" a="1"/>
  <c r="AU50" i="8" s="1"/>
  <c r="AR50" i="8" a="1"/>
  <c r="AR50" i="8" s="1"/>
  <c r="AO50" i="8" a="1"/>
  <c r="AO50" i="8" s="1"/>
  <c r="AL50" i="8" a="1"/>
  <c r="AL50" i="8" s="1"/>
  <c r="AI50" i="8" a="1"/>
  <c r="AI50" i="8" s="1"/>
  <c r="AE50" i="8" a="1"/>
  <c r="AE50" i="8" s="1"/>
  <c r="AF50" i="8" a="1"/>
  <c r="AF50" i="8" s="1"/>
  <c r="BF50" i="8" a="1"/>
  <c r="BF50" i="8" s="1"/>
  <c r="BC50" i="8" a="1"/>
  <c r="BC50" i="8" s="1"/>
  <c r="AZ50" i="8" a="1"/>
  <c r="AZ50" i="8" s="1"/>
  <c r="AW50" i="8" a="1"/>
  <c r="AW50" i="8" s="1"/>
  <c r="AT50" i="8" a="1"/>
  <c r="AT50" i="8" s="1"/>
  <c r="AQ50" i="8" a="1"/>
  <c r="AQ50" i="8" s="1"/>
  <c r="AN50" i="8" a="1"/>
  <c r="AN50" i="8" s="1"/>
  <c r="AK50" i="8" a="1"/>
  <c r="AK50" i="8" s="1"/>
  <c r="AH50" i="8" a="1"/>
  <c r="AH50" i="8" s="1"/>
  <c r="AC50" i="8" a="1"/>
  <c r="AC50" i="8" s="1"/>
  <c r="Q379" i="8"/>
  <c r="Q380" i="8" s="1"/>
  <c r="BR145" i="8"/>
  <c r="CB145" i="8"/>
  <c r="BT145" i="8"/>
  <c r="BS145" i="8"/>
  <c r="X348" i="8"/>
  <c r="BR97" i="8"/>
  <c r="CB97" i="8"/>
  <c r="BP97" i="8"/>
  <c r="BO97" i="8"/>
  <c r="BQ49" i="8"/>
  <c r="BS49" i="8"/>
  <c r="BU193" i="8"/>
  <c r="BP193" i="8"/>
  <c r="BO193" i="8"/>
  <c r="O294" i="8"/>
  <c r="O310" i="8"/>
  <c r="O370" i="8"/>
  <c r="O39" i="28"/>
  <c r="M117" i="28"/>
  <c r="AD18" i="8"/>
  <c r="AD20" i="8" s="1"/>
  <c r="AE16" i="8"/>
  <c r="X335" i="8"/>
  <c r="X344" i="8" s="1"/>
  <c r="BK344" i="8"/>
  <c r="BL335" i="8" s="1"/>
  <c r="W65" i="28"/>
  <c r="BY65" i="28" s="1"/>
  <c r="U35" i="28"/>
  <c r="U27" i="28"/>
  <c r="AS146" i="8" a="1"/>
  <c r="AS146" i="8" s="1"/>
  <c r="AG146" i="8" a="1"/>
  <c r="AG146" i="8" s="1"/>
  <c r="BB146" i="8" a="1"/>
  <c r="BB146" i="8" s="1"/>
  <c r="BE146" i="8" a="1"/>
  <c r="BE146" i="8" s="1"/>
  <c r="AY146" i="8" a="1"/>
  <c r="AY146" i="8" s="1"/>
  <c r="AD146" i="8" a="1"/>
  <c r="AD146" i="8" s="1"/>
  <c r="AV146" i="8" a="1"/>
  <c r="AV146" i="8" s="1"/>
  <c r="AB146" i="8" a="1"/>
  <c r="AB146" i="8" s="1"/>
  <c r="AM146" i="8" a="1"/>
  <c r="AM146" i="8" s="1"/>
  <c r="AJ146" i="8" a="1"/>
  <c r="AJ146" i="8" s="1"/>
  <c r="AP146" i="8" a="1"/>
  <c r="AP146" i="8" s="1"/>
  <c r="BF146" i="8" a="1"/>
  <c r="BF146" i="8" s="1"/>
  <c r="BC146" i="8" a="1"/>
  <c r="BC146" i="8" s="1"/>
  <c r="AZ146" i="8" a="1"/>
  <c r="AZ146" i="8" s="1"/>
  <c r="AW146" i="8" a="1"/>
  <c r="AW146" i="8" s="1"/>
  <c r="AT146" i="8" a="1"/>
  <c r="AT146" i="8" s="1"/>
  <c r="AQ146" i="8" a="1"/>
  <c r="AQ146" i="8" s="1"/>
  <c r="AN146" i="8" a="1"/>
  <c r="AN146" i="8" s="1"/>
  <c r="AK146" i="8" a="1"/>
  <c r="AK146" i="8" s="1"/>
  <c r="AH146" i="8" a="1"/>
  <c r="AH146" i="8" s="1"/>
  <c r="AC146" i="8" a="1"/>
  <c r="AC146" i="8" s="1"/>
  <c r="AF146" i="8" a="1"/>
  <c r="AF146" i="8" s="1"/>
  <c r="BD146" i="8" a="1"/>
  <c r="BD146" i="8" s="1"/>
  <c r="BA146" i="8" a="1"/>
  <c r="BA146" i="8" s="1"/>
  <c r="AX146" i="8" a="1"/>
  <c r="AX146" i="8" s="1"/>
  <c r="AU146" i="8" a="1"/>
  <c r="AU146" i="8" s="1"/>
  <c r="AR146" i="8" a="1"/>
  <c r="AR146" i="8" s="1"/>
  <c r="AO146" i="8" a="1"/>
  <c r="AO146" i="8" s="1"/>
  <c r="AL146" i="8" a="1"/>
  <c r="AL146" i="8" s="1"/>
  <c r="AI146" i="8" a="1"/>
  <c r="AI146" i="8" s="1"/>
  <c r="AE146" i="8" a="1"/>
  <c r="AE146" i="8" s="1"/>
  <c r="Z336" i="8"/>
  <c r="Z295" i="8" s="1"/>
  <c r="Z348" i="8" s="1"/>
  <c r="Z350" i="8" s="1"/>
  <c r="Z297" i="8" s="1"/>
  <c r="BL33" i="8"/>
  <c r="BM145" i="8"/>
  <c r="BZ145" i="8"/>
  <c r="AA129" i="8"/>
  <c r="BU145" i="8"/>
  <c r="BO145" i="8"/>
  <c r="Z339" i="8"/>
  <c r="BL81" i="8"/>
  <c r="BZ97" i="8"/>
  <c r="BM97" i="8"/>
  <c r="AA81" i="8"/>
  <c r="BQ97" i="8"/>
  <c r="BV97" i="8"/>
  <c r="CB49" i="8"/>
  <c r="BR49" i="8"/>
  <c r="BP49" i="8"/>
  <c r="BO49" i="8"/>
  <c r="BH68" i="28"/>
  <c r="N71" i="28"/>
  <c r="BH71" i="28" s="1"/>
  <c r="N99" i="28"/>
  <c r="V20" i="28"/>
  <c r="BT193" i="8"/>
  <c r="BQ193" i="8"/>
  <c r="BV193" i="8"/>
  <c r="V297" i="8"/>
  <c r="BY297" i="8" s="1"/>
  <c r="BK350" i="8"/>
  <c r="AC20" i="8"/>
  <c r="X299" i="8"/>
  <c r="AG98" i="8" a="1"/>
  <c r="AG98" i="8" s="1"/>
  <c r="BE98" i="8" a="1"/>
  <c r="BE98" i="8" s="1"/>
  <c r="AS98" i="8" a="1"/>
  <c r="AS98" i="8" s="1"/>
  <c r="BB98" i="8" a="1"/>
  <c r="BB98" i="8" s="1"/>
  <c r="AY98" i="8" a="1"/>
  <c r="AY98" i="8" s="1"/>
  <c r="AJ98" i="8" a="1"/>
  <c r="AJ98" i="8" s="1"/>
  <c r="AV98" i="8" a="1"/>
  <c r="AV98" i="8" s="1"/>
  <c r="AM98" i="8" a="1"/>
  <c r="AM98" i="8" s="1"/>
  <c r="AP98" i="8" a="1"/>
  <c r="AP98" i="8" s="1"/>
  <c r="AD98" i="8" a="1"/>
  <c r="AD98" i="8" s="1"/>
  <c r="AB98" i="8" a="1"/>
  <c r="AB98" i="8" s="1"/>
  <c r="BD98" i="8" a="1"/>
  <c r="BD98" i="8" s="1"/>
  <c r="BA98" i="8" a="1"/>
  <c r="BA98" i="8" s="1"/>
  <c r="AX98" i="8" a="1"/>
  <c r="AX98" i="8" s="1"/>
  <c r="AU98" i="8" a="1"/>
  <c r="AU98" i="8" s="1"/>
  <c r="AR98" i="8" a="1"/>
  <c r="AR98" i="8" s="1"/>
  <c r="AO98" i="8" a="1"/>
  <c r="AO98" i="8" s="1"/>
  <c r="AL98" i="8" a="1"/>
  <c r="AL98" i="8" s="1"/>
  <c r="AI98" i="8" a="1"/>
  <c r="AI98" i="8" s="1"/>
  <c r="AC98" i="8" a="1"/>
  <c r="AC98" i="8" s="1"/>
  <c r="AE98" i="8" a="1"/>
  <c r="AE98" i="8" s="1"/>
  <c r="BF98" i="8" a="1"/>
  <c r="BF98" i="8" s="1"/>
  <c r="BC98" i="8" a="1"/>
  <c r="BC98" i="8" s="1"/>
  <c r="AZ98" i="8" a="1"/>
  <c r="AZ98" i="8" s="1"/>
  <c r="AW98" i="8" a="1"/>
  <c r="AW98" i="8" s="1"/>
  <c r="AT98" i="8" a="1"/>
  <c r="AT98" i="8" s="1"/>
  <c r="AQ98" i="8" a="1"/>
  <c r="AQ98" i="8" s="1"/>
  <c r="AN98" i="8" a="1"/>
  <c r="AN98" i="8" s="1"/>
  <c r="AK98" i="8" a="1"/>
  <c r="AK98" i="8" s="1"/>
  <c r="AH98" i="8" a="1"/>
  <c r="AH98" i="8" s="1"/>
  <c r="AF98" i="8" a="1"/>
  <c r="AF98" i="8" s="1"/>
  <c r="BQ145" i="8"/>
  <c r="BV145" i="8"/>
  <c r="BT97" i="8"/>
  <c r="BN97" i="8"/>
  <c r="CA97" i="8"/>
  <c r="BS97" i="8"/>
  <c r="BM49" i="8"/>
  <c r="BZ49" i="8"/>
  <c r="AA33" i="8"/>
  <c r="BU49" i="8"/>
  <c r="BV49" i="8"/>
  <c r="X298" i="8"/>
  <c r="C120" i="6"/>
  <c r="D116" i="6" s="1"/>
  <c r="X305" i="8"/>
  <c r="X15" i="28"/>
  <c r="CB193" i="8"/>
  <c r="BR193" i="8"/>
  <c r="CA193" i="8"/>
  <c r="BN193" i="8"/>
  <c r="BS193" i="8"/>
  <c r="T48" i="28"/>
  <c r="U347" i="8"/>
  <c r="U351" i="8" s="1"/>
  <c r="BJ351" i="8"/>
  <c r="Y15" i="28"/>
  <c r="Y305" i="8"/>
  <c r="Z254" i="8"/>
  <c r="BL177" i="8"/>
  <c r="BE194" i="8" a="1"/>
  <c r="BE194" i="8" s="1"/>
  <c r="AS194" i="8" a="1"/>
  <c r="AS194" i="8" s="1"/>
  <c r="AG194" i="8" a="1"/>
  <c r="AG194" i="8" s="1"/>
  <c r="BB194" i="8" a="1"/>
  <c r="BB194" i="8" s="1"/>
  <c r="AV194" i="8" a="1"/>
  <c r="AV194" i="8" s="1"/>
  <c r="AY194" i="8" a="1"/>
  <c r="AY194" i="8" s="1"/>
  <c r="AB194" i="8" a="1"/>
  <c r="AB194" i="8" s="1"/>
  <c r="AM194" i="8" a="1"/>
  <c r="AM194" i="8" s="1"/>
  <c r="AP194" i="8" a="1"/>
  <c r="AP194" i="8" s="1"/>
  <c r="AD194" i="8" a="1"/>
  <c r="AD194" i="8" s="1"/>
  <c r="AJ194" i="8" a="1"/>
  <c r="AJ194" i="8" s="1"/>
  <c r="BF194" i="8" a="1"/>
  <c r="BF194" i="8" s="1"/>
  <c r="BC194" i="8" a="1"/>
  <c r="BC194" i="8" s="1"/>
  <c r="AZ194" i="8" a="1"/>
  <c r="AZ194" i="8" s="1"/>
  <c r="AW194" i="8" a="1"/>
  <c r="AW194" i="8" s="1"/>
  <c r="AT194" i="8" a="1"/>
  <c r="AT194" i="8" s="1"/>
  <c r="AQ194" i="8" a="1"/>
  <c r="AQ194" i="8" s="1"/>
  <c r="AN194" i="8" a="1"/>
  <c r="AN194" i="8" s="1"/>
  <c r="AK194" i="8" a="1"/>
  <c r="AK194" i="8" s="1"/>
  <c r="AH194" i="8" a="1"/>
  <c r="AH194" i="8" s="1"/>
  <c r="AE194" i="8" a="1"/>
  <c r="AE194" i="8" s="1"/>
  <c r="BD194" i="8" a="1"/>
  <c r="BD194" i="8" s="1"/>
  <c r="BA194" i="8" a="1"/>
  <c r="BA194" i="8" s="1"/>
  <c r="AX194" i="8" a="1"/>
  <c r="AX194" i="8" s="1"/>
  <c r="AU194" i="8" a="1"/>
  <c r="AU194" i="8" s="1"/>
  <c r="AR194" i="8" a="1"/>
  <c r="AR194" i="8" s="1"/>
  <c r="AO194" i="8" a="1"/>
  <c r="AO194" i="8" s="1"/>
  <c r="AL194" i="8" a="1"/>
  <c r="AL194" i="8" s="1"/>
  <c r="AI194" i="8" a="1"/>
  <c r="AI194" i="8" s="1"/>
  <c r="AF194" i="8" a="1"/>
  <c r="AF194" i="8" s="1"/>
  <c r="AC194" i="8" a="1"/>
  <c r="AC194" i="8" s="1"/>
  <c r="BP145" i="8"/>
  <c r="CA145" i="8"/>
  <c r="BN145" i="8"/>
  <c r="BW145" i="8"/>
  <c r="W307" i="8"/>
  <c r="W18" i="28"/>
  <c r="BY18" i="28" s="1"/>
  <c r="C11" i="29" s="1"/>
  <c r="BL336" i="8"/>
  <c r="BK298" i="8"/>
  <c r="C16" i="29" l="1"/>
  <c r="C17" i="29" s="1"/>
  <c r="BY24" i="28"/>
  <c r="Z287" i="8"/>
  <c r="Z298" i="8" s="1"/>
  <c r="BL298" i="8" s="1"/>
  <c r="BL129" i="8"/>
  <c r="BV194" i="8"/>
  <c r="R376" i="8"/>
  <c r="Q69" i="28"/>
  <c r="BU194" i="8"/>
  <c r="BS194" i="8"/>
  <c r="Y377" i="8"/>
  <c r="BJ48" i="28"/>
  <c r="X16" i="28"/>
  <c r="P141" i="6"/>
  <c r="P146" i="6" s="1"/>
  <c r="BM98" i="8"/>
  <c r="BZ98" i="8"/>
  <c r="AB81" i="8"/>
  <c r="AB339" i="8" s="1"/>
  <c r="AB296" i="8" s="1"/>
  <c r="BT98" i="8"/>
  <c r="BS98" i="8"/>
  <c r="X306" i="8"/>
  <c r="X23" i="28"/>
  <c r="AA253" i="8"/>
  <c r="BM146" i="8"/>
  <c r="BZ146" i="8"/>
  <c r="AB129" i="8"/>
  <c r="AB253" i="8" s="1"/>
  <c r="BW146" i="8"/>
  <c r="O322" i="8"/>
  <c r="X350" i="8"/>
  <c r="BL348" i="8"/>
  <c r="BT50" i="8"/>
  <c r="BU50" i="8"/>
  <c r="BW50" i="8"/>
  <c r="CA194" i="8"/>
  <c r="BN194" i="8"/>
  <c r="W20" i="28"/>
  <c r="BK20" i="28" s="1"/>
  <c r="BK21" i="28" s="1"/>
  <c r="BK18" i="28"/>
  <c r="CB194" i="8"/>
  <c r="BR194" i="8"/>
  <c r="BT194" i="8"/>
  <c r="BW194" i="8"/>
  <c r="Y20" i="28"/>
  <c r="Y16" i="28"/>
  <c r="Q141" i="6"/>
  <c r="Q146" i="6" s="1"/>
  <c r="X377" i="8"/>
  <c r="AA336" i="8"/>
  <c r="BK307" i="8"/>
  <c r="CA98" i="8"/>
  <c r="BN98" i="8"/>
  <c r="BP98" i="8"/>
  <c r="BW98" i="8"/>
  <c r="BK297" i="8"/>
  <c r="V26" i="28"/>
  <c r="V21" i="28"/>
  <c r="AA339" i="8"/>
  <c r="Z296" i="8"/>
  <c r="BL339" i="8"/>
  <c r="CB146" i="8"/>
  <c r="BR146" i="8"/>
  <c r="BT146" i="8"/>
  <c r="BV146" i="8"/>
  <c r="BK65" i="28"/>
  <c r="E196" i="8" a="1"/>
  <c r="E196" i="8" s="1"/>
  <c r="E52" i="8" a="1"/>
  <c r="E52" i="8" s="1"/>
  <c r="E148" i="8" a="1"/>
  <c r="E148" i="8" s="1"/>
  <c r="E100" i="8" a="1"/>
  <c r="E100" i="8" s="1"/>
  <c r="O84" i="28"/>
  <c r="O41" i="28"/>
  <c r="O96" i="28"/>
  <c r="O40" i="28"/>
  <c r="P37" i="28" s="1"/>
  <c r="Y24" i="28"/>
  <c r="BI379" i="8"/>
  <c r="BI380" i="8" s="1"/>
  <c r="BJ376" i="8" s="1"/>
  <c r="BQ50" i="8"/>
  <c r="BO50" i="8"/>
  <c r="BQ194" i="8"/>
  <c r="D119" i="6"/>
  <c r="D117" i="6"/>
  <c r="D120" i="6"/>
  <c r="D118" i="6"/>
  <c r="D115" i="6"/>
  <c r="X18" i="28"/>
  <c r="X307" i="8"/>
  <c r="CB98" i="8"/>
  <c r="BR98" i="8"/>
  <c r="BU98" i="8"/>
  <c r="BO98" i="8"/>
  <c r="E195" i="8" a="1"/>
  <c r="E195" i="8" s="1"/>
  <c r="E147" i="8" a="1"/>
  <c r="E147" i="8" s="1"/>
  <c r="E99" i="8" a="1"/>
  <c r="E99" i="8" s="1"/>
  <c r="E51" i="8" a="1"/>
  <c r="E51" i="8" s="1"/>
  <c r="BM20" i="8"/>
  <c r="BP146" i="8"/>
  <c r="CA146" i="8"/>
  <c r="BN146" i="8"/>
  <c r="BO146" i="8"/>
  <c r="M119" i="28"/>
  <c r="M120" i="28" s="1"/>
  <c r="BR50" i="8"/>
  <c r="CB50" i="8"/>
  <c r="BN50" i="8"/>
  <c r="CA50" i="8"/>
  <c r="BS50" i="8"/>
  <c r="N303" i="8"/>
  <c r="D12" i="6"/>
  <c r="E148" i="6"/>
  <c r="BK306" i="8"/>
  <c r="BP194" i="8"/>
  <c r="BZ194" i="8"/>
  <c r="BM194" i="8"/>
  <c r="AB177" i="8"/>
  <c r="AB254" i="8" s="1"/>
  <c r="AB283" i="8" s="1"/>
  <c r="AB299" i="8" s="1"/>
  <c r="BO194" i="8"/>
  <c r="Z283" i="8"/>
  <c r="BL254" i="8"/>
  <c r="U48" i="28"/>
  <c r="V347" i="8"/>
  <c r="V351" i="8" s="1"/>
  <c r="BQ98" i="8"/>
  <c r="BV98" i="8"/>
  <c r="N312" i="8"/>
  <c r="BH99" i="28"/>
  <c r="N100" i="28"/>
  <c r="BQ146" i="8"/>
  <c r="BU146" i="8"/>
  <c r="BS146" i="8"/>
  <c r="X65" i="28"/>
  <c r="Y335" i="8"/>
  <c r="Y344" i="8" s="1"/>
  <c r="AE18" i="8"/>
  <c r="AF16" i="8"/>
  <c r="O372" i="8"/>
  <c r="BL295" i="8"/>
  <c r="Z321" i="8"/>
  <c r="BL321" i="8" s="1"/>
  <c r="BP50" i="8"/>
  <c r="BZ50" i="8"/>
  <c r="BM50" i="8"/>
  <c r="AB33" i="8"/>
  <c r="AB336" i="8" s="1"/>
  <c r="AB295" i="8" s="1"/>
  <c r="AB348" i="8" s="1"/>
  <c r="AB350" i="8" s="1"/>
  <c r="AB297" i="8" s="1"/>
  <c r="BV50" i="8"/>
  <c r="AA254" i="8"/>
  <c r="N87" i="28"/>
  <c r="BH87" i="28" s="1"/>
  <c r="W24" i="28"/>
  <c r="BK23" i="28"/>
  <c r="BK24" i="28" s="1"/>
  <c r="BY20" i="28" l="1"/>
  <c r="Z18" i="28"/>
  <c r="BL18" i="28" s="1"/>
  <c r="Z307" i="8"/>
  <c r="BL307" i="8" s="1"/>
  <c r="BL287" i="8"/>
  <c r="N117" i="28"/>
  <c r="BH100" i="28"/>
  <c r="Z299" i="8"/>
  <c r="BL283" i="8"/>
  <c r="G64" i="6" s="1"/>
  <c r="E11" i="6"/>
  <c r="N319" i="8"/>
  <c r="BE147" i="8" a="1"/>
  <c r="BE147" i="8" s="1"/>
  <c r="BB147" i="8" a="1"/>
  <c r="BB147" i="8" s="1"/>
  <c r="AS147" i="8" a="1"/>
  <c r="AS147" i="8" s="1"/>
  <c r="AG147" i="8" a="1"/>
  <c r="AG147" i="8" s="1"/>
  <c r="AV147" i="8" a="1"/>
  <c r="AV147" i="8" s="1"/>
  <c r="AM147" i="8" a="1"/>
  <c r="AM147" i="8" s="1"/>
  <c r="AD147" i="8" a="1"/>
  <c r="AD147" i="8" s="1"/>
  <c r="AC147" i="8" a="1"/>
  <c r="AC147" i="8" s="1"/>
  <c r="AY147" i="8" a="1"/>
  <c r="AY147" i="8" s="1"/>
  <c r="AJ147" i="8" a="1"/>
  <c r="AJ147" i="8" s="1"/>
  <c r="AP147" i="8" a="1"/>
  <c r="AP147" i="8" s="1"/>
  <c r="BF147" i="8" a="1"/>
  <c r="BF147" i="8" s="1"/>
  <c r="BC147" i="8" a="1"/>
  <c r="BC147" i="8" s="1"/>
  <c r="AZ147" i="8" a="1"/>
  <c r="AZ147" i="8" s="1"/>
  <c r="AW147" i="8" a="1"/>
  <c r="AW147" i="8" s="1"/>
  <c r="AT147" i="8" a="1"/>
  <c r="AT147" i="8" s="1"/>
  <c r="AQ147" i="8" a="1"/>
  <c r="AQ147" i="8" s="1"/>
  <c r="AN147" i="8" a="1"/>
  <c r="AN147" i="8" s="1"/>
  <c r="AK147" i="8" a="1"/>
  <c r="AK147" i="8" s="1"/>
  <c r="AF147" i="8" a="1"/>
  <c r="AF147" i="8" s="1"/>
  <c r="AH147" i="8" a="1"/>
  <c r="AH147" i="8" s="1"/>
  <c r="BD147" i="8" a="1"/>
  <c r="BD147" i="8" s="1"/>
  <c r="BA147" i="8" a="1"/>
  <c r="BA147" i="8" s="1"/>
  <c r="AX147" i="8" a="1"/>
  <c r="AX147" i="8" s="1"/>
  <c r="AU147" i="8" a="1"/>
  <c r="AU147" i="8" s="1"/>
  <c r="AR147" i="8" a="1"/>
  <c r="AR147" i="8" s="1"/>
  <c r="AO147" i="8" a="1"/>
  <c r="AO147" i="8" s="1"/>
  <c r="AL147" i="8" a="1"/>
  <c r="AL147" i="8" s="1"/>
  <c r="AI147" i="8" a="1"/>
  <c r="AI147" i="8" s="1"/>
  <c r="AE147" i="8" a="1"/>
  <c r="AE147" i="8" s="1"/>
  <c r="BB100" i="8" a="1"/>
  <c r="BB100" i="8" s="1"/>
  <c r="BE100" i="8" a="1"/>
  <c r="BE100" i="8" s="1"/>
  <c r="AS100" i="8" a="1"/>
  <c r="AS100" i="8" s="1"/>
  <c r="AG100" i="8" a="1"/>
  <c r="AG100" i="8" s="1"/>
  <c r="AY100" i="8" a="1"/>
  <c r="AY100" i="8" s="1"/>
  <c r="AP100" i="8" a="1"/>
  <c r="AP100" i="8" s="1"/>
  <c r="AJ100" i="8" a="1"/>
  <c r="AJ100" i="8" s="1"/>
  <c r="AV100" i="8" a="1"/>
  <c r="AV100" i="8" s="1"/>
  <c r="AD100" i="8" a="1"/>
  <c r="AD100" i="8" s="1"/>
  <c r="AM100" i="8" a="1"/>
  <c r="AM100" i="8" s="1"/>
  <c r="AF100" i="8" a="1"/>
  <c r="AF100" i="8" s="1"/>
  <c r="BD100" i="8" a="1"/>
  <c r="BD100" i="8" s="1"/>
  <c r="BA100" i="8" a="1"/>
  <c r="BA100" i="8" s="1"/>
  <c r="AX100" i="8" a="1"/>
  <c r="AX100" i="8" s="1"/>
  <c r="AU100" i="8" a="1"/>
  <c r="AU100" i="8" s="1"/>
  <c r="AR100" i="8" a="1"/>
  <c r="AR100" i="8" s="1"/>
  <c r="AO100" i="8" a="1"/>
  <c r="AO100" i="8" s="1"/>
  <c r="AL100" i="8" a="1"/>
  <c r="AL100" i="8" s="1"/>
  <c r="AH100" i="8" a="1"/>
  <c r="AH100" i="8" s="1"/>
  <c r="AE100" i="8" a="1"/>
  <c r="AE100" i="8" s="1"/>
  <c r="BF100" i="8" a="1"/>
  <c r="BF100" i="8" s="1"/>
  <c r="BC100" i="8" a="1"/>
  <c r="BC100" i="8" s="1"/>
  <c r="AZ100" i="8" a="1"/>
  <c r="AZ100" i="8" s="1"/>
  <c r="AW100" i="8" a="1"/>
  <c r="AW100" i="8" s="1"/>
  <c r="AT100" i="8" a="1"/>
  <c r="AT100" i="8" s="1"/>
  <c r="AQ100" i="8" a="1"/>
  <c r="AQ100" i="8" s="1"/>
  <c r="AN100" i="8" a="1"/>
  <c r="AN100" i="8" s="1"/>
  <c r="AK100" i="8" a="1"/>
  <c r="AK100" i="8" s="1"/>
  <c r="AI100" i="8" a="1"/>
  <c r="AI100" i="8" s="1"/>
  <c r="BE196" i="8" a="1"/>
  <c r="BE196" i="8" s="1"/>
  <c r="AS196" i="8" a="1"/>
  <c r="AS196" i="8" s="1"/>
  <c r="AG196" i="8" a="1"/>
  <c r="AG196" i="8" s="1"/>
  <c r="BB196" i="8" a="1"/>
  <c r="BB196" i="8" s="1"/>
  <c r="AP196" i="8" a="1"/>
  <c r="AP196" i="8" s="1"/>
  <c r="AD196" i="8" a="1"/>
  <c r="AD196" i="8" s="1"/>
  <c r="AM196" i="8" a="1"/>
  <c r="AM196" i="8" s="1"/>
  <c r="AV196" i="8" a="1"/>
  <c r="AV196" i="8" s="1"/>
  <c r="AY196" i="8" a="1"/>
  <c r="AY196" i="8" s="1"/>
  <c r="AJ196" i="8" a="1"/>
  <c r="AJ196" i="8" s="1"/>
  <c r="BF196" i="8" a="1"/>
  <c r="BF196" i="8" s="1"/>
  <c r="BC196" i="8" a="1"/>
  <c r="BC196" i="8" s="1"/>
  <c r="AZ196" i="8" a="1"/>
  <c r="AZ196" i="8" s="1"/>
  <c r="AW196" i="8" a="1"/>
  <c r="AW196" i="8" s="1"/>
  <c r="AT196" i="8" a="1"/>
  <c r="AT196" i="8" s="1"/>
  <c r="AQ196" i="8" a="1"/>
  <c r="AQ196" i="8" s="1"/>
  <c r="AN196" i="8" a="1"/>
  <c r="AN196" i="8" s="1"/>
  <c r="AK196" i="8" a="1"/>
  <c r="AK196" i="8" s="1"/>
  <c r="AE196" i="8" a="1"/>
  <c r="AE196" i="8" s="1"/>
  <c r="AF196" i="8" a="1"/>
  <c r="AF196" i="8" s="1"/>
  <c r="BD196" i="8" a="1"/>
  <c r="BD196" i="8" s="1"/>
  <c r="BA196" i="8" a="1"/>
  <c r="BA196" i="8" s="1"/>
  <c r="AX196" i="8" a="1"/>
  <c r="AX196" i="8" s="1"/>
  <c r="AU196" i="8" a="1"/>
  <c r="AU196" i="8" s="1"/>
  <c r="AR196" i="8" a="1"/>
  <c r="AR196" i="8" s="1"/>
  <c r="AO196" i="8" a="1"/>
  <c r="AO196" i="8" s="1"/>
  <c r="AL196" i="8" a="1"/>
  <c r="AL196" i="8" s="1"/>
  <c r="AI196" i="8" a="1"/>
  <c r="AI196" i="8" s="1"/>
  <c r="AH196" i="8" a="1"/>
  <c r="AH196" i="8" s="1"/>
  <c r="Z305" i="8"/>
  <c r="Z15" i="28"/>
  <c r="BL296" i="8"/>
  <c r="W26" i="28"/>
  <c r="BK26" i="28" s="1"/>
  <c r="BK27" i="28" s="1"/>
  <c r="W21" i="28"/>
  <c r="AF18" i="8"/>
  <c r="AF20" i="8" s="1"/>
  <c r="AG16" i="8"/>
  <c r="BN16" i="8"/>
  <c r="AE20" i="8"/>
  <c r="V48" i="28"/>
  <c r="W347" i="8"/>
  <c r="W351" i="8" s="1"/>
  <c r="BY351" i="8" s="1"/>
  <c r="BE195" i="8" a="1"/>
  <c r="BE195" i="8" s="1"/>
  <c r="AG195" i="8" a="1"/>
  <c r="AG195" i="8" s="1"/>
  <c r="AS195" i="8" a="1"/>
  <c r="AS195" i="8" s="1"/>
  <c r="BB195" i="8" a="1"/>
  <c r="BB195" i="8" s="1"/>
  <c r="AJ195" i="8" a="1"/>
  <c r="AJ195" i="8" s="1"/>
  <c r="AP195" i="8" a="1"/>
  <c r="AP195" i="8" s="1"/>
  <c r="AD195" i="8" a="1"/>
  <c r="AD195" i="8" s="1"/>
  <c r="AV195" i="8" a="1"/>
  <c r="AV195" i="8" s="1"/>
  <c r="AC195" i="8" a="1"/>
  <c r="AC195" i="8" s="1"/>
  <c r="AY195" i="8" a="1"/>
  <c r="AY195" i="8" s="1"/>
  <c r="AM195" i="8" a="1"/>
  <c r="AM195" i="8" s="1"/>
  <c r="BF195" i="8" a="1"/>
  <c r="BF195" i="8" s="1"/>
  <c r="BC195" i="8" a="1"/>
  <c r="BC195" i="8" s="1"/>
  <c r="AZ195" i="8" a="1"/>
  <c r="AZ195" i="8" s="1"/>
  <c r="AW195" i="8" a="1"/>
  <c r="AW195" i="8" s="1"/>
  <c r="AT195" i="8" a="1"/>
  <c r="AT195" i="8" s="1"/>
  <c r="AQ195" i="8" a="1"/>
  <c r="AQ195" i="8" s="1"/>
  <c r="AN195" i="8" a="1"/>
  <c r="AN195" i="8" s="1"/>
  <c r="AK195" i="8" a="1"/>
  <c r="AK195" i="8" s="1"/>
  <c r="AH195" i="8" a="1"/>
  <c r="AH195" i="8" s="1"/>
  <c r="AE195" i="8" a="1"/>
  <c r="AE195" i="8" s="1"/>
  <c r="BD195" i="8" a="1"/>
  <c r="BD195" i="8" s="1"/>
  <c r="BA195" i="8" a="1"/>
  <c r="BA195" i="8" s="1"/>
  <c r="AX195" i="8" a="1"/>
  <c r="AX195" i="8" s="1"/>
  <c r="AU195" i="8" a="1"/>
  <c r="AU195" i="8" s="1"/>
  <c r="AR195" i="8" a="1"/>
  <c r="AR195" i="8" s="1"/>
  <c r="AO195" i="8" a="1"/>
  <c r="AO195" i="8" s="1"/>
  <c r="AL195" i="8" a="1"/>
  <c r="AL195" i="8" s="1"/>
  <c r="AI195" i="8" a="1"/>
  <c r="AI195" i="8" s="1"/>
  <c r="AF195" i="8" a="1"/>
  <c r="AF195" i="8" s="1"/>
  <c r="AG148" i="8" a="1"/>
  <c r="AG148" i="8" s="1"/>
  <c r="BE148" i="8" a="1"/>
  <c r="BE148" i="8" s="1"/>
  <c r="AS148" i="8" a="1"/>
  <c r="AS148" i="8" s="1"/>
  <c r="BB148" i="8" a="1"/>
  <c r="BB148" i="8" s="1"/>
  <c r="AY148" i="8" a="1"/>
  <c r="AY148" i="8" s="1"/>
  <c r="AJ148" i="8" a="1"/>
  <c r="AJ148" i="8" s="1"/>
  <c r="AD148" i="8" a="1"/>
  <c r="AD148" i="8" s="1"/>
  <c r="AV148" i="8" a="1"/>
  <c r="AV148" i="8" s="1"/>
  <c r="AP148" i="8" a="1"/>
  <c r="AP148" i="8" s="1"/>
  <c r="AM148" i="8" a="1"/>
  <c r="AM148" i="8" s="1"/>
  <c r="BD148" i="8" a="1"/>
  <c r="BD148" i="8" s="1"/>
  <c r="BA148" i="8" a="1"/>
  <c r="BA148" i="8" s="1"/>
  <c r="AX148" i="8" a="1"/>
  <c r="AX148" i="8" s="1"/>
  <c r="AU148" i="8" a="1"/>
  <c r="AU148" i="8" s="1"/>
  <c r="AR148" i="8" a="1"/>
  <c r="AR148" i="8" s="1"/>
  <c r="AO148" i="8" a="1"/>
  <c r="AO148" i="8" s="1"/>
  <c r="AL148" i="8" a="1"/>
  <c r="AL148" i="8" s="1"/>
  <c r="AF148" i="8" a="1"/>
  <c r="AF148" i="8" s="1"/>
  <c r="AI148" i="8" a="1"/>
  <c r="AI148" i="8" s="1"/>
  <c r="BF148" i="8" a="1"/>
  <c r="BF148" i="8" s="1"/>
  <c r="BC148" i="8" a="1"/>
  <c r="BC148" i="8" s="1"/>
  <c r="AZ148" i="8" a="1"/>
  <c r="AZ148" i="8" s="1"/>
  <c r="AW148" i="8" a="1"/>
  <c r="AW148" i="8" s="1"/>
  <c r="AT148" i="8" a="1"/>
  <c r="AT148" i="8" s="1"/>
  <c r="AQ148" i="8" a="1"/>
  <c r="AQ148" i="8" s="1"/>
  <c r="AN148" i="8" a="1"/>
  <c r="AN148" i="8" s="1"/>
  <c r="AK148" i="8" a="1"/>
  <c r="AK148" i="8" s="1"/>
  <c r="AH148" i="8" a="1"/>
  <c r="AH148" i="8" s="1"/>
  <c r="AE148" i="8" a="1"/>
  <c r="AE148" i="8" s="1"/>
  <c r="AA296" i="8"/>
  <c r="F14" i="6"/>
  <c r="O323" i="8"/>
  <c r="AB287" i="8"/>
  <c r="AB298" i="8" s="1"/>
  <c r="AB321" i="8"/>
  <c r="AA287" i="8"/>
  <c r="AA321" i="8"/>
  <c r="BI69" i="28"/>
  <c r="Y65" i="28"/>
  <c r="Z335" i="8"/>
  <c r="Z344" i="8" s="1"/>
  <c r="BH312" i="8"/>
  <c r="AB306" i="8"/>
  <c r="AB23" i="28"/>
  <c r="O373" i="8"/>
  <c r="M47" i="28"/>
  <c r="M52" i="28" s="1"/>
  <c r="M60" i="28" s="1"/>
  <c r="M88" i="28" s="1"/>
  <c r="N93" i="28"/>
  <c r="AG51" i="8" a="1"/>
  <c r="AG51" i="8" s="1"/>
  <c r="BE51" i="8" a="1"/>
  <c r="BE51" i="8" s="1"/>
  <c r="BB51" i="8" a="1"/>
  <c r="BB51" i="8" s="1"/>
  <c r="AS51" i="8" a="1"/>
  <c r="AS51" i="8" s="1"/>
  <c r="AY51" i="8" a="1"/>
  <c r="AY51" i="8" s="1"/>
  <c r="AJ51" i="8" a="1"/>
  <c r="AJ51" i="8" s="1"/>
  <c r="AP51" i="8" a="1"/>
  <c r="AP51" i="8" s="1"/>
  <c r="AC51" i="8" a="1"/>
  <c r="AC51" i="8" s="1"/>
  <c r="AV51" i="8" a="1"/>
  <c r="AV51" i="8" s="1"/>
  <c r="AD51" i="8" a="1"/>
  <c r="AD51" i="8" s="1"/>
  <c r="AM51" i="8" a="1"/>
  <c r="AM51" i="8" s="1"/>
  <c r="BD51" i="8" a="1"/>
  <c r="BD51" i="8" s="1"/>
  <c r="BA51" i="8" a="1"/>
  <c r="BA51" i="8" s="1"/>
  <c r="AX51" i="8" a="1"/>
  <c r="AX51" i="8" s="1"/>
  <c r="AU51" i="8" a="1"/>
  <c r="AU51" i="8" s="1"/>
  <c r="AR51" i="8" a="1"/>
  <c r="AR51" i="8" s="1"/>
  <c r="AO51" i="8" a="1"/>
  <c r="AO51" i="8" s="1"/>
  <c r="AL51" i="8" a="1"/>
  <c r="AL51" i="8" s="1"/>
  <c r="AI51" i="8" a="1"/>
  <c r="AI51" i="8" s="1"/>
  <c r="AH51" i="8" a="1"/>
  <c r="AH51" i="8" s="1"/>
  <c r="AF51" i="8" a="1"/>
  <c r="AF51" i="8" s="1"/>
  <c r="BF51" i="8" a="1"/>
  <c r="BF51" i="8" s="1"/>
  <c r="BC51" i="8" a="1"/>
  <c r="BC51" i="8" s="1"/>
  <c r="AZ51" i="8" a="1"/>
  <c r="AZ51" i="8" s="1"/>
  <c r="AW51" i="8" a="1"/>
  <c r="AW51" i="8" s="1"/>
  <c r="AT51" i="8" a="1"/>
  <c r="AT51" i="8" s="1"/>
  <c r="AQ51" i="8" a="1"/>
  <c r="AQ51" i="8" s="1"/>
  <c r="AN51" i="8" a="1"/>
  <c r="AN51" i="8" s="1"/>
  <c r="AK51" i="8" a="1"/>
  <c r="AK51" i="8" s="1"/>
  <c r="AE51" i="8" a="1"/>
  <c r="AE51" i="8" s="1"/>
  <c r="P83" i="28"/>
  <c r="O85" i="28"/>
  <c r="V35" i="28"/>
  <c r="V27" i="28"/>
  <c r="Y26" i="28"/>
  <c r="Y21" i="28"/>
  <c r="X20" i="28"/>
  <c r="R379" i="8"/>
  <c r="AA283" i="8"/>
  <c r="AS99" i="8" a="1"/>
  <c r="AS99" i="8" s="1"/>
  <c r="BE99" i="8" a="1"/>
  <c r="BE99" i="8" s="1"/>
  <c r="AG99" i="8" a="1"/>
  <c r="AG99" i="8" s="1"/>
  <c r="BB99" i="8" a="1"/>
  <c r="BB99" i="8" s="1"/>
  <c r="AM99" i="8" a="1"/>
  <c r="AM99" i="8" s="1"/>
  <c r="AP99" i="8" a="1"/>
  <c r="AP99" i="8" s="1"/>
  <c r="AY99" i="8" a="1"/>
  <c r="AY99" i="8" s="1"/>
  <c r="AC99" i="8" a="1"/>
  <c r="AC99" i="8" s="1"/>
  <c r="AV99" i="8" a="1"/>
  <c r="AV99" i="8" s="1"/>
  <c r="AJ99" i="8" a="1"/>
  <c r="AJ99" i="8" s="1"/>
  <c r="AD99" i="8" a="1"/>
  <c r="AD99" i="8" s="1"/>
  <c r="AH99" i="8" a="1"/>
  <c r="AH99" i="8" s="1"/>
  <c r="BD99" i="8" a="1"/>
  <c r="BD99" i="8" s="1"/>
  <c r="BA99" i="8" a="1"/>
  <c r="BA99" i="8" s="1"/>
  <c r="AX99" i="8" a="1"/>
  <c r="AX99" i="8" s="1"/>
  <c r="AU99" i="8" a="1"/>
  <c r="AU99" i="8" s="1"/>
  <c r="AR99" i="8" a="1"/>
  <c r="AR99" i="8" s="1"/>
  <c r="AO99" i="8" a="1"/>
  <c r="AO99" i="8" s="1"/>
  <c r="AL99" i="8" a="1"/>
  <c r="AL99" i="8" s="1"/>
  <c r="AI99" i="8" a="1"/>
  <c r="AI99" i="8" s="1"/>
  <c r="AE99" i="8" a="1"/>
  <c r="AE99" i="8" s="1"/>
  <c r="BF99" i="8" a="1"/>
  <c r="BF99" i="8" s="1"/>
  <c r="BC99" i="8" a="1"/>
  <c r="BC99" i="8" s="1"/>
  <c r="AZ99" i="8" a="1"/>
  <c r="AZ99" i="8" s="1"/>
  <c r="AW99" i="8" a="1"/>
  <c r="AW99" i="8" s="1"/>
  <c r="AT99" i="8" a="1"/>
  <c r="AT99" i="8" s="1"/>
  <c r="AQ99" i="8" a="1"/>
  <c r="AQ99" i="8" s="1"/>
  <c r="AN99" i="8" a="1"/>
  <c r="AN99" i="8" s="1"/>
  <c r="AK99" i="8" a="1"/>
  <c r="AK99" i="8" s="1"/>
  <c r="AF99" i="8" a="1"/>
  <c r="AF99" i="8" s="1"/>
  <c r="P294" i="8"/>
  <c r="P370" i="8"/>
  <c r="P310" i="8"/>
  <c r="P39" i="28"/>
  <c r="BE52" i="8" a="1"/>
  <c r="BE52" i="8" s="1"/>
  <c r="AS52" i="8" a="1"/>
  <c r="AS52" i="8" s="1"/>
  <c r="AG52" i="8" a="1"/>
  <c r="AG52" i="8" s="1"/>
  <c r="BB52" i="8" a="1"/>
  <c r="BB52" i="8" s="1"/>
  <c r="AV52" i="8" a="1"/>
  <c r="AV52" i="8" s="1"/>
  <c r="AY52" i="8" a="1"/>
  <c r="AY52" i="8" s="1"/>
  <c r="AP52" i="8" a="1"/>
  <c r="AP52" i="8" s="1"/>
  <c r="AJ52" i="8" a="1"/>
  <c r="AJ52" i="8" s="1"/>
  <c r="AD52" i="8" a="1"/>
  <c r="AD52" i="8" s="1"/>
  <c r="AM52" i="8" a="1"/>
  <c r="AM52" i="8" s="1"/>
  <c r="BF52" i="8" a="1"/>
  <c r="BF52" i="8" s="1"/>
  <c r="BC52" i="8" a="1"/>
  <c r="BC52" i="8" s="1"/>
  <c r="AZ52" i="8" a="1"/>
  <c r="AZ52" i="8" s="1"/>
  <c r="AW52" i="8" a="1"/>
  <c r="AW52" i="8" s="1"/>
  <c r="AT52" i="8" a="1"/>
  <c r="AT52" i="8" s="1"/>
  <c r="AQ52" i="8" a="1"/>
  <c r="AQ52" i="8" s="1"/>
  <c r="AN52" i="8" a="1"/>
  <c r="AN52" i="8" s="1"/>
  <c r="AK52" i="8" a="1"/>
  <c r="AK52" i="8" s="1"/>
  <c r="AF52" i="8" a="1"/>
  <c r="AF52" i="8" s="1"/>
  <c r="AH52" i="8" a="1"/>
  <c r="AH52" i="8" s="1"/>
  <c r="BD52" i="8" a="1"/>
  <c r="BD52" i="8" s="1"/>
  <c r="BA52" i="8" a="1"/>
  <c r="BA52" i="8" s="1"/>
  <c r="AX52" i="8" a="1"/>
  <c r="AX52" i="8" s="1"/>
  <c r="AU52" i="8" a="1"/>
  <c r="AU52" i="8" s="1"/>
  <c r="AR52" i="8" a="1"/>
  <c r="AR52" i="8" s="1"/>
  <c r="AO52" i="8" a="1"/>
  <c r="AO52" i="8" s="1"/>
  <c r="AL52" i="8" a="1"/>
  <c r="AL52" i="8" s="1"/>
  <c r="AI52" i="8" a="1"/>
  <c r="AI52" i="8" s="1"/>
  <c r="AE52" i="8" a="1"/>
  <c r="AE52" i="8" s="1"/>
  <c r="AA295" i="8"/>
  <c r="X297" i="8"/>
  <c r="BL350" i="8"/>
  <c r="X24" i="28"/>
  <c r="AB15" i="28"/>
  <c r="AB305" i="8"/>
  <c r="BZ52" i="8" l="1"/>
  <c r="R380" i="8"/>
  <c r="R69" i="28" s="1"/>
  <c r="BZ196" i="8"/>
  <c r="BZ148" i="8"/>
  <c r="BZ100" i="8"/>
  <c r="C12" i="29"/>
  <c r="BY21" i="28"/>
  <c r="N119" i="28"/>
  <c r="BH119" i="28" s="1"/>
  <c r="BI93" i="28" s="1"/>
  <c r="BW195" i="8"/>
  <c r="BP148" i="8"/>
  <c r="BW148" i="8"/>
  <c r="BP195" i="8"/>
  <c r="BN18" i="8"/>
  <c r="BP147" i="8"/>
  <c r="BU99" i="8"/>
  <c r="BO99" i="8"/>
  <c r="BO52" i="8"/>
  <c r="BO51" i="8"/>
  <c r="BT196" i="8"/>
  <c r="BN99" i="8"/>
  <c r="CA99" i="8"/>
  <c r="T141" i="6"/>
  <c r="T146" i="6" s="1"/>
  <c r="BT52" i="8"/>
  <c r="BW52" i="8"/>
  <c r="BT99" i="8"/>
  <c r="BQ99" i="8"/>
  <c r="BS99" i="8"/>
  <c r="BQ51" i="8"/>
  <c r="CB51" i="8"/>
  <c r="BR51" i="8"/>
  <c r="BV51" i="8"/>
  <c r="BT148" i="8"/>
  <c r="BV148" i="8"/>
  <c r="BQ195" i="8"/>
  <c r="CA195" i="8"/>
  <c r="BN195" i="8"/>
  <c r="BS195" i="8"/>
  <c r="W48" i="28"/>
  <c r="BY48" i="28" s="1"/>
  <c r="X347" i="8"/>
  <c r="X351" i="8" s="1"/>
  <c r="BK351" i="8"/>
  <c r="W35" i="28"/>
  <c r="BK35" i="28" s="1"/>
  <c r="W27" i="28"/>
  <c r="Z377" i="8"/>
  <c r="BL305" i="8"/>
  <c r="BP196" i="8"/>
  <c r="CA196" i="8"/>
  <c r="BN196" i="8"/>
  <c r="AD177" i="8"/>
  <c r="BS196" i="8"/>
  <c r="BP100" i="8"/>
  <c r="BS100" i="8"/>
  <c r="BM147" i="8"/>
  <c r="BZ147" i="8"/>
  <c r="AC129" i="8"/>
  <c r="BO147" i="8"/>
  <c r="E12" i="6"/>
  <c r="O303" i="8"/>
  <c r="F148" i="6"/>
  <c r="BH319" i="8"/>
  <c r="BI303" i="8" s="1"/>
  <c r="Z23" i="28"/>
  <c r="Z306" i="8"/>
  <c r="BL299" i="8"/>
  <c r="BN52" i="8"/>
  <c r="CA52" i="8"/>
  <c r="AD33" i="8"/>
  <c r="BL297" i="8"/>
  <c r="BP52" i="8"/>
  <c r="BV52" i="8"/>
  <c r="BM99" i="8"/>
  <c r="BZ99" i="8"/>
  <c r="AC81" i="8"/>
  <c r="BV99" i="8"/>
  <c r="X21" i="28"/>
  <c r="X26" i="28"/>
  <c r="CA51" i="8"/>
  <c r="BN51" i="8"/>
  <c r="BP51" i="8"/>
  <c r="BW51" i="8"/>
  <c r="P369" i="8"/>
  <c r="O68" i="28"/>
  <c r="AA298" i="8"/>
  <c r="AA305" i="8"/>
  <c r="AA15" i="28"/>
  <c r="AB16" i="28" s="1"/>
  <c r="BN148" i="8"/>
  <c r="CA148" i="8"/>
  <c r="AD129" i="8"/>
  <c r="BS148" i="8"/>
  <c r="BU195" i="8"/>
  <c r="CB195" i="8"/>
  <c r="BR195" i="8"/>
  <c r="BO195" i="8"/>
  <c r="BU196" i="8"/>
  <c r="CB196" i="8"/>
  <c r="BR196" i="8"/>
  <c r="BW196" i="8"/>
  <c r="BQ100" i="8"/>
  <c r="BR100" i="8"/>
  <c r="CB100" i="8"/>
  <c r="BW100" i="8"/>
  <c r="CB147" i="8"/>
  <c r="BR147" i="8"/>
  <c r="BN147" i="8"/>
  <c r="CA147" i="8"/>
  <c r="BS147" i="8"/>
  <c r="CB52" i="8"/>
  <c r="BR52" i="8"/>
  <c r="P322" i="8"/>
  <c r="AA299" i="8"/>
  <c r="BT51" i="8"/>
  <c r="BU51" i="8"/>
  <c r="AB24" i="28"/>
  <c r="F17" i="6"/>
  <c r="F15" i="6"/>
  <c r="F16" i="6"/>
  <c r="BQ148" i="8"/>
  <c r="BZ195" i="8"/>
  <c r="BM195" i="8"/>
  <c r="AC177" i="8"/>
  <c r="E101" i="8" a="1"/>
  <c r="E101" i="8" s="1"/>
  <c r="E53" i="8" a="1"/>
  <c r="E53" i="8" s="1"/>
  <c r="E197" i="8" a="1"/>
  <c r="E197" i="8" s="1"/>
  <c r="E149" i="8" a="1"/>
  <c r="E149" i="8" s="1"/>
  <c r="BN20" i="8"/>
  <c r="AG18" i="8"/>
  <c r="AG20" i="8" s="1"/>
  <c r="AH16" i="8"/>
  <c r="BV196" i="8"/>
  <c r="BN100" i="8"/>
  <c r="CA100" i="8"/>
  <c r="AD81" i="8"/>
  <c r="BU100" i="8"/>
  <c r="BV100" i="8"/>
  <c r="BQ147" i="8"/>
  <c r="BV147" i="8"/>
  <c r="AB377" i="8"/>
  <c r="AA348" i="8"/>
  <c r="BQ52" i="8"/>
  <c r="BU52" i="8"/>
  <c r="BS52" i="8"/>
  <c r="P41" i="28"/>
  <c r="P84" i="28"/>
  <c r="Q83" i="28" s="1"/>
  <c r="P96" i="28"/>
  <c r="P40" i="28"/>
  <c r="Q37" i="28" s="1"/>
  <c r="BP99" i="8"/>
  <c r="CB99" i="8"/>
  <c r="BR99" i="8"/>
  <c r="BW99" i="8"/>
  <c r="Y35" i="28"/>
  <c r="Y27" i="28"/>
  <c r="BZ51" i="8"/>
  <c r="BM51" i="8"/>
  <c r="AC33" i="8"/>
  <c r="BS51" i="8"/>
  <c r="Z65" i="28"/>
  <c r="AA335" i="8"/>
  <c r="AA344" i="8" s="1"/>
  <c r="BL344" i="8"/>
  <c r="BM335" i="8" s="1"/>
  <c r="AB18" i="28"/>
  <c r="AB20" i="28" s="1"/>
  <c r="AB307" i="8"/>
  <c r="CB148" i="8"/>
  <c r="BR148" i="8"/>
  <c r="BU148" i="8"/>
  <c r="BO148" i="8"/>
  <c r="BT195" i="8"/>
  <c r="BV195" i="8"/>
  <c r="E54" i="8" a="1"/>
  <c r="E54" i="8" s="1"/>
  <c r="E150" i="8" a="1"/>
  <c r="E150" i="8" s="1"/>
  <c r="E198" i="8" a="1"/>
  <c r="E198" i="8" s="1"/>
  <c r="E102" i="8" a="1"/>
  <c r="E102" i="8" s="1"/>
  <c r="Z20" i="28"/>
  <c r="R141" i="6"/>
  <c r="R146" i="6" s="1"/>
  <c r="Z16" i="28"/>
  <c r="BL15" i="28"/>
  <c r="BL16" i="28" s="1"/>
  <c r="BQ196" i="8"/>
  <c r="BO196" i="8"/>
  <c r="BT100" i="8"/>
  <c r="BO100" i="8"/>
  <c r="BU147" i="8"/>
  <c r="BT147" i="8"/>
  <c r="BW147" i="8"/>
  <c r="BH117" i="28"/>
  <c r="S376" i="8" l="1"/>
  <c r="S379" i="8" s="1"/>
  <c r="C14" i="29"/>
  <c r="C13" i="29"/>
  <c r="N120" i="28"/>
  <c r="O93" i="28"/>
  <c r="N47" i="28"/>
  <c r="BH47" i="28" s="1"/>
  <c r="E55" i="8" a="1"/>
  <c r="E55" i="8" s="1"/>
  <c r="E151" i="8" a="1"/>
  <c r="E151" i="8" s="1"/>
  <c r="E103" i="8" a="1"/>
  <c r="E103" i="8" s="1"/>
  <c r="E199" i="8" a="1"/>
  <c r="E199" i="8" s="1"/>
  <c r="AB26" i="28"/>
  <c r="AB21" i="28"/>
  <c r="BB198" i="8" a="1"/>
  <c r="BB198" i="8" s="1"/>
  <c r="AG198" i="8" a="1"/>
  <c r="AG198" i="8" s="1"/>
  <c r="BE198" i="8" a="1"/>
  <c r="BE198" i="8" s="1"/>
  <c r="AS198" i="8" a="1"/>
  <c r="AS198" i="8" s="1"/>
  <c r="AV198" i="8" a="1"/>
  <c r="AV198" i="8" s="1"/>
  <c r="AP198" i="8" a="1"/>
  <c r="AP198" i="8" s="1"/>
  <c r="AM198" i="8" a="1"/>
  <c r="AM198" i="8" s="1"/>
  <c r="AF198" i="8" a="1"/>
  <c r="AF198" i="8" s="1"/>
  <c r="AJ198" i="8" a="1"/>
  <c r="AJ198" i="8" s="1"/>
  <c r="AY198" i="8" a="1"/>
  <c r="AY198" i="8" s="1"/>
  <c r="AH198" i="8" a="1"/>
  <c r="AH198" i="8" s="1"/>
  <c r="BD198" i="8" a="1"/>
  <c r="BD198" i="8" s="1"/>
  <c r="BA198" i="8" a="1"/>
  <c r="BA198" i="8" s="1"/>
  <c r="AX198" i="8" a="1"/>
  <c r="AX198" i="8" s="1"/>
  <c r="AU198" i="8" a="1"/>
  <c r="AU198" i="8" s="1"/>
  <c r="AR198" i="8" a="1"/>
  <c r="AR198" i="8" s="1"/>
  <c r="AO198" i="8" a="1"/>
  <c r="AO198" i="8" s="1"/>
  <c r="AL198" i="8" a="1"/>
  <c r="AL198" i="8" s="1"/>
  <c r="AI198" i="8" a="1"/>
  <c r="AI198" i="8" s="1"/>
  <c r="BF198" i="8" a="1"/>
  <c r="BF198" i="8" s="1"/>
  <c r="BC198" i="8" a="1"/>
  <c r="BC198" i="8" s="1"/>
  <c r="AZ198" i="8" a="1"/>
  <c r="AZ198" i="8" s="1"/>
  <c r="AW198" i="8" a="1"/>
  <c r="AW198" i="8" s="1"/>
  <c r="AT198" i="8" a="1"/>
  <c r="AT198" i="8" s="1"/>
  <c r="AQ198" i="8" a="1"/>
  <c r="AQ198" i="8" s="1"/>
  <c r="AN198" i="8" a="1"/>
  <c r="AN198" i="8" s="1"/>
  <c r="AK198" i="8" a="1"/>
  <c r="AK198" i="8" s="1"/>
  <c r="AD339" i="8"/>
  <c r="BE53" i="8" a="1"/>
  <c r="BE53" i="8" s="1"/>
  <c r="AS53" i="8" a="1"/>
  <c r="AS53" i="8" s="1"/>
  <c r="BB53" i="8" a="1"/>
  <c r="BB53" i="8" s="1"/>
  <c r="AG53" i="8" a="1"/>
  <c r="AG53" i="8" s="1"/>
  <c r="AJ53" i="8" a="1"/>
  <c r="AJ53" i="8" s="1"/>
  <c r="AV53" i="8" a="1"/>
  <c r="AV53" i="8" s="1"/>
  <c r="AE53" i="8" a="1"/>
  <c r="AE53" i="8" s="1"/>
  <c r="AY53" i="8" a="1"/>
  <c r="AY53" i="8" s="1"/>
  <c r="AP53" i="8" a="1"/>
  <c r="AP53" i="8" s="1"/>
  <c r="AM53" i="8" a="1"/>
  <c r="AM53" i="8" s="1"/>
  <c r="BD53" i="8" a="1"/>
  <c r="BD53" i="8" s="1"/>
  <c r="BA53" i="8" a="1"/>
  <c r="BA53" i="8" s="1"/>
  <c r="AX53" i="8" a="1"/>
  <c r="AX53" i="8" s="1"/>
  <c r="AU53" i="8" a="1"/>
  <c r="AU53" i="8" s="1"/>
  <c r="AR53" i="8" a="1"/>
  <c r="AR53" i="8" s="1"/>
  <c r="AO53" i="8" a="1"/>
  <c r="AO53" i="8" s="1"/>
  <c r="AL53" i="8" a="1"/>
  <c r="AL53" i="8" s="1"/>
  <c r="AF53" i="8" a="1"/>
  <c r="AF53" i="8" s="1"/>
  <c r="BF53" i="8" a="1"/>
  <c r="BF53" i="8" s="1"/>
  <c r="BC53" i="8" a="1"/>
  <c r="BC53" i="8" s="1"/>
  <c r="AZ53" i="8" a="1"/>
  <c r="AZ53" i="8" s="1"/>
  <c r="AW53" i="8" a="1"/>
  <c r="AW53" i="8" s="1"/>
  <c r="AT53" i="8" a="1"/>
  <c r="AT53" i="8" s="1"/>
  <c r="AQ53" i="8" a="1"/>
  <c r="AQ53" i="8" s="1"/>
  <c r="AN53" i="8" a="1"/>
  <c r="AN53" i="8" s="1"/>
  <c r="AK53" i="8" a="1"/>
  <c r="AK53" i="8" s="1"/>
  <c r="AI53" i="8" a="1"/>
  <c r="AI53" i="8" s="1"/>
  <c r="AH53" i="8" a="1"/>
  <c r="AH53" i="8" s="1"/>
  <c r="G14" i="6"/>
  <c r="P323" i="8"/>
  <c r="AA377" i="8"/>
  <c r="O71" i="28"/>
  <c r="O87" i="28" s="1"/>
  <c r="O99" i="28"/>
  <c r="Z24" i="28"/>
  <c r="BL23" i="28"/>
  <c r="BL24" i="28" s="1"/>
  <c r="AC253" i="8"/>
  <c r="BM129" i="8"/>
  <c r="BL377" i="8"/>
  <c r="AG150" i="8" a="1"/>
  <c r="AG150" i="8" s="1"/>
  <c r="AS150" i="8" a="1"/>
  <c r="AS150" i="8" s="1"/>
  <c r="BE150" i="8" a="1"/>
  <c r="BE150" i="8" s="1"/>
  <c r="BB150" i="8" a="1"/>
  <c r="BB150" i="8" s="1"/>
  <c r="AY150" i="8" a="1"/>
  <c r="AY150" i="8" s="1"/>
  <c r="AM150" i="8" a="1"/>
  <c r="AM150" i="8" s="1"/>
  <c r="AV150" i="8" a="1"/>
  <c r="AV150" i="8" s="1"/>
  <c r="AJ150" i="8" a="1"/>
  <c r="AJ150" i="8" s="1"/>
  <c r="AP150" i="8" a="1"/>
  <c r="AP150" i="8" s="1"/>
  <c r="AF150" i="8" a="1"/>
  <c r="AF150" i="8" s="1"/>
  <c r="BF150" i="8" a="1"/>
  <c r="BF150" i="8" s="1"/>
  <c r="BC150" i="8" a="1"/>
  <c r="BC150" i="8" s="1"/>
  <c r="AZ150" i="8" a="1"/>
  <c r="AZ150" i="8" s="1"/>
  <c r="AW150" i="8" a="1"/>
  <c r="AW150" i="8" s="1"/>
  <c r="AT150" i="8" a="1"/>
  <c r="AT150" i="8" s="1"/>
  <c r="AQ150" i="8" a="1"/>
  <c r="AQ150" i="8" s="1"/>
  <c r="AN150" i="8" a="1"/>
  <c r="AN150" i="8" s="1"/>
  <c r="AH150" i="8" a="1"/>
  <c r="AH150" i="8" s="1"/>
  <c r="AI150" i="8" a="1"/>
  <c r="AI150" i="8" s="1"/>
  <c r="BD150" i="8" a="1"/>
  <c r="BD150" i="8" s="1"/>
  <c r="BA150" i="8" a="1"/>
  <c r="BA150" i="8" s="1"/>
  <c r="AX150" i="8" a="1"/>
  <c r="AX150" i="8" s="1"/>
  <c r="AU150" i="8" a="1"/>
  <c r="AU150" i="8" s="1"/>
  <c r="AR150" i="8" a="1"/>
  <c r="AR150" i="8" s="1"/>
  <c r="AO150" i="8" a="1"/>
  <c r="AO150" i="8" s="1"/>
  <c r="AL150" i="8" a="1"/>
  <c r="AL150" i="8" s="1"/>
  <c r="AK150" i="8" a="1"/>
  <c r="AK150" i="8" s="1"/>
  <c r="AA65" i="28"/>
  <c r="AB335" i="8"/>
  <c r="AB344" i="8" s="1"/>
  <c r="Q294" i="8"/>
  <c r="Q370" i="8"/>
  <c r="Q310" i="8"/>
  <c r="Q39" i="28"/>
  <c r="BI37" i="28"/>
  <c r="AA350" i="8"/>
  <c r="BE101" i="8" a="1"/>
  <c r="BE101" i="8" s="1"/>
  <c r="BB101" i="8" a="1"/>
  <c r="BB101" i="8" s="1"/>
  <c r="AS101" i="8" a="1"/>
  <c r="AS101" i="8" s="1"/>
  <c r="AG101" i="8" a="1"/>
  <c r="AG101" i="8" s="1"/>
  <c r="AM101" i="8" a="1"/>
  <c r="AM101" i="8" s="1"/>
  <c r="AE101" i="8" a="1"/>
  <c r="AE101" i="8" s="1"/>
  <c r="AP101" i="8" a="1"/>
  <c r="AP101" i="8" s="1"/>
  <c r="AY101" i="8" a="1"/>
  <c r="AY101" i="8" s="1"/>
  <c r="AV101" i="8" a="1"/>
  <c r="AV101" i="8" s="1"/>
  <c r="AJ101" i="8" a="1"/>
  <c r="AJ101" i="8" s="1"/>
  <c r="BD101" i="8" a="1"/>
  <c r="BD101" i="8" s="1"/>
  <c r="BA101" i="8" a="1"/>
  <c r="BA101" i="8" s="1"/>
  <c r="AX101" i="8" a="1"/>
  <c r="AX101" i="8" s="1"/>
  <c r="AU101" i="8" a="1"/>
  <c r="AU101" i="8" s="1"/>
  <c r="AR101" i="8" a="1"/>
  <c r="AR101" i="8" s="1"/>
  <c r="AO101" i="8" a="1"/>
  <c r="AO101" i="8" s="1"/>
  <c r="AL101" i="8" a="1"/>
  <c r="AL101" i="8" s="1"/>
  <c r="AH101" i="8" a="1"/>
  <c r="AH101" i="8" s="1"/>
  <c r="AI101" i="8" a="1"/>
  <c r="AI101" i="8" s="1"/>
  <c r="BF101" i="8" a="1"/>
  <c r="BF101" i="8" s="1"/>
  <c r="BC101" i="8" a="1"/>
  <c r="BC101" i="8" s="1"/>
  <c r="AZ101" i="8" a="1"/>
  <c r="AZ101" i="8" s="1"/>
  <c r="AW101" i="8" a="1"/>
  <c r="AW101" i="8" s="1"/>
  <c r="AT101" i="8" a="1"/>
  <c r="AT101" i="8" s="1"/>
  <c r="AQ101" i="8" a="1"/>
  <c r="AQ101" i="8" s="1"/>
  <c r="AN101" i="8" a="1"/>
  <c r="AN101" i="8" s="1"/>
  <c r="AK101" i="8" a="1"/>
  <c r="AK101" i="8" s="1"/>
  <c r="AF101" i="8" a="1"/>
  <c r="AF101" i="8" s="1"/>
  <c r="AA23" i="28"/>
  <c r="AA306" i="8"/>
  <c r="P372" i="8"/>
  <c r="P373" i="8" s="1"/>
  <c r="F11" i="6"/>
  <c r="X48" i="28"/>
  <c r="Y347" i="8"/>
  <c r="Y351" i="8" s="1"/>
  <c r="BE102" i="8" a="1"/>
  <c r="BE102" i="8" s="1"/>
  <c r="AS102" i="8" a="1"/>
  <c r="AS102" i="8" s="1"/>
  <c r="AG102" i="8" a="1"/>
  <c r="AG102" i="8" s="1"/>
  <c r="BB102" i="8" a="1"/>
  <c r="BB102" i="8" s="1"/>
  <c r="AV102" i="8" a="1"/>
  <c r="AV102" i="8" s="1"/>
  <c r="AF102" i="8" a="1"/>
  <c r="AF102" i="8" s="1"/>
  <c r="AJ102" i="8" a="1"/>
  <c r="AJ102" i="8" s="1"/>
  <c r="AM102" i="8" a="1"/>
  <c r="AM102" i="8" s="1"/>
  <c r="AP102" i="8" a="1"/>
  <c r="AP102" i="8" s="1"/>
  <c r="AY102" i="8" a="1"/>
  <c r="AY102" i="8" s="1"/>
  <c r="BD102" i="8" a="1"/>
  <c r="BD102" i="8" s="1"/>
  <c r="BA102" i="8" a="1"/>
  <c r="BA102" i="8" s="1"/>
  <c r="AX102" i="8" a="1"/>
  <c r="AX102" i="8" s="1"/>
  <c r="AU102" i="8" a="1"/>
  <c r="AU102" i="8" s="1"/>
  <c r="AR102" i="8" a="1"/>
  <c r="AR102" i="8" s="1"/>
  <c r="AO102" i="8" a="1"/>
  <c r="AO102" i="8" s="1"/>
  <c r="AL102" i="8" a="1"/>
  <c r="AL102" i="8" s="1"/>
  <c r="AK102" i="8" a="1"/>
  <c r="AK102" i="8" s="1"/>
  <c r="AH102" i="8" a="1"/>
  <c r="AH102" i="8" s="1"/>
  <c r="BF102" i="8" a="1"/>
  <c r="BF102" i="8" s="1"/>
  <c r="BC102" i="8" a="1"/>
  <c r="BC102" i="8" s="1"/>
  <c r="AZ102" i="8" a="1"/>
  <c r="AZ102" i="8" s="1"/>
  <c r="AW102" i="8" a="1"/>
  <c r="AW102" i="8" s="1"/>
  <c r="AT102" i="8" a="1"/>
  <c r="AT102" i="8" s="1"/>
  <c r="AQ102" i="8" a="1"/>
  <c r="AQ102" i="8" s="1"/>
  <c r="AN102" i="8" a="1"/>
  <c r="AN102" i="8" s="1"/>
  <c r="AI102" i="8" a="1"/>
  <c r="AI102" i="8" s="1"/>
  <c r="Z21" i="28"/>
  <c r="Z26" i="28"/>
  <c r="BL26" i="28" s="1"/>
  <c r="BL27" i="28" s="1"/>
  <c r="BB54" i="8" a="1"/>
  <c r="BB54" i="8" s="1"/>
  <c r="BE54" i="8" a="1"/>
  <c r="BE54" i="8" s="1"/>
  <c r="AS54" i="8" a="1"/>
  <c r="AS54" i="8" s="1"/>
  <c r="AM54" i="8" a="1"/>
  <c r="AM54" i="8" s="1"/>
  <c r="AG54" i="8" a="1"/>
  <c r="AG54" i="8" s="1"/>
  <c r="AF54" i="8" a="1"/>
  <c r="AF54" i="8" s="1"/>
  <c r="AP54" i="8" a="1"/>
  <c r="AP54" i="8" s="1"/>
  <c r="AJ54" i="8" a="1"/>
  <c r="AJ54" i="8" s="1"/>
  <c r="AY54" i="8" a="1"/>
  <c r="AY54" i="8" s="1"/>
  <c r="AV54" i="8" a="1"/>
  <c r="AV54" i="8" s="1"/>
  <c r="BF54" i="8" a="1"/>
  <c r="BF54" i="8" s="1"/>
  <c r="BC54" i="8" a="1"/>
  <c r="BC54" i="8" s="1"/>
  <c r="AZ54" i="8" a="1"/>
  <c r="AZ54" i="8" s="1"/>
  <c r="AW54" i="8" a="1"/>
  <c r="AW54" i="8" s="1"/>
  <c r="AT54" i="8" a="1"/>
  <c r="AT54" i="8" s="1"/>
  <c r="AQ54" i="8" a="1"/>
  <c r="AQ54" i="8" s="1"/>
  <c r="AN54" i="8" a="1"/>
  <c r="AN54" i="8" s="1"/>
  <c r="AI54" i="8" a="1"/>
  <c r="AI54" i="8" s="1"/>
  <c r="AH54" i="8" a="1"/>
  <c r="AH54" i="8" s="1"/>
  <c r="BD54" i="8" a="1"/>
  <c r="BD54" i="8" s="1"/>
  <c r="BA54" i="8" a="1"/>
  <c r="BA54" i="8" s="1"/>
  <c r="AX54" i="8" a="1"/>
  <c r="AX54" i="8" s="1"/>
  <c r="AU54" i="8" a="1"/>
  <c r="AU54" i="8" s="1"/>
  <c r="AR54" i="8" a="1"/>
  <c r="AR54" i="8" s="1"/>
  <c r="AO54" i="8" a="1"/>
  <c r="AO54" i="8" s="1"/>
  <c r="AL54" i="8" a="1"/>
  <c r="AL54" i="8" s="1"/>
  <c r="AK54" i="8" a="1"/>
  <c r="AK54" i="8" s="1"/>
  <c r="BL65" i="28"/>
  <c r="AI16" i="8"/>
  <c r="AH18" i="8"/>
  <c r="AH20" i="8" s="1"/>
  <c r="AG149" i="8" a="1"/>
  <c r="AG149" i="8" s="1"/>
  <c r="BB149" i="8" a="1"/>
  <c r="BB149" i="8" s="1"/>
  <c r="AS149" i="8" a="1"/>
  <c r="AS149" i="8" s="1"/>
  <c r="BE149" i="8" a="1"/>
  <c r="BE149" i="8" s="1"/>
  <c r="AJ149" i="8" a="1"/>
  <c r="AJ149" i="8" s="1"/>
  <c r="AP149" i="8" a="1"/>
  <c r="AP149" i="8" s="1"/>
  <c r="AE149" i="8" a="1"/>
  <c r="AE149" i="8" s="1"/>
  <c r="AY149" i="8" a="1"/>
  <c r="AY149" i="8" s="1"/>
  <c r="AV149" i="8" a="1"/>
  <c r="AV149" i="8" s="1"/>
  <c r="AM149" i="8" a="1"/>
  <c r="AM149" i="8" s="1"/>
  <c r="AI149" i="8" a="1"/>
  <c r="AI149" i="8" s="1"/>
  <c r="BF149" i="8" a="1"/>
  <c r="BF149" i="8" s="1"/>
  <c r="BC149" i="8" a="1"/>
  <c r="BC149" i="8" s="1"/>
  <c r="AZ149" i="8" a="1"/>
  <c r="AZ149" i="8" s="1"/>
  <c r="AW149" i="8" a="1"/>
  <c r="AW149" i="8" s="1"/>
  <c r="AT149" i="8" a="1"/>
  <c r="AT149" i="8" s="1"/>
  <c r="AQ149" i="8" a="1"/>
  <c r="AQ149" i="8" s="1"/>
  <c r="AN149" i="8" a="1"/>
  <c r="AN149" i="8" s="1"/>
  <c r="AK149" i="8" a="1"/>
  <c r="AK149" i="8" s="1"/>
  <c r="AF149" i="8" a="1"/>
  <c r="AF149" i="8" s="1"/>
  <c r="BD149" i="8" a="1"/>
  <c r="BD149" i="8" s="1"/>
  <c r="BA149" i="8" a="1"/>
  <c r="BA149" i="8" s="1"/>
  <c r="AX149" i="8" a="1"/>
  <c r="AX149" i="8" s="1"/>
  <c r="AU149" i="8" a="1"/>
  <c r="AU149" i="8" s="1"/>
  <c r="AR149" i="8" a="1"/>
  <c r="AR149" i="8" s="1"/>
  <c r="AO149" i="8" a="1"/>
  <c r="AO149" i="8" s="1"/>
  <c r="AL149" i="8" a="1"/>
  <c r="AL149" i="8" s="1"/>
  <c r="AH149" i="8" a="1"/>
  <c r="AH149" i="8" s="1"/>
  <c r="AC254" i="8"/>
  <c r="BM177" i="8"/>
  <c r="S141" i="6"/>
  <c r="S146" i="6" s="1"/>
  <c r="AA16" i="28"/>
  <c r="AA18" i="28"/>
  <c r="AA307" i="8"/>
  <c r="BL20" i="28"/>
  <c r="BL21" i="28" s="1"/>
  <c r="AC339" i="8"/>
  <c r="BM81" i="8"/>
  <c r="AD254" i="8"/>
  <c r="BK48" i="28"/>
  <c r="AC336" i="8"/>
  <c r="BM33" i="8"/>
  <c r="BI83" i="28"/>
  <c r="BE197" i="8" a="1"/>
  <c r="BE197" i="8" s="1"/>
  <c r="AS197" i="8" a="1"/>
  <c r="AS197" i="8" s="1"/>
  <c r="AG197" i="8" a="1"/>
  <c r="AG197" i="8" s="1"/>
  <c r="BB197" i="8" a="1"/>
  <c r="BB197" i="8" s="1"/>
  <c r="AV197" i="8" a="1"/>
  <c r="AV197" i="8" s="1"/>
  <c r="AE197" i="8" a="1"/>
  <c r="AE197" i="8" s="1"/>
  <c r="AJ197" i="8" a="1"/>
  <c r="AJ197" i="8" s="1"/>
  <c r="AY197" i="8" a="1"/>
  <c r="AY197" i="8" s="1"/>
  <c r="AM197" i="8" a="1"/>
  <c r="AM197" i="8" s="1"/>
  <c r="AP197" i="8" a="1"/>
  <c r="AP197" i="8" s="1"/>
  <c r="BF197" i="8" a="1"/>
  <c r="BF197" i="8" s="1"/>
  <c r="BC197" i="8" a="1"/>
  <c r="BC197" i="8" s="1"/>
  <c r="AZ197" i="8" a="1"/>
  <c r="AZ197" i="8" s="1"/>
  <c r="AW197" i="8" a="1"/>
  <c r="AW197" i="8" s="1"/>
  <c r="AT197" i="8" a="1"/>
  <c r="AT197" i="8" s="1"/>
  <c r="AQ197" i="8" a="1"/>
  <c r="AQ197" i="8" s="1"/>
  <c r="AN197" i="8" a="1"/>
  <c r="AN197" i="8" s="1"/>
  <c r="AK197" i="8" a="1"/>
  <c r="AK197" i="8" s="1"/>
  <c r="AH197" i="8" a="1"/>
  <c r="AH197" i="8" s="1"/>
  <c r="BD197" i="8" a="1"/>
  <c r="BD197" i="8" s="1"/>
  <c r="BA197" i="8" a="1"/>
  <c r="BA197" i="8" s="1"/>
  <c r="AX197" i="8" a="1"/>
  <c r="AX197" i="8" s="1"/>
  <c r="AU197" i="8" a="1"/>
  <c r="AU197" i="8" s="1"/>
  <c r="AR197" i="8" a="1"/>
  <c r="AR197" i="8" s="1"/>
  <c r="AO197" i="8" a="1"/>
  <c r="AO197" i="8" s="1"/>
  <c r="AL197" i="8" a="1"/>
  <c r="AL197" i="8" s="1"/>
  <c r="AF197" i="8" a="1"/>
  <c r="AF197" i="8" s="1"/>
  <c r="AI197" i="8" a="1"/>
  <c r="AI197" i="8" s="1"/>
  <c r="AD253" i="8"/>
  <c r="X35" i="28"/>
  <c r="X27" i="28"/>
  <c r="AD336" i="8"/>
  <c r="BL306" i="8"/>
  <c r="P85" i="28"/>
  <c r="BZ198" i="8" l="1"/>
  <c r="BZ197" i="8"/>
  <c r="S380" i="8"/>
  <c r="S69" i="28" s="1"/>
  <c r="BZ54" i="8"/>
  <c r="BZ101" i="8"/>
  <c r="BZ150" i="8"/>
  <c r="BZ149" i="8"/>
  <c r="BZ102" i="8"/>
  <c r="BZ53" i="8"/>
  <c r="N52" i="28"/>
  <c r="N60" i="28" s="1"/>
  <c r="BT149" i="8"/>
  <c r="BS197" i="8"/>
  <c r="BP149" i="8"/>
  <c r="BP54" i="8"/>
  <c r="P68" i="28"/>
  <c r="Q369" i="8"/>
  <c r="BQ197" i="8"/>
  <c r="BT197" i="8"/>
  <c r="BW197" i="8"/>
  <c r="BU149" i="8"/>
  <c r="BW149" i="8"/>
  <c r="BR54" i="8"/>
  <c r="CB54" i="8"/>
  <c r="BS54" i="8"/>
  <c r="BQ102" i="8"/>
  <c r="BV102" i="8"/>
  <c r="CB101" i="8"/>
  <c r="BR101" i="8"/>
  <c r="BS101" i="8"/>
  <c r="Q84" i="28"/>
  <c r="Q41" i="28"/>
  <c r="Q96" i="28"/>
  <c r="Q40" i="28"/>
  <c r="BI39" i="28"/>
  <c r="BI41" i="28" s="1"/>
  <c r="CA150" i="8"/>
  <c r="BN150" i="8"/>
  <c r="AF129" i="8"/>
  <c r="AF253" i="8" s="1"/>
  <c r="BQ150" i="8"/>
  <c r="BS150" i="8"/>
  <c r="BQ53" i="8"/>
  <c r="BT53" i="8"/>
  <c r="BS53" i="8"/>
  <c r="BU198" i="8"/>
  <c r="CB198" i="8"/>
  <c r="BR198" i="8"/>
  <c r="BO198" i="8"/>
  <c r="AS199" i="8" a="1"/>
  <c r="AS199" i="8" s="1"/>
  <c r="BB199" i="8" a="1"/>
  <c r="BB199" i="8" s="1"/>
  <c r="BE199" i="8" a="1"/>
  <c r="BE199" i="8" s="1"/>
  <c r="AP199" i="8" a="1"/>
  <c r="AP199" i="8" s="1"/>
  <c r="AY199" i="8" a="1"/>
  <c r="AY199" i="8" s="1"/>
  <c r="AJ199" i="8" a="1"/>
  <c r="AJ199" i="8" s="1"/>
  <c r="AV199" i="8" a="1"/>
  <c r="AV199" i="8" s="1"/>
  <c r="AG199" i="8" a="1"/>
  <c r="AG199" i="8" s="1"/>
  <c r="AM199" i="8" a="1"/>
  <c r="AM199" i="8" s="1"/>
  <c r="BD199" i="8" a="1"/>
  <c r="BD199" i="8" s="1"/>
  <c r="BA199" i="8" a="1"/>
  <c r="BA199" i="8" s="1"/>
  <c r="AX199" i="8" a="1"/>
  <c r="AX199" i="8" s="1"/>
  <c r="AU199" i="8" a="1"/>
  <c r="AU199" i="8" s="1"/>
  <c r="AR199" i="8" a="1"/>
  <c r="AR199" i="8" s="1"/>
  <c r="AO199" i="8" a="1"/>
  <c r="AO199" i="8" s="1"/>
  <c r="AH199" i="8" a="1"/>
  <c r="AH199" i="8" s="1"/>
  <c r="AI199" i="8" a="1"/>
  <c r="AI199" i="8" s="1"/>
  <c r="BF199" i="8" a="1"/>
  <c r="BF199" i="8" s="1"/>
  <c r="BC199" i="8" a="1"/>
  <c r="BC199" i="8" s="1"/>
  <c r="AZ199" i="8" a="1"/>
  <c r="AZ199" i="8" s="1"/>
  <c r="AW199" i="8" a="1"/>
  <c r="AW199" i="8" s="1"/>
  <c r="AT199" i="8" a="1"/>
  <c r="AT199" i="8" s="1"/>
  <c r="AQ199" i="8" a="1"/>
  <c r="AQ199" i="8" s="1"/>
  <c r="AN199" i="8" a="1"/>
  <c r="AN199" i="8" s="1"/>
  <c r="AK199" i="8" a="1"/>
  <c r="AK199" i="8" s="1"/>
  <c r="AL199" i="8" a="1"/>
  <c r="AL199" i="8" s="1"/>
  <c r="AD295" i="8"/>
  <c r="BU197" i="8"/>
  <c r="BV197" i="8"/>
  <c r="AD283" i="8"/>
  <c r="AC296" i="8"/>
  <c r="BM339" i="8"/>
  <c r="AA20" i="28"/>
  <c r="CA149" i="8"/>
  <c r="BN149" i="8"/>
  <c r="AE129" i="8"/>
  <c r="BS149" i="8"/>
  <c r="AI18" i="8"/>
  <c r="BO18" i="8" s="1"/>
  <c r="AJ16" i="8"/>
  <c r="BO16" i="8"/>
  <c r="BT54" i="8"/>
  <c r="BN54" i="8"/>
  <c r="CA54" i="8"/>
  <c r="AF33" i="8"/>
  <c r="AF336" i="8" s="1"/>
  <c r="AF295" i="8" s="1"/>
  <c r="AF348" i="8" s="1"/>
  <c r="AF350" i="8" s="1"/>
  <c r="AF297" i="8" s="1"/>
  <c r="BW54" i="8"/>
  <c r="BP102" i="8"/>
  <c r="BO102" i="8"/>
  <c r="BP101" i="8"/>
  <c r="CA101" i="8"/>
  <c r="BN101" i="8"/>
  <c r="AE81" i="8"/>
  <c r="BV101" i="8"/>
  <c r="AA297" i="8"/>
  <c r="BI310" i="8"/>
  <c r="AB65" i="28"/>
  <c r="AC335" i="8"/>
  <c r="AC344" i="8" s="1"/>
  <c r="CB150" i="8"/>
  <c r="BR150" i="8"/>
  <c r="BU150" i="8"/>
  <c r="BO150" i="8"/>
  <c r="AC287" i="8"/>
  <c r="AC321" i="8"/>
  <c r="BM321" i="8" s="1"/>
  <c r="BM253" i="8"/>
  <c r="BR53" i="8"/>
  <c r="CB53" i="8"/>
  <c r="BP53" i="8"/>
  <c r="BW53" i="8"/>
  <c r="BP198" i="8"/>
  <c r="BT198" i="8"/>
  <c r="BV198" i="8"/>
  <c r="AB35" i="28"/>
  <c r="AB27" i="28"/>
  <c r="BB103" i="8" a="1"/>
  <c r="BB103" i="8" s="1"/>
  <c r="BE103" i="8" a="1"/>
  <c r="BE103" i="8" s="1"/>
  <c r="AS103" i="8" a="1"/>
  <c r="AS103" i="8" s="1"/>
  <c r="AV103" i="8" a="1"/>
  <c r="AV103" i="8" s="1"/>
  <c r="AM103" i="8" a="1"/>
  <c r="AM103" i="8" s="1"/>
  <c r="AJ103" i="8" a="1"/>
  <c r="AJ103" i="8" s="1"/>
  <c r="AP103" i="8" a="1"/>
  <c r="AP103" i="8" s="1"/>
  <c r="AG103" i="8" a="1"/>
  <c r="AG103" i="8" s="1"/>
  <c r="AY103" i="8" a="1"/>
  <c r="AY103" i="8" s="1"/>
  <c r="BF103" i="8" a="1"/>
  <c r="BF103" i="8" s="1"/>
  <c r="BC103" i="8" a="1"/>
  <c r="BC103" i="8" s="1"/>
  <c r="AZ103" i="8" a="1"/>
  <c r="AZ103" i="8" s="1"/>
  <c r="AW103" i="8" a="1"/>
  <c r="AW103" i="8" s="1"/>
  <c r="AT103" i="8" a="1"/>
  <c r="AT103" i="8" s="1"/>
  <c r="AQ103" i="8" a="1"/>
  <c r="AQ103" i="8" s="1"/>
  <c r="AN103" i="8" a="1"/>
  <c r="AN103" i="8" s="1"/>
  <c r="AH103" i="8" a="1"/>
  <c r="AH103" i="8" s="1"/>
  <c r="AL103" i="8" a="1"/>
  <c r="AL103" i="8" s="1"/>
  <c r="BD103" i="8" a="1"/>
  <c r="BD103" i="8" s="1"/>
  <c r="BA103" i="8" a="1"/>
  <c r="BA103" i="8" s="1"/>
  <c r="AX103" i="8" a="1"/>
  <c r="AX103" i="8" s="1"/>
  <c r="AU103" i="8" a="1"/>
  <c r="AU103" i="8" s="1"/>
  <c r="AR103" i="8" a="1"/>
  <c r="AR103" i="8" s="1"/>
  <c r="AO103" i="8" a="1"/>
  <c r="AO103" i="8" s="1"/>
  <c r="AK103" i="8" a="1"/>
  <c r="AK103" i="8" s="1"/>
  <c r="AI103" i="8" a="1"/>
  <c r="AI103" i="8" s="1"/>
  <c r="BP197" i="8"/>
  <c r="BO197" i="8"/>
  <c r="AC295" i="8"/>
  <c r="BM336" i="8"/>
  <c r="BQ149" i="8"/>
  <c r="CB149" i="8"/>
  <c r="BR149" i="8"/>
  <c r="BV149" i="8"/>
  <c r="E200" i="8" a="1"/>
  <c r="E200" i="8" s="1"/>
  <c r="E56" i="8" a="1"/>
  <c r="E56" i="8" s="1"/>
  <c r="E104" i="8" a="1"/>
  <c r="E104" i="8" s="1"/>
  <c r="E152" i="8" a="1"/>
  <c r="E152" i="8" s="1"/>
  <c r="BU54" i="8"/>
  <c r="BO54" i="8"/>
  <c r="BV54" i="8"/>
  <c r="BU102" i="8"/>
  <c r="CA102" i="8"/>
  <c r="BN102" i="8"/>
  <c r="AF81" i="8"/>
  <c r="AF339" i="8" s="1"/>
  <c r="AF296" i="8" s="1"/>
  <c r="BS102" i="8"/>
  <c r="Y48" i="28"/>
  <c r="Z347" i="8"/>
  <c r="Z351" i="8" s="1"/>
  <c r="AA24" i="28"/>
  <c r="BT101" i="8"/>
  <c r="BQ101" i="8"/>
  <c r="BW101" i="8"/>
  <c r="BI370" i="8"/>
  <c r="BP150" i="8"/>
  <c r="BV150" i="8"/>
  <c r="O312" i="8"/>
  <c r="O100" i="28"/>
  <c r="BU53" i="8"/>
  <c r="BO53" i="8"/>
  <c r="AD296" i="8"/>
  <c r="CA198" i="8"/>
  <c r="BN198" i="8"/>
  <c r="AF177" i="8"/>
  <c r="AF254" i="8" s="1"/>
  <c r="AF283" i="8" s="1"/>
  <c r="AF299" i="8" s="1"/>
  <c r="BS198" i="8"/>
  <c r="BB151" i="8" a="1"/>
  <c r="BB151" i="8" s="1"/>
  <c r="BE151" i="8" a="1"/>
  <c r="BE151" i="8" s="1"/>
  <c r="AS151" i="8" a="1"/>
  <c r="AS151" i="8" s="1"/>
  <c r="AV151" i="8" a="1"/>
  <c r="AV151" i="8" s="1"/>
  <c r="AY151" i="8" a="1"/>
  <c r="AY151" i="8" s="1"/>
  <c r="AG151" i="8" a="1"/>
  <c r="AG151" i="8" s="1"/>
  <c r="AJ151" i="8" a="1"/>
  <c r="AJ151" i="8" s="1"/>
  <c r="AP151" i="8" a="1"/>
  <c r="AP151" i="8" s="1"/>
  <c r="AM151" i="8" a="1"/>
  <c r="AM151" i="8" s="1"/>
  <c r="BF151" i="8" a="1"/>
  <c r="BF151" i="8" s="1"/>
  <c r="BC151" i="8" a="1"/>
  <c r="BC151" i="8" s="1"/>
  <c r="AZ151" i="8" a="1"/>
  <c r="AZ151" i="8" s="1"/>
  <c r="AW151" i="8" a="1"/>
  <c r="AW151" i="8" s="1"/>
  <c r="AT151" i="8" a="1"/>
  <c r="AT151" i="8" s="1"/>
  <c r="AQ151" i="8" a="1"/>
  <c r="AQ151" i="8" s="1"/>
  <c r="AN151" i="8" a="1"/>
  <c r="AN151" i="8" s="1"/>
  <c r="AL151" i="8" a="1"/>
  <c r="AL151" i="8" s="1"/>
  <c r="AK151" i="8" a="1"/>
  <c r="AK151" i="8" s="1"/>
  <c r="BD151" i="8" a="1"/>
  <c r="BD151" i="8" s="1"/>
  <c r="BA151" i="8" a="1"/>
  <c r="BA151" i="8" s="1"/>
  <c r="AX151" i="8" a="1"/>
  <c r="AX151" i="8" s="1"/>
  <c r="AU151" i="8" a="1"/>
  <c r="AU151" i="8" s="1"/>
  <c r="AR151" i="8" a="1"/>
  <c r="AR151" i="8" s="1"/>
  <c r="AO151" i="8" a="1"/>
  <c r="AO151" i="8" s="1"/>
  <c r="AI151" i="8" a="1"/>
  <c r="AI151" i="8" s="1"/>
  <c r="AH151" i="8" a="1"/>
  <c r="AH151" i="8" s="1"/>
  <c r="AD321" i="8"/>
  <c r="AD287" i="8"/>
  <c r="CB197" i="8"/>
  <c r="BR197" i="8"/>
  <c r="CA197" i="8"/>
  <c r="BN197" i="8"/>
  <c r="AE177" i="8"/>
  <c r="AC283" i="8"/>
  <c r="BM254" i="8"/>
  <c r="BO149" i="8"/>
  <c r="BQ54" i="8"/>
  <c r="Z35" i="28"/>
  <c r="BL35" i="28" s="1"/>
  <c r="Z27" i="28"/>
  <c r="BR102" i="8"/>
  <c r="CB102" i="8"/>
  <c r="BT102" i="8"/>
  <c r="BW102" i="8"/>
  <c r="BU101" i="8"/>
  <c r="BO101" i="8"/>
  <c r="Q322" i="8"/>
  <c r="BI294" i="8"/>
  <c r="D68" i="6" s="1"/>
  <c r="BT150" i="8"/>
  <c r="BW150" i="8"/>
  <c r="G15" i="6"/>
  <c r="G16" i="6"/>
  <c r="G17" i="6"/>
  <c r="BN53" i="8"/>
  <c r="CA53" i="8"/>
  <c r="AE33" i="8"/>
  <c r="BV53" i="8"/>
  <c r="BQ198" i="8"/>
  <c r="BW198" i="8"/>
  <c r="BE55" i="8" a="1"/>
  <c r="BE55" i="8" s="1"/>
  <c r="BB55" i="8" a="1"/>
  <c r="BB55" i="8" s="1"/>
  <c r="AS55" i="8" a="1"/>
  <c r="AS55" i="8" s="1"/>
  <c r="AV55" i="8" a="1"/>
  <c r="AV55" i="8" s="1"/>
  <c r="AJ55" i="8" a="1"/>
  <c r="AJ55" i="8" s="1"/>
  <c r="AG55" i="8" a="1"/>
  <c r="AG55" i="8" s="1"/>
  <c r="AP55" i="8" a="1"/>
  <c r="AP55" i="8" s="1"/>
  <c r="AY55" i="8" a="1"/>
  <c r="AY55" i="8" s="1"/>
  <c r="AM55" i="8" a="1"/>
  <c r="AM55" i="8" s="1"/>
  <c r="BF55" i="8" a="1"/>
  <c r="BF55" i="8" s="1"/>
  <c r="BC55" i="8" a="1"/>
  <c r="BC55" i="8" s="1"/>
  <c r="AZ55" i="8" a="1"/>
  <c r="AZ55" i="8" s="1"/>
  <c r="AW55" i="8" a="1"/>
  <c r="AW55" i="8" s="1"/>
  <c r="AT55" i="8" a="1"/>
  <c r="AT55" i="8" s="1"/>
  <c r="AQ55" i="8" a="1"/>
  <c r="AQ55" i="8" s="1"/>
  <c r="AN55" i="8" a="1"/>
  <c r="AN55" i="8" s="1"/>
  <c r="AI55" i="8" a="1"/>
  <c r="AI55" i="8" s="1"/>
  <c r="AH55" i="8" a="1"/>
  <c r="AH55" i="8" s="1"/>
  <c r="BD55" i="8" a="1"/>
  <c r="BD55" i="8" s="1"/>
  <c r="BA55" i="8" a="1"/>
  <c r="BA55" i="8" s="1"/>
  <c r="AX55" i="8" a="1"/>
  <c r="AX55" i="8" s="1"/>
  <c r="AU55" i="8" a="1"/>
  <c r="AU55" i="8" s="1"/>
  <c r="AR55" i="8" a="1"/>
  <c r="AR55" i="8" s="1"/>
  <c r="AO55" i="8" a="1"/>
  <c r="AO55" i="8" s="1"/>
  <c r="AK55" i="8" a="1"/>
  <c r="AK55" i="8" s="1"/>
  <c r="AL55" i="8" a="1"/>
  <c r="AL55" i="8" s="1"/>
  <c r="T376" i="8" l="1"/>
  <c r="T379" i="8" s="1"/>
  <c r="BZ55" i="8"/>
  <c r="BZ199" i="8"/>
  <c r="BZ103" i="8"/>
  <c r="BZ151" i="8"/>
  <c r="BH52" i="28"/>
  <c r="AI20" i="8"/>
  <c r="BO20" i="8" s="1"/>
  <c r="BQ199" i="8"/>
  <c r="BP151" i="8"/>
  <c r="BV55" i="8"/>
  <c r="BU199" i="8"/>
  <c r="BQ55" i="8"/>
  <c r="BT103" i="8"/>
  <c r="BT151" i="8"/>
  <c r="BP55" i="8"/>
  <c r="BW55" i="8"/>
  <c r="H14" i="6"/>
  <c r="Q323" i="8"/>
  <c r="BI322" i="8"/>
  <c r="AE254" i="8"/>
  <c r="BN177" i="8"/>
  <c r="BS151" i="8"/>
  <c r="AS152" i="8" a="1"/>
  <c r="AS152" i="8" s="1"/>
  <c r="BB152" i="8" a="1"/>
  <c r="BB152" i="8" s="1"/>
  <c r="BE152" i="8" a="1"/>
  <c r="BE152" i="8" s="1"/>
  <c r="AY152" i="8" a="1"/>
  <c r="AY152" i="8" s="1"/>
  <c r="AJ152" i="8" a="1"/>
  <c r="AJ152" i="8" s="1"/>
  <c r="AP152" i="8" a="1"/>
  <c r="AP152" i="8" s="1"/>
  <c r="AH152" i="8" a="1"/>
  <c r="AH152" i="8" s="1"/>
  <c r="AM152" i="8" a="1"/>
  <c r="AM152" i="8" s="1"/>
  <c r="AV152" i="8" a="1"/>
  <c r="AV152" i="8" s="1"/>
  <c r="BF152" i="8" a="1"/>
  <c r="BF152" i="8" s="1"/>
  <c r="BC152" i="8" a="1"/>
  <c r="BC152" i="8" s="1"/>
  <c r="AZ152" i="8" a="1"/>
  <c r="AZ152" i="8" s="1"/>
  <c r="AW152" i="8" a="1"/>
  <c r="AW152" i="8" s="1"/>
  <c r="AT152" i="8" a="1"/>
  <c r="AT152" i="8" s="1"/>
  <c r="AQ152" i="8" a="1"/>
  <c r="AQ152" i="8" s="1"/>
  <c r="AN152" i="8" a="1"/>
  <c r="AN152" i="8" s="1"/>
  <c r="AI152" i="8" a="1"/>
  <c r="AI152" i="8" s="1"/>
  <c r="AK152" i="8" a="1"/>
  <c r="AK152" i="8" s="1"/>
  <c r="BD152" i="8" a="1"/>
  <c r="BD152" i="8" s="1"/>
  <c r="BA152" i="8" a="1"/>
  <c r="BA152" i="8" s="1"/>
  <c r="AX152" i="8" a="1"/>
  <c r="AX152" i="8" s="1"/>
  <c r="AU152" i="8" a="1"/>
  <c r="AU152" i="8" s="1"/>
  <c r="AR152" i="8" a="1"/>
  <c r="AR152" i="8" s="1"/>
  <c r="AO152" i="8" a="1"/>
  <c r="AO152" i="8" s="1"/>
  <c r="AL152" i="8" a="1"/>
  <c r="AL152" i="8" s="1"/>
  <c r="CB103" i="8"/>
  <c r="BR103" i="8"/>
  <c r="BS103" i="8"/>
  <c r="BM344" i="8"/>
  <c r="BN335" i="8" s="1"/>
  <c r="AD335" i="8"/>
  <c r="AD344" i="8" s="1"/>
  <c r="AC65" i="28"/>
  <c r="AE339" i="8"/>
  <c r="BN81" i="8"/>
  <c r="AJ18" i="8"/>
  <c r="AJ20" i="8" s="1"/>
  <c r="AK16" i="8"/>
  <c r="AD299" i="8"/>
  <c r="CA199" i="8"/>
  <c r="BO199" i="8"/>
  <c r="AG177" i="8"/>
  <c r="CB199" i="8"/>
  <c r="BR199" i="8"/>
  <c r="CA55" i="8"/>
  <c r="BO55" i="8"/>
  <c r="AG33" i="8"/>
  <c r="BU55" i="8"/>
  <c r="BT55" i="8"/>
  <c r="AE336" i="8"/>
  <c r="BN33" i="8"/>
  <c r="CA151" i="8"/>
  <c r="BO151" i="8"/>
  <c r="AG129" i="8"/>
  <c r="BW151" i="8"/>
  <c r="N88" i="28"/>
  <c r="BH60" i="28"/>
  <c r="AF305" i="8"/>
  <c r="AF15" i="28"/>
  <c r="BE104" i="8" a="1"/>
  <c r="BE104" i="8" s="1"/>
  <c r="BB104" i="8" a="1"/>
  <c r="BB104" i="8" s="1"/>
  <c r="AS104" i="8" a="1"/>
  <c r="AS104" i="8" s="1"/>
  <c r="AY104" i="8" a="1"/>
  <c r="AY104" i="8" s="1"/>
  <c r="AP104" i="8" a="1"/>
  <c r="AP104" i="8" s="1"/>
  <c r="AJ104" i="8" a="1"/>
  <c r="AJ104" i="8" s="1"/>
  <c r="AV104" i="8" a="1"/>
  <c r="AV104" i="8" s="1"/>
  <c r="AM104" i="8" a="1"/>
  <c r="AM104" i="8" s="1"/>
  <c r="AH104" i="8" a="1"/>
  <c r="AH104" i="8" s="1"/>
  <c r="AI104" i="8" a="1"/>
  <c r="AI104" i="8" s="1"/>
  <c r="BF104" i="8" a="1"/>
  <c r="BF104" i="8" s="1"/>
  <c r="BC104" i="8" a="1"/>
  <c r="BC104" i="8" s="1"/>
  <c r="AZ104" i="8" a="1"/>
  <c r="AZ104" i="8" s="1"/>
  <c r="AW104" i="8" a="1"/>
  <c r="AW104" i="8" s="1"/>
  <c r="AT104" i="8" a="1"/>
  <c r="AT104" i="8" s="1"/>
  <c r="AQ104" i="8" a="1"/>
  <c r="AQ104" i="8" s="1"/>
  <c r="AN104" i="8" a="1"/>
  <c r="AN104" i="8" s="1"/>
  <c r="AL104" i="8" a="1"/>
  <c r="AL104" i="8" s="1"/>
  <c r="BD104" i="8" a="1"/>
  <c r="BD104" i="8" s="1"/>
  <c r="BA104" i="8" a="1"/>
  <c r="BA104" i="8" s="1"/>
  <c r="AX104" i="8" a="1"/>
  <c r="AX104" i="8" s="1"/>
  <c r="AU104" i="8" a="1"/>
  <c r="AU104" i="8" s="1"/>
  <c r="AR104" i="8" a="1"/>
  <c r="AR104" i="8" s="1"/>
  <c r="AO104" i="8" a="1"/>
  <c r="AO104" i="8" s="1"/>
  <c r="AK104" i="8" a="1"/>
  <c r="AK104" i="8" s="1"/>
  <c r="AC348" i="8"/>
  <c r="BM295" i="8"/>
  <c r="BP103" i="8"/>
  <c r="BW103" i="8"/>
  <c r="AC305" i="8"/>
  <c r="AC15" i="28"/>
  <c r="BM296" i="8"/>
  <c r="AD348" i="8"/>
  <c r="BT199" i="8"/>
  <c r="BW199" i="8"/>
  <c r="AF287" i="8"/>
  <c r="AF298" i="8" s="1"/>
  <c r="AF321" i="8"/>
  <c r="R83" i="28"/>
  <c r="BI84" i="28"/>
  <c r="Q85" i="28"/>
  <c r="BR55" i="8"/>
  <c r="CB55" i="8"/>
  <c r="BS55" i="8"/>
  <c r="AD298" i="8"/>
  <c r="BQ151" i="8"/>
  <c r="BU151" i="8"/>
  <c r="BV151" i="8"/>
  <c r="AD305" i="8"/>
  <c r="AD15" i="28"/>
  <c r="O319" i="8"/>
  <c r="Z48" i="28"/>
  <c r="AA347" i="8"/>
  <c r="AA351" i="8" s="1"/>
  <c r="BL351" i="8"/>
  <c r="BE56" i="8" a="1"/>
  <c r="BE56" i="8" s="1"/>
  <c r="AS56" i="8" a="1"/>
  <c r="AS56" i="8" s="1"/>
  <c r="BB56" i="8" a="1"/>
  <c r="BB56" i="8" s="1"/>
  <c r="AM56" i="8" a="1"/>
  <c r="AM56" i="8" s="1"/>
  <c r="AV56" i="8" a="1"/>
  <c r="AV56" i="8" s="1"/>
  <c r="AP56" i="8" a="1"/>
  <c r="AP56" i="8" s="1"/>
  <c r="AH56" i="8" a="1"/>
  <c r="AH56" i="8" s="1"/>
  <c r="AJ56" i="8" a="1"/>
  <c r="AJ56" i="8" s="1"/>
  <c r="AY56" i="8" a="1"/>
  <c r="AY56" i="8" s="1"/>
  <c r="BD56" i="8" a="1"/>
  <c r="BD56" i="8" s="1"/>
  <c r="BA56" i="8" a="1"/>
  <c r="BA56" i="8" s="1"/>
  <c r="AX56" i="8" a="1"/>
  <c r="AX56" i="8" s="1"/>
  <c r="AU56" i="8" a="1"/>
  <c r="AU56" i="8" s="1"/>
  <c r="AR56" i="8" a="1"/>
  <c r="AR56" i="8" s="1"/>
  <c r="AO56" i="8" a="1"/>
  <c r="AO56" i="8" s="1"/>
  <c r="AK56" i="8" a="1"/>
  <c r="AK56" i="8" s="1"/>
  <c r="AI56" i="8" a="1"/>
  <c r="AI56" i="8" s="1"/>
  <c r="BF56" i="8" a="1"/>
  <c r="BF56" i="8" s="1"/>
  <c r="BC56" i="8" a="1"/>
  <c r="BC56" i="8" s="1"/>
  <c r="AZ56" i="8" a="1"/>
  <c r="AZ56" i="8" s="1"/>
  <c r="AW56" i="8" a="1"/>
  <c r="AW56" i="8" s="1"/>
  <c r="AT56" i="8" a="1"/>
  <c r="AT56" i="8" s="1"/>
  <c r="AQ56" i="8" a="1"/>
  <c r="AQ56" i="8" s="1"/>
  <c r="AN56" i="8" a="1"/>
  <c r="AN56" i="8" s="1"/>
  <c r="AL56" i="8" a="1"/>
  <c r="AL56" i="8" s="1"/>
  <c r="BU103" i="8"/>
  <c r="BQ103" i="8"/>
  <c r="BV103" i="8"/>
  <c r="AA26" i="28"/>
  <c r="AA21" i="28"/>
  <c r="BP199" i="8"/>
  <c r="BV199" i="8"/>
  <c r="BI40" i="28"/>
  <c r="R37" i="28"/>
  <c r="Q372" i="8"/>
  <c r="AC299" i="8"/>
  <c r="BM283" i="8"/>
  <c r="H64" i="6" s="1"/>
  <c r="CB151" i="8"/>
  <c r="BR151" i="8"/>
  <c r="AF23" i="28"/>
  <c r="AF306" i="8"/>
  <c r="O117" i="28"/>
  <c r="BE200" i="8" a="1"/>
  <c r="BE200" i="8" s="1"/>
  <c r="AS200" i="8" a="1"/>
  <c r="AS200" i="8" s="1"/>
  <c r="BB200" i="8" a="1"/>
  <c r="BB200" i="8" s="1"/>
  <c r="AP200" i="8" a="1"/>
  <c r="AP200" i="8" s="1"/>
  <c r="AH200" i="8" a="1"/>
  <c r="AH200" i="8" s="1"/>
  <c r="AJ200" i="8" a="1"/>
  <c r="AJ200" i="8" s="1"/>
  <c r="AV200" i="8" a="1"/>
  <c r="AV200" i="8" s="1"/>
  <c r="AM200" i="8" a="1"/>
  <c r="AM200" i="8" s="1"/>
  <c r="AY200" i="8" a="1"/>
  <c r="AY200" i="8" s="1"/>
  <c r="BD200" i="8" a="1"/>
  <c r="BD200" i="8" s="1"/>
  <c r="BA200" i="8" a="1"/>
  <c r="BA200" i="8" s="1"/>
  <c r="AX200" i="8" a="1"/>
  <c r="AX200" i="8" s="1"/>
  <c r="AU200" i="8" a="1"/>
  <c r="AU200" i="8" s="1"/>
  <c r="AR200" i="8" a="1"/>
  <c r="AR200" i="8" s="1"/>
  <c r="AO200" i="8" a="1"/>
  <c r="AO200" i="8" s="1"/>
  <c r="AK200" i="8" a="1"/>
  <c r="AK200" i="8" s="1"/>
  <c r="AI200" i="8" a="1"/>
  <c r="AI200" i="8" s="1"/>
  <c r="BF200" i="8" a="1"/>
  <c r="BF200" i="8" s="1"/>
  <c r="BC200" i="8" a="1"/>
  <c r="BC200" i="8" s="1"/>
  <c r="AZ200" i="8" a="1"/>
  <c r="AZ200" i="8" s="1"/>
  <c r="AW200" i="8" a="1"/>
  <c r="AW200" i="8" s="1"/>
  <c r="AT200" i="8" a="1"/>
  <c r="AT200" i="8" s="1"/>
  <c r="AQ200" i="8" a="1"/>
  <c r="AQ200" i="8" s="1"/>
  <c r="AN200" i="8" a="1"/>
  <c r="AN200" i="8" s="1"/>
  <c r="AL200" i="8" a="1"/>
  <c r="AL200" i="8" s="1"/>
  <c r="CA103" i="8"/>
  <c r="BO103" i="8"/>
  <c r="AG81" i="8"/>
  <c r="AC298" i="8"/>
  <c r="BM287" i="8"/>
  <c r="AE253" i="8"/>
  <c r="BN129" i="8"/>
  <c r="BS199" i="8"/>
  <c r="BI96" i="28"/>
  <c r="P71" i="28"/>
  <c r="P87" i="28" s="1"/>
  <c r="P99" i="28"/>
  <c r="BZ200" i="8" l="1"/>
  <c r="BZ104" i="8"/>
  <c r="BZ56" i="8"/>
  <c r="T380" i="8"/>
  <c r="T69" i="28" s="1"/>
  <c r="BJ69" i="28" s="1"/>
  <c r="BZ152" i="8"/>
  <c r="AF24" i="28"/>
  <c r="E153" i="8" a="1"/>
  <c r="E153" i="8" s="1"/>
  <c r="AS153" i="8" s="1" a="1"/>
  <c r="AS153" i="8" s="1"/>
  <c r="E57" i="8" a="1"/>
  <c r="E57" i="8" s="1"/>
  <c r="AM57" i="8" s="1" a="1"/>
  <c r="AM57" i="8" s="1"/>
  <c r="E201" i="8" a="1"/>
  <c r="E201" i="8" s="1"/>
  <c r="AS201" i="8" s="1" a="1"/>
  <c r="AS201" i="8" s="1"/>
  <c r="E105" i="8" a="1"/>
  <c r="E105" i="8" s="1"/>
  <c r="BE105" i="8" s="1" a="1"/>
  <c r="BE105" i="8" s="1"/>
  <c r="BW152" i="8"/>
  <c r="BU200" i="8"/>
  <c r="BP200" i="8"/>
  <c r="BU56" i="8"/>
  <c r="BW56" i="8"/>
  <c r="P312" i="8"/>
  <c r="P100" i="28"/>
  <c r="AE287" i="8"/>
  <c r="AE321" i="8"/>
  <c r="BN253" i="8"/>
  <c r="BT200" i="8"/>
  <c r="BV200" i="8"/>
  <c r="R370" i="8"/>
  <c r="R310" i="8"/>
  <c r="R294" i="8"/>
  <c r="R39" i="28"/>
  <c r="CB56" i="8"/>
  <c r="BR56" i="8"/>
  <c r="BS56" i="8"/>
  <c r="BL48" i="28"/>
  <c r="AD18" i="28"/>
  <c r="AD20" i="28" s="1"/>
  <c r="AD307" i="8"/>
  <c r="AF307" i="8"/>
  <c r="AF18" i="28"/>
  <c r="AF20" i="28" s="1"/>
  <c r="AC377" i="8"/>
  <c r="BM377" i="8" s="1"/>
  <c r="BM305" i="8"/>
  <c r="CA104" i="8"/>
  <c r="BO104" i="8"/>
  <c r="AH81" i="8"/>
  <c r="AH339" i="8" s="1"/>
  <c r="AH296" i="8" s="1"/>
  <c r="BR104" i="8"/>
  <c r="CB104" i="8"/>
  <c r="BW104" i="8"/>
  <c r="AD306" i="8"/>
  <c r="AD23" i="28"/>
  <c r="BM65" i="28"/>
  <c r="CB152" i="8"/>
  <c r="BR152" i="8"/>
  <c r="BV152" i="8"/>
  <c r="BS200" i="8"/>
  <c r="BT56" i="8"/>
  <c r="F12" i="6"/>
  <c r="P303" i="8"/>
  <c r="G148" i="6"/>
  <c r="BI85" i="28"/>
  <c r="AD350" i="8"/>
  <c r="U376" i="8"/>
  <c r="BQ104" i="8"/>
  <c r="BU104" i="8"/>
  <c r="X141" i="6"/>
  <c r="X146" i="6" s="1"/>
  <c r="AK18" i="8"/>
  <c r="AK20" i="8" s="1"/>
  <c r="AL16" i="8"/>
  <c r="AD65" i="28"/>
  <c r="AE335" i="8"/>
  <c r="AE344" i="8" s="1"/>
  <c r="BT152" i="8"/>
  <c r="BP152" i="8"/>
  <c r="BS152" i="8"/>
  <c r="BI323" i="8"/>
  <c r="AC307" i="8"/>
  <c r="BM307" i="8" s="1"/>
  <c r="AC18" i="28"/>
  <c r="BM18" i="28" s="1"/>
  <c r="BM298" i="8"/>
  <c r="CA200" i="8"/>
  <c r="BO200" i="8"/>
  <c r="AH177" i="8"/>
  <c r="AH254" i="8" s="1"/>
  <c r="AH283" i="8" s="1"/>
  <c r="AH299" i="8" s="1"/>
  <c r="BI372" i="8"/>
  <c r="BI373" i="8" s="1"/>
  <c r="BJ369" i="8" s="1"/>
  <c r="AA35" i="28"/>
  <c r="AA27" i="28"/>
  <c r="BP56" i="8"/>
  <c r="BQ56" i="8"/>
  <c r="V141" i="6"/>
  <c r="V146" i="6" s="1"/>
  <c r="AD16" i="28"/>
  <c r="BJ379" i="8"/>
  <c r="BJ380" i="8" s="1"/>
  <c r="BK376" i="8" s="1"/>
  <c r="BT104" i="8"/>
  <c r="BS104" i="8"/>
  <c r="AF377" i="8"/>
  <c r="AG253" i="8"/>
  <c r="AG336" i="8"/>
  <c r="BQ152" i="8"/>
  <c r="BU152" i="8"/>
  <c r="AE283" i="8"/>
  <c r="BN254" i="8"/>
  <c r="BW200" i="8"/>
  <c r="O119" i="28"/>
  <c r="AG339" i="8"/>
  <c r="BQ200" i="8"/>
  <c r="CB200" i="8"/>
  <c r="BR200" i="8"/>
  <c r="AC306" i="8"/>
  <c r="BM306" i="8" s="1"/>
  <c r="AC23" i="28"/>
  <c r="BM299" i="8"/>
  <c r="Q373" i="8"/>
  <c r="CA56" i="8"/>
  <c r="BO56" i="8"/>
  <c r="AH33" i="8"/>
  <c r="BV56" i="8"/>
  <c r="AA48" i="28"/>
  <c r="AB347" i="8"/>
  <c r="AB351" i="8" s="1"/>
  <c r="AD377" i="8"/>
  <c r="U141" i="6"/>
  <c r="U146" i="6" s="1"/>
  <c r="AC16" i="28"/>
  <c r="BM15" i="28"/>
  <c r="BM16" i="28" s="1"/>
  <c r="AC350" i="8"/>
  <c r="BM348" i="8"/>
  <c r="BP104" i="8"/>
  <c r="BV104" i="8"/>
  <c r="AE295" i="8"/>
  <c r="BN336" i="8"/>
  <c r="AG254" i="8"/>
  <c r="E106" i="8" a="1"/>
  <c r="E106" i="8" s="1"/>
  <c r="E58" i="8" a="1"/>
  <c r="E58" i="8" s="1"/>
  <c r="E202" i="8" a="1"/>
  <c r="E202" i="8" s="1"/>
  <c r="E154" i="8" a="1"/>
  <c r="E154" i="8" s="1"/>
  <c r="AE296" i="8"/>
  <c r="BN339" i="8"/>
  <c r="BO152" i="8"/>
  <c r="CA152" i="8"/>
  <c r="AH129" i="8"/>
  <c r="H16" i="6"/>
  <c r="H15" i="6"/>
  <c r="H17" i="6"/>
  <c r="AT105" i="8" l="1" a="1"/>
  <c r="AT105" i="8" s="1"/>
  <c r="AK57" i="8" a="1"/>
  <c r="AK57" i="8" s="1"/>
  <c r="AJ153" i="8" a="1"/>
  <c r="AJ153" i="8" s="1"/>
  <c r="AU57" i="8" a="1"/>
  <c r="AU57" i="8" s="1"/>
  <c r="AL153" i="8" a="1"/>
  <c r="AL153" i="8" s="1"/>
  <c r="AO153" i="8" a="1"/>
  <c r="AO153" i="8" s="1"/>
  <c r="AW153" i="8" a="1"/>
  <c r="AW153" i="8" s="1"/>
  <c r="BB153" i="8" a="1"/>
  <c r="BB153" i="8" s="1"/>
  <c r="AU153" i="8" a="1"/>
  <c r="AU153" i="8" s="1"/>
  <c r="AP153" i="8" a="1"/>
  <c r="AP153" i="8" s="1"/>
  <c r="AQ153" i="8" a="1"/>
  <c r="AQ153" i="8" s="1"/>
  <c r="AV153" i="8" a="1"/>
  <c r="AV153" i="8" s="1"/>
  <c r="BB201" i="8" a="1"/>
  <c r="BB201" i="8" s="1"/>
  <c r="AL201" i="8" a="1"/>
  <c r="AL201" i="8" s="1"/>
  <c r="AT57" i="8" a="1"/>
  <c r="AT57" i="8" s="1"/>
  <c r="AJ57" i="8" a="1"/>
  <c r="AJ57" i="8" s="1"/>
  <c r="BF57" i="8" a="1"/>
  <c r="BF57" i="8" s="1"/>
  <c r="BB57" i="8" a="1"/>
  <c r="BB57" i="8" s="1"/>
  <c r="AI201" i="8" a="1"/>
  <c r="AI201" i="8" s="1"/>
  <c r="BA153" i="8" a="1"/>
  <c r="BA153" i="8" s="1"/>
  <c r="BC153" i="8" a="1"/>
  <c r="BC153" i="8" s="1"/>
  <c r="BE153" i="8" a="1"/>
  <c r="BE153" i="8" s="1"/>
  <c r="AQ201" i="8" a="1"/>
  <c r="AQ201" i="8" s="1"/>
  <c r="AO201" i="8" a="1"/>
  <c r="AO201" i="8" s="1"/>
  <c r="AV201" i="8" a="1"/>
  <c r="AV201" i="8" s="1"/>
  <c r="AW201" i="8" a="1"/>
  <c r="AW201" i="8" s="1"/>
  <c r="AU201" i="8" a="1"/>
  <c r="AU201" i="8" s="1"/>
  <c r="AY201" i="8" a="1"/>
  <c r="AY201" i="8" s="1"/>
  <c r="BC201" i="8" a="1"/>
  <c r="BC201" i="8" s="1"/>
  <c r="BA201" i="8" a="1"/>
  <c r="BA201" i="8" s="1"/>
  <c r="BE201" i="8" a="1"/>
  <c r="BE201" i="8" s="1"/>
  <c r="AQ57" i="8" a="1"/>
  <c r="AQ57" i="8" s="1"/>
  <c r="BC57" i="8" a="1"/>
  <c r="BC57" i="8" s="1"/>
  <c r="AR57" i="8" a="1"/>
  <c r="AR57" i="8" s="1"/>
  <c r="BD57" i="8" a="1"/>
  <c r="BD57" i="8" s="1"/>
  <c r="AV57" i="8" a="1"/>
  <c r="AV57" i="8" s="1"/>
  <c r="AS57" i="8" a="1"/>
  <c r="AS57" i="8" s="1"/>
  <c r="AW57" i="8" a="1"/>
  <c r="AW57" i="8" s="1"/>
  <c r="AL57" i="8" a="1"/>
  <c r="AL57" i="8" s="1"/>
  <c r="AX57" i="8" a="1"/>
  <c r="AX57" i="8" s="1"/>
  <c r="AP57" i="8" a="1"/>
  <c r="AP57" i="8" s="1"/>
  <c r="AI57" i="8" a="1"/>
  <c r="AI57" i="8" s="1"/>
  <c r="BE57" i="8" a="1"/>
  <c r="BE57" i="8" s="1"/>
  <c r="AN57" i="8" a="1"/>
  <c r="AN57" i="8" s="1"/>
  <c r="AZ57" i="8" a="1"/>
  <c r="AZ57" i="8" s="1"/>
  <c r="AO57" i="8" a="1"/>
  <c r="AO57" i="8" s="1"/>
  <c r="BA57" i="8" a="1"/>
  <c r="BA57" i="8" s="1"/>
  <c r="AY57" i="8" a="1"/>
  <c r="AY57" i="8" s="1"/>
  <c r="AN201" i="8" a="1"/>
  <c r="AN201" i="8" s="1"/>
  <c r="AZ201" i="8" a="1"/>
  <c r="AZ201" i="8" s="1"/>
  <c r="AK201" i="8" a="1"/>
  <c r="AK201" i="8" s="1"/>
  <c r="AX201" i="8" a="1"/>
  <c r="AX201" i="8" s="1"/>
  <c r="AM201" i="8" a="1"/>
  <c r="AM201" i="8" s="1"/>
  <c r="AP201" i="8" a="1"/>
  <c r="AP201" i="8" s="1"/>
  <c r="AK153" i="8" a="1"/>
  <c r="AK153" i="8" s="1"/>
  <c r="AX153" i="8" a="1"/>
  <c r="AX153" i="8" s="1"/>
  <c r="AN153" i="8" a="1"/>
  <c r="AN153" i="8" s="1"/>
  <c r="AZ153" i="8" a="1"/>
  <c r="AZ153" i="8" s="1"/>
  <c r="AI153" i="8" a="1"/>
  <c r="AI153" i="8" s="1"/>
  <c r="AY153" i="8" a="1"/>
  <c r="AY153" i="8" s="1"/>
  <c r="AT201" i="8" a="1"/>
  <c r="AT201" i="8" s="1"/>
  <c r="BF201" i="8" a="1"/>
  <c r="BF201" i="8" s="1"/>
  <c r="AR201" i="8" a="1"/>
  <c r="AR201" i="8" s="1"/>
  <c r="BD201" i="8" a="1"/>
  <c r="BD201" i="8" s="1"/>
  <c r="AJ201" i="8" a="1"/>
  <c r="AJ201" i="8" s="1"/>
  <c r="AR153" i="8" a="1"/>
  <c r="AR153" i="8" s="1"/>
  <c r="BD153" i="8" a="1"/>
  <c r="BD153" i="8" s="1"/>
  <c r="AT153" i="8" a="1"/>
  <c r="AT153" i="8" s="1"/>
  <c r="BF153" i="8" a="1"/>
  <c r="BF153" i="8" s="1"/>
  <c r="AM153" i="8" a="1"/>
  <c r="AM153" i="8" s="1"/>
  <c r="AI105" i="8" a="1"/>
  <c r="AI105" i="8" s="1"/>
  <c r="BF105" i="8" a="1"/>
  <c r="BF105" i="8" s="1"/>
  <c r="BW105" i="8" s="1"/>
  <c r="AS105" i="8" a="1"/>
  <c r="AS105" i="8" s="1"/>
  <c r="AU105" i="8" a="1"/>
  <c r="AU105" i="8" s="1"/>
  <c r="AK105" i="8" a="1"/>
  <c r="AK105" i="8" s="1"/>
  <c r="AL105" i="8" a="1"/>
  <c r="AL105" i="8" s="1"/>
  <c r="AZ105" i="8" a="1"/>
  <c r="AZ105" i="8" s="1"/>
  <c r="AO105" i="8" a="1"/>
  <c r="AO105" i="8" s="1"/>
  <c r="BA105" i="8" a="1"/>
  <c r="BA105" i="8" s="1"/>
  <c r="AP105" i="8" a="1"/>
  <c r="AP105" i="8" s="1"/>
  <c r="AV105" i="8" a="1"/>
  <c r="AV105" i="8" s="1"/>
  <c r="AQ105" i="8" a="1"/>
  <c r="AQ105" i="8" s="1"/>
  <c r="BC105" i="8" a="1"/>
  <c r="BC105" i="8" s="1"/>
  <c r="AR105" i="8" a="1"/>
  <c r="AR105" i="8" s="1"/>
  <c r="BD105" i="8" a="1"/>
  <c r="BD105" i="8" s="1"/>
  <c r="AM105" i="8" a="1"/>
  <c r="AM105" i="8" s="1"/>
  <c r="BB105" i="8" a="1"/>
  <c r="BB105" i="8" s="1"/>
  <c r="AW105" i="8" a="1"/>
  <c r="AW105" i="8" s="1"/>
  <c r="AN105" i="8" a="1"/>
  <c r="AN105" i="8" s="1"/>
  <c r="AX105" i="8" a="1"/>
  <c r="AX105" i="8" s="1"/>
  <c r="AJ105" i="8" a="1"/>
  <c r="AJ105" i="8" s="1"/>
  <c r="AY105" i="8" a="1"/>
  <c r="AY105" i="8" s="1"/>
  <c r="AC20" i="28"/>
  <c r="AC21" i="28" s="1"/>
  <c r="Q68" i="28"/>
  <c r="R369" i="8"/>
  <c r="AH253" i="8"/>
  <c r="AG283" i="8"/>
  <c r="AE348" i="8"/>
  <c r="BN295" i="8"/>
  <c r="AC297" i="8"/>
  <c r="BM297" i="8" s="1"/>
  <c r="BM350" i="8"/>
  <c r="AH336" i="8"/>
  <c r="P93" i="28"/>
  <c r="O47" i="28"/>
  <c r="O52" i="28" s="1"/>
  <c r="O60" i="28" s="1"/>
  <c r="O88" i="28" s="1"/>
  <c r="AG287" i="8"/>
  <c r="AG321" i="8"/>
  <c r="AE65" i="28"/>
  <c r="AF335" i="8"/>
  <c r="AF344" i="8" s="1"/>
  <c r="G11" i="6"/>
  <c r="P319" i="8"/>
  <c r="AH305" i="8"/>
  <c r="AH15" i="28"/>
  <c r="R322" i="8"/>
  <c r="BN321" i="8"/>
  <c r="P117" i="28"/>
  <c r="BB154" i="8" a="1"/>
  <c r="BB154" i="8" s="1"/>
  <c r="BE154" i="8" a="1"/>
  <c r="BE154" i="8" s="1"/>
  <c r="AS154" i="8" a="1"/>
  <c r="AS154" i="8" s="1"/>
  <c r="AV154" i="8" a="1"/>
  <c r="AV154" i="8" s="1"/>
  <c r="AJ154" i="8" a="1"/>
  <c r="AJ154" i="8" s="1"/>
  <c r="AM154" i="8" a="1"/>
  <c r="AM154" i="8" s="1"/>
  <c r="AY154" i="8" a="1"/>
  <c r="AY154" i="8" s="1"/>
  <c r="AP154" i="8" a="1"/>
  <c r="AP154" i="8" s="1"/>
  <c r="AK154" i="8" a="1"/>
  <c r="AK154" i="8" s="1"/>
  <c r="BD154" i="8" a="1"/>
  <c r="BD154" i="8" s="1"/>
  <c r="BA154" i="8" a="1"/>
  <c r="BA154" i="8" s="1"/>
  <c r="AX154" i="8" a="1"/>
  <c r="AX154" i="8" s="1"/>
  <c r="AU154" i="8" a="1"/>
  <c r="AU154" i="8" s="1"/>
  <c r="AR154" i="8" a="1"/>
  <c r="AR154" i="8" s="1"/>
  <c r="AO154" i="8" a="1"/>
  <c r="AO154" i="8" s="1"/>
  <c r="AN154" i="8" a="1"/>
  <c r="AN154" i="8" s="1"/>
  <c r="BF154" i="8" a="1"/>
  <c r="BF154" i="8" s="1"/>
  <c r="BC154" i="8" a="1"/>
  <c r="BC154" i="8" s="1"/>
  <c r="AZ154" i="8" a="1"/>
  <c r="AZ154" i="8" s="1"/>
  <c r="AW154" i="8" a="1"/>
  <c r="AW154" i="8" s="1"/>
  <c r="AT154" i="8" a="1"/>
  <c r="AT154" i="8" s="1"/>
  <c r="AQ154" i="8" a="1"/>
  <c r="AQ154" i="8" s="1"/>
  <c r="AL154" i="8" a="1"/>
  <c r="AL154" i="8" s="1"/>
  <c r="BB106" i="8" a="1"/>
  <c r="BB106" i="8" s="1"/>
  <c r="AS106" i="8" a="1"/>
  <c r="AS106" i="8" s="1"/>
  <c r="BE106" i="8" a="1"/>
  <c r="BE106" i="8" s="1"/>
  <c r="AV106" i="8" a="1"/>
  <c r="AV106" i="8" s="1"/>
  <c r="AY106" i="8" a="1"/>
  <c r="AY106" i="8" s="1"/>
  <c r="AP106" i="8" a="1"/>
  <c r="AP106" i="8" s="1"/>
  <c r="AJ106" i="8" a="1"/>
  <c r="AJ106" i="8" s="1"/>
  <c r="AM106" i="8" a="1"/>
  <c r="AM106" i="8" s="1"/>
  <c r="BF106" i="8" a="1"/>
  <c r="BF106" i="8" s="1"/>
  <c r="BC106" i="8" a="1"/>
  <c r="BC106" i="8" s="1"/>
  <c r="AZ106" i="8" a="1"/>
  <c r="AZ106" i="8" s="1"/>
  <c r="AW106" i="8" a="1"/>
  <c r="AW106" i="8" s="1"/>
  <c r="AT106" i="8" a="1"/>
  <c r="AT106" i="8" s="1"/>
  <c r="AQ106" i="8" a="1"/>
  <c r="AQ106" i="8" s="1"/>
  <c r="AN106" i="8" a="1"/>
  <c r="AN106" i="8" s="1"/>
  <c r="AL106" i="8" a="1"/>
  <c r="AL106" i="8" s="1"/>
  <c r="BD106" i="8" a="1"/>
  <c r="BD106" i="8" s="1"/>
  <c r="BA106" i="8" a="1"/>
  <c r="BA106" i="8" s="1"/>
  <c r="AX106" i="8" a="1"/>
  <c r="AX106" i="8" s="1"/>
  <c r="AU106" i="8" a="1"/>
  <c r="AU106" i="8" s="1"/>
  <c r="AR106" i="8" a="1"/>
  <c r="AR106" i="8" s="1"/>
  <c r="AK106" i="8" a="1"/>
  <c r="AK106" i="8" s="1"/>
  <c r="AO106" i="8" a="1"/>
  <c r="AO106" i="8" s="1"/>
  <c r="AC24" i="28"/>
  <c r="BM23" i="28"/>
  <c r="BM24" i="28" s="1"/>
  <c r="AG295" i="8"/>
  <c r="AD21" i="28"/>
  <c r="AD26" i="28"/>
  <c r="AH306" i="8"/>
  <c r="AH23" i="28"/>
  <c r="AD297" i="8"/>
  <c r="O120" i="28"/>
  <c r="AE298" i="8"/>
  <c r="BN287" i="8"/>
  <c r="AE305" i="8"/>
  <c r="AE15" i="28"/>
  <c r="BN296" i="8"/>
  <c r="BB202" i="8" a="1"/>
  <c r="BB202" i="8" s="1"/>
  <c r="AS202" i="8" a="1"/>
  <c r="AS202" i="8" s="1"/>
  <c r="BE202" i="8" a="1"/>
  <c r="BE202" i="8" s="1"/>
  <c r="AM202" i="8" a="1"/>
  <c r="AM202" i="8" s="1"/>
  <c r="AY202" i="8" a="1"/>
  <c r="AY202" i="8" s="1"/>
  <c r="AV202" i="8" a="1"/>
  <c r="AV202" i="8" s="1"/>
  <c r="AP202" i="8" a="1"/>
  <c r="AP202" i="8" s="1"/>
  <c r="AJ202" i="8" a="1"/>
  <c r="AJ202" i="8" s="1"/>
  <c r="BF202" i="8" a="1"/>
  <c r="BF202" i="8" s="1"/>
  <c r="BC202" i="8" a="1"/>
  <c r="BC202" i="8" s="1"/>
  <c r="AZ202" i="8" a="1"/>
  <c r="AZ202" i="8" s="1"/>
  <c r="AW202" i="8" a="1"/>
  <c r="AW202" i="8" s="1"/>
  <c r="AT202" i="8" a="1"/>
  <c r="AT202" i="8" s="1"/>
  <c r="AQ202" i="8" a="1"/>
  <c r="AQ202" i="8" s="1"/>
  <c r="AO202" i="8" a="1"/>
  <c r="AO202" i="8" s="1"/>
  <c r="AN202" i="8" a="1"/>
  <c r="AN202" i="8" s="1"/>
  <c r="BD202" i="8" a="1"/>
  <c r="BD202" i="8" s="1"/>
  <c r="BA202" i="8" a="1"/>
  <c r="BA202" i="8" s="1"/>
  <c r="AX202" i="8" a="1"/>
  <c r="AX202" i="8" s="1"/>
  <c r="AU202" i="8" a="1"/>
  <c r="AU202" i="8" s="1"/>
  <c r="AR202" i="8" a="1"/>
  <c r="AR202" i="8" s="1"/>
  <c r="AL202" i="8" a="1"/>
  <c r="AL202" i="8" s="1"/>
  <c r="AK202" i="8" a="1"/>
  <c r="AK202" i="8" s="1"/>
  <c r="AB48" i="28"/>
  <c r="AC347" i="8"/>
  <c r="AC351" i="8" s="1"/>
  <c r="BE58" i="8" a="1"/>
  <c r="BE58" i="8" s="1"/>
  <c r="AS58" i="8" a="1"/>
  <c r="AS58" i="8" s="1"/>
  <c r="BB58" i="8" a="1"/>
  <c r="BB58" i="8" s="1"/>
  <c r="AM58" i="8" a="1"/>
  <c r="AM58" i="8" s="1"/>
  <c r="AY58" i="8" a="1"/>
  <c r="AY58" i="8" s="1"/>
  <c r="AV58" i="8" a="1"/>
  <c r="AV58" i="8" s="1"/>
  <c r="AJ58" i="8" a="1"/>
  <c r="AJ58" i="8" s="1"/>
  <c r="AP58" i="8" a="1"/>
  <c r="AP58" i="8" s="1"/>
  <c r="BF58" i="8" a="1"/>
  <c r="BF58" i="8" s="1"/>
  <c r="BC58" i="8" a="1"/>
  <c r="BC58" i="8" s="1"/>
  <c r="AZ58" i="8" a="1"/>
  <c r="AZ58" i="8" s="1"/>
  <c r="AW58" i="8" a="1"/>
  <c r="AW58" i="8" s="1"/>
  <c r="AT58" i="8" a="1"/>
  <c r="AT58" i="8" s="1"/>
  <c r="AQ58" i="8" a="1"/>
  <c r="AQ58" i="8" s="1"/>
  <c r="AK58" i="8" a="1"/>
  <c r="AK58" i="8" s="1"/>
  <c r="AN58" i="8" a="1"/>
  <c r="AN58" i="8" s="1"/>
  <c r="BD58" i="8" a="1"/>
  <c r="BD58" i="8" s="1"/>
  <c r="BA58" i="8" a="1"/>
  <c r="BA58" i="8" s="1"/>
  <c r="AX58" i="8" a="1"/>
  <c r="AX58" i="8" s="1"/>
  <c r="AU58" i="8" a="1"/>
  <c r="AU58" i="8" s="1"/>
  <c r="AR58" i="8" a="1"/>
  <c r="AR58" i="8" s="1"/>
  <c r="AO58" i="8" a="1"/>
  <c r="AO58" i="8" s="1"/>
  <c r="AL58" i="8" a="1"/>
  <c r="AL58" i="8" s="1"/>
  <c r="AG296" i="8"/>
  <c r="AE299" i="8"/>
  <c r="BN283" i="8"/>
  <c r="I64" i="6" s="1"/>
  <c r="BO201" i="8"/>
  <c r="AM16" i="8"/>
  <c r="AL18" i="8"/>
  <c r="BP18" i="8" s="1"/>
  <c r="BP16" i="8"/>
  <c r="AD24" i="28"/>
  <c r="R40" i="28"/>
  <c r="S37" i="28" s="1"/>
  <c r="R84" i="28"/>
  <c r="R41" i="28"/>
  <c r="R96" i="28"/>
  <c r="E59" i="8" a="1"/>
  <c r="E59" i="8" s="1"/>
  <c r="E155" i="8" a="1"/>
  <c r="E155" i="8" s="1"/>
  <c r="E107" i="8" a="1"/>
  <c r="E107" i="8" s="1"/>
  <c r="E203" i="8" a="1"/>
  <c r="E203" i="8" s="1"/>
  <c r="AF26" i="28"/>
  <c r="AF21" i="28"/>
  <c r="U379" i="8"/>
  <c r="AI81" i="8" l="1"/>
  <c r="AI339" i="8" s="1"/>
  <c r="BZ105" i="8"/>
  <c r="BO153" i="8"/>
  <c r="BZ153" i="8"/>
  <c r="AI177" i="8"/>
  <c r="AI254" i="8" s="1"/>
  <c r="BZ201" i="8"/>
  <c r="U380" i="8"/>
  <c r="V376" i="8" s="1"/>
  <c r="AI33" i="8"/>
  <c r="AI336" i="8" s="1"/>
  <c r="AI295" i="8" s="1"/>
  <c r="AI348" i="8" s="1"/>
  <c r="AI350" i="8" s="1"/>
  <c r="AI297" i="8" s="1"/>
  <c r="BZ57" i="8"/>
  <c r="BW153" i="8"/>
  <c r="BP153" i="8"/>
  <c r="BS153" i="8"/>
  <c r="BS201" i="8"/>
  <c r="BS57" i="8"/>
  <c r="BT153" i="8"/>
  <c r="BW201" i="8"/>
  <c r="BP105" i="8"/>
  <c r="BQ201" i="8"/>
  <c r="BV201" i="8"/>
  <c r="BT201" i="8"/>
  <c r="BV153" i="8"/>
  <c r="BP201" i="8"/>
  <c r="BU57" i="8"/>
  <c r="BW57" i="8"/>
  <c r="BP57" i="8"/>
  <c r="BT105" i="8"/>
  <c r="BQ105" i="8"/>
  <c r="BR105" i="8"/>
  <c r="BS105" i="8"/>
  <c r="BQ153" i="8"/>
  <c r="CB153" i="8"/>
  <c r="BU153" i="8"/>
  <c r="BU201" i="8"/>
  <c r="BQ57" i="8"/>
  <c r="BT57" i="8"/>
  <c r="BR57" i="8"/>
  <c r="BV57" i="8"/>
  <c r="BO57" i="8"/>
  <c r="CB201" i="8"/>
  <c r="CA57" i="8"/>
  <c r="BR201" i="8"/>
  <c r="CA201" i="8"/>
  <c r="AI129" i="8"/>
  <c r="AI253" i="8" s="1"/>
  <c r="BO253" i="8" s="1"/>
  <c r="BO105" i="8"/>
  <c r="BR153" i="8"/>
  <c r="CB57" i="8"/>
  <c r="CA153" i="8"/>
  <c r="BV105" i="8"/>
  <c r="CA105" i="8"/>
  <c r="BU105" i="8"/>
  <c r="AC26" i="28"/>
  <c r="AC35" i="28" s="1"/>
  <c r="CB105" i="8"/>
  <c r="BM20" i="28"/>
  <c r="BM21" i="28" s="1"/>
  <c r="AH24" i="28"/>
  <c r="BV154" i="8"/>
  <c r="BS106" i="8"/>
  <c r="AL20" i="8"/>
  <c r="E108" i="8" s="1" a="1"/>
  <c r="E108" i="8" s="1"/>
  <c r="BT58" i="8"/>
  <c r="BW202" i="8"/>
  <c r="AS107" i="8" a="1"/>
  <c r="AS107" i="8" s="1"/>
  <c r="BB107" i="8" a="1"/>
  <c r="BB107" i="8" s="1"/>
  <c r="BE107" i="8" a="1"/>
  <c r="BE107" i="8" s="1"/>
  <c r="AP107" i="8" a="1"/>
  <c r="AP107" i="8" s="1"/>
  <c r="AY107" i="8" a="1"/>
  <c r="AY107" i="8" s="1"/>
  <c r="AV107" i="8" a="1"/>
  <c r="AV107" i="8" s="1"/>
  <c r="AM107" i="8" a="1"/>
  <c r="AM107" i="8" s="1"/>
  <c r="AK107" i="8" a="1"/>
  <c r="AK107" i="8" s="1"/>
  <c r="BD107" i="8" a="1"/>
  <c r="BD107" i="8" s="1"/>
  <c r="BA107" i="8" a="1"/>
  <c r="BA107" i="8" s="1"/>
  <c r="AX107" i="8" a="1"/>
  <c r="AX107" i="8" s="1"/>
  <c r="AU107" i="8" a="1"/>
  <c r="AU107" i="8" s="1"/>
  <c r="AR107" i="8" a="1"/>
  <c r="AR107" i="8" s="1"/>
  <c r="AO107" i="8" a="1"/>
  <c r="AO107" i="8" s="1"/>
  <c r="BF107" i="8" a="1"/>
  <c r="BF107" i="8" s="1"/>
  <c r="BC107" i="8" a="1"/>
  <c r="BC107" i="8" s="1"/>
  <c r="AZ107" i="8" a="1"/>
  <c r="AZ107" i="8" s="1"/>
  <c r="AW107" i="8" a="1"/>
  <c r="AW107" i="8" s="1"/>
  <c r="AT107" i="8" a="1"/>
  <c r="AT107" i="8" s="1"/>
  <c r="AQ107" i="8" a="1"/>
  <c r="AQ107" i="8" s="1"/>
  <c r="AL107" i="8" a="1"/>
  <c r="AL107" i="8" s="1"/>
  <c r="AN107" i="8" a="1"/>
  <c r="AN107" i="8" s="1"/>
  <c r="AS155" i="8" a="1"/>
  <c r="AS155" i="8" s="1"/>
  <c r="BE155" i="8" a="1"/>
  <c r="BE155" i="8" s="1"/>
  <c r="BB155" i="8" a="1"/>
  <c r="BB155" i="8" s="1"/>
  <c r="AV155" i="8" a="1"/>
  <c r="AV155" i="8" s="1"/>
  <c r="AY155" i="8" a="1"/>
  <c r="AY155" i="8" s="1"/>
  <c r="AP155" i="8" a="1"/>
  <c r="AP155" i="8" s="1"/>
  <c r="AK155" i="8" a="1"/>
  <c r="AK155" i="8" s="1"/>
  <c r="AM155" i="8" a="1"/>
  <c r="AM155" i="8" s="1"/>
  <c r="BD155" i="8" a="1"/>
  <c r="BD155" i="8" s="1"/>
  <c r="BA155" i="8" a="1"/>
  <c r="BA155" i="8" s="1"/>
  <c r="AX155" i="8" a="1"/>
  <c r="AX155" i="8" s="1"/>
  <c r="AU155" i="8" a="1"/>
  <c r="AU155" i="8" s="1"/>
  <c r="AR155" i="8" a="1"/>
  <c r="AR155" i="8" s="1"/>
  <c r="AO155" i="8" a="1"/>
  <c r="AO155" i="8" s="1"/>
  <c r="AL155" i="8" a="1"/>
  <c r="AL155" i="8" s="1"/>
  <c r="BF155" i="8" a="1"/>
  <c r="BF155" i="8" s="1"/>
  <c r="BC155" i="8" a="1"/>
  <c r="BC155" i="8" s="1"/>
  <c r="AZ155" i="8" a="1"/>
  <c r="AZ155" i="8" s="1"/>
  <c r="AW155" i="8" a="1"/>
  <c r="AW155" i="8" s="1"/>
  <c r="AT155" i="8" a="1"/>
  <c r="AT155" i="8" s="1"/>
  <c r="AQ155" i="8" a="1"/>
  <c r="AQ155" i="8" s="1"/>
  <c r="AN155" i="8" a="1"/>
  <c r="AN155" i="8" s="1"/>
  <c r="AF35" i="28"/>
  <c r="AF27" i="28"/>
  <c r="BE59" i="8" a="1"/>
  <c r="BE59" i="8" s="1"/>
  <c r="BB59" i="8" a="1"/>
  <c r="BB59" i="8" s="1"/>
  <c r="AS59" i="8" a="1"/>
  <c r="AS59" i="8" s="1"/>
  <c r="AM59" i="8" a="1"/>
  <c r="AM59" i="8" s="1"/>
  <c r="AP59" i="8" a="1"/>
  <c r="AP59" i="8" s="1"/>
  <c r="AY59" i="8" a="1"/>
  <c r="AY59" i="8" s="1"/>
  <c r="AV59" i="8" a="1"/>
  <c r="AV59" i="8" s="1"/>
  <c r="AK59" i="8" a="1"/>
  <c r="AK59" i="8" s="1"/>
  <c r="BD59" i="8" a="1"/>
  <c r="BD59" i="8" s="1"/>
  <c r="BA59" i="8" a="1"/>
  <c r="BA59" i="8" s="1"/>
  <c r="AX59" i="8" a="1"/>
  <c r="AX59" i="8" s="1"/>
  <c r="AU59" i="8" a="1"/>
  <c r="AU59" i="8" s="1"/>
  <c r="AR59" i="8" a="1"/>
  <c r="AR59" i="8" s="1"/>
  <c r="AL59" i="8" a="1"/>
  <c r="AL59" i="8" s="1"/>
  <c r="AN59" i="8" a="1"/>
  <c r="AN59" i="8" s="1"/>
  <c r="BF59" i="8" a="1"/>
  <c r="BF59" i="8" s="1"/>
  <c r="BC59" i="8" a="1"/>
  <c r="BC59" i="8" s="1"/>
  <c r="AZ59" i="8" a="1"/>
  <c r="AZ59" i="8" s="1"/>
  <c r="AW59" i="8" a="1"/>
  <c r="AW59" i="8" s="1"/>
  <c r="AT59" i="8" a="1"/>
  <c r="AT59" i="8" s="1"/>
  <c r="AQ59" i="8" a="1"/>
  <c r="AQ59" i="8" s="1"/>
  <c r="AO59" i="8" a="1"/>
  <c r="AO59" i="8" s="1"/>
  <c r="S310" i="8"/>
  <c r="S294" i="8"/>
  <c r="S370" i="8"/>
  <c r="S39" i="28"/>
  <c r="BP58" i="8"/>
  <c r="CA58" i="8"/>
  <c r="AJ33" i="8"/>
  <c r="BV58" i="8"/>
  <c r="CA202" i="8"/>
  <c r="BP202" i="8"/>
  <c r="AJ177" i="8"/>
  <c r="BQ202" i="8"/>
  <c r="AE18" i="28"/>
  <c r="AE20" i="28" s="1"/>
  <c r="AE307" i="8"/>
  <c r="BN298" i="8"/>
  <c r="AD35" i="28"/>
  <c r="AD27" i="28"/>
  <c r="AG348" i="8"/>
  <c r="CA106" i="8"/>
  <c r="BP106" i="8"/>
  <c r="AJ81" i="8"/>
  <c r="BW106" i="8"/>
  <c r="BQ154" i="8"/>
  <c r="BW154" i="8"/>
  <c r="AH377" i="8"/>
  <c r="AH295" i="8"/>
  <c r="AH348" i="8" s="1"/>
  <c r="AH350" i="8" s="1"/>
  <c r="AH297" i="8" s="1"/>
  <c r="AE350" i="8"/>
  <c r="BN348" i="8"/>
  <c r="AH287" i="8"/>
  <c r="AH321" i="8"/>
  <c r="AM18" i="8"/>
  <c r="AM20" i="8" s="1"/>
  <c r="AN16" i="8"/>
  <c r="AG305" i="8"/>
  <c r="AG15" i="28"/>
  <c r="AH16" i="28" s="1"/>
  <c r="BS58" i="8"/>
  <c r="CB202" i="8"/>
  <c r="BR202" i="8"/>
  <c r="CB106" i="8"/>
  <c r="BR106" i="8"/>
  <c r="BP154" i="8"/>
  <c r="CA154" i="8"/>
  <c r="AJ129" i="8"/>
  <c r="I14" i="6"/>
  <c r="R323" i="8"/>
  <c r="Q303" i="8"/>
  <c r="H148" i="6"/>
  <c r="G12" i="6"/>
  <c r="R372" i="8"/>
  <c r="BE203" i="8" a="1"/>
  <c r="BE203" i="8" s="1"/>
  <c r="AS203" i="8" a="1"/>
  <c r="AS203" i="8" s="1"/>
  <c r="BB203" i="8" a="1"/>
  <c r="BB203" i="8" s="1"/>
  <c r="AY203" i="8" a="1"/>
  <c r="AY203" i="8" s="1"/>
  <c r="AV203" i="8" a="1"/>
  <c r="AV203" i="8" s="1"/>
  <c r="AM203" i="8" a="1"/>
  <c r="AM203" i="8" s="1"/>
  <c r="AP203" i="8" a="1"/>
  <c r="AP203" i="8" s="1"/>
  <c r="AK203" i="8" a="1"/>
  <c r="AK203" i="8" s="1"/>
  <c r="AO203" i="8" a="1"/>
  <c r="AO203" i="8" s="1"/>
  <c r="BF203" i="8" a="1"/>
  <c r="BF203" i="8" s="1"/>
  <c r="BC203" i="8" a="1"/>
  <c r="BC203" i="8" s="1"/>
  <c r="AZ203" i="8" a="1"/>
  <c r="AZ203" i="8" s="1"/>
  <c r="AW203" i="8" a="1"/>
  <c r="AW203" i="8" s="1"/>
  <c r="AT203" i="8" a="1"/>
  <c r="AT203" i="8" s="1"/>
  <c r="AQ203" i="8" a="1"/>
  <c r="AQ203" i="8" s="1"/>
  <c r="AN203" i="8" a="1"/>
  <c r="AN203" i="8" s="1"/>
  <c r="BD203" i="8" a="1"/>
  <c r="BD203" i="8" s="1"/>
  <c r="BA203" i="8" a="1"/>
  <c r="BA203" i="8" s="1"/>
  <c r="AX203" i="8" a="1"/>
  <c r="AX203" i="8" s="1"/>
  <c r="AU203" i="8" a="1"/>
  <c r="AU203" i="8" s="1"/>
  <c r="AR203" i="8" a="1"/>
  <c r="AR203" i="8" s="1"/>
  <c r="AL203" i="8" a="1"/>
  <c r="AL203" i="8" s="1"/>
  <c r="AE306" i="8"/>
  <c r="AE23" i="28"/>
  <c r="BN299" i="8"/>
  <c r="BU58" i="8"/>
  <c r="BW58" i="8"/>
  <c r="BT202" i="8"/>
  <c r="BS202" i="8"/>
  <c r="AE16" i="28"/>
  <c r="W141" i="6"/>
  <c r="W146" i="6" s="1"/>
  <c r="AF16" i="28"/>
  <c r="BN15" i="28"/>
  <c r="BN16" i="28" s="1"/>
  <c r="BU106" i="8"/>
  <c r="BV106" i="8"/>
  <c r="CB154" i="8"/>
  <c r="BR154" i="8"/>
  <c r="BT154" i="8"/>
  <c r="AG298" i="8"/>
  <c r="AG299" i="8"/>
  <c r="BI68" i="28"/>
  <c r="Q71" i="28"/>
  <c r="Q99" i="28"/>
  <c r="S83" i="28"/>
  <c r="R85" i="28"/>
  <c r="BR58" i="8"/>
  <c r="CB58" i="8"/>
  <c r="BQ58" i="8"/>
  <c r="AC48" i="28"/>
  <c r="BM351" i="8"/>
  <c r="AD347" i="8"/>
  <c r="AD351" i="8" s="1"/>
  <c r="BU202" i="8"/>
  <c r="BV202" i="8"/>
  <c r="AE377" i="8"/>
  <c r="BN305" i="8"/>
  <c r="BQ106" i="8"/>
  <c r="BT106" i="8"/>
  <c r="BU154" i="8"/>
  <c r="BS154" i="8"/>
  <c r="Z141" i="6"/>
  <c r="Z146" i="6" s="1"/>
  <c r="AF65" i="28"/>
  <c r="AG335" i="8"/>
  <c r="AG344" i="8" s="1"/>
  <c r="BN344" i="8"/>
  <c r="BO335" i="8" s="1"/>
  <c r="P119" i="28"/>
  <c r="BO177" i="8" l="1"/>
  <c r="U69" i="28"/>
  <c r="BO81" i="8"/>
  <c r="BO33" i="8"/>
  <c r="BO336" i="8"/>
  <c r="R373" i="8"/>
  <c r="S369" i="8" s="1"/>
  <c r="BM26" i="28"/>
  <c r="BM27" i="28" s="1"/>
  <c r="AI287" i="8"/>
  <c r="AI298" i="8" s="1"/>
  <c r="AI18" i="28" s="1"/>
  <c r="AC27" i="28"/>
  <c r="AI321" i="8"/>
  <c r="BO321" i="8" s="1"/>
  <c r="BO129" i="8"/>
  <c r="E60" i="8" a="1"/>
  <c r="E60" i="8" s="1"/>
  <c r="BB60" i="8" s="1" a="1"/>
  <c r="BB60" i="8" s="1"/>
  <c r="BP20" i="8"/>
  <c r="E156" i="8" a="1"/>
  <c r="E156" i="8" s="1"/>
  <c r="BE156" i="8" s="1" a="1"/>
  <c r="BE156" i="8" s="1"/>
  <c r="E204" i="8" a="1"/>
  <c r="E204" i="8" s="1"/>
  <c r="AS204" i="8" s="1" a="1"/>
  <c r="AS204" i="8" s="1"/>
  <c r="BU155" i="8"/>
  <c r="BW203" i="8"/>
  <c r="BO295" i="8"/>
  <c r="BQ155" i="8"/>
  <c r="BN65" i="28"/>
  <c r="BN377" i="8"/>
  <c r="CB203" i="8"/>
  <c r="BR203" i="8"/>
  <c r="BV203" i="8"/>
  <c r="I16" i="6"/>
  <c r="I17" i="6"/>
  <c r="I15" i="6"/>
  <c r="AJ253" i="8"/>
  <c r="AG377" i="8"/>
  <c r="AH298" i="8"/>
  <c r="AJ254" i="8"/>
  <c r="S322" i="8"/>
  <c r="BT59" i="8"/>
  <c r="BS59" i="8"/>
  <c r="CA155" i="8"/>
  <c r="BP155" i="8"/>
  <c r="AK129" i="8"/>
  <c r="BV155" i="8"/>
  <c r="BU107" i="8"/>
  <c r="BS107" i="8"/>
  <c r="BM35" i="28"/>
  <c r="AG65" i="28"/>
  <c r="AH335" i="8"/>
  <c r="AH344" i="8" s="1"/>
  <c r="V379" i="8"/>
  <c r="Q93" i="28"/>
  <c r="P47" i="28"/>
  <c r="P52" i="28" s="1"/>
  <c r="P60" i="28" s="1"/>
  <c r="P88" i="28" s="1"/>
  <c r="AD48" i="28"/>
  <c r="AE347" i="8"/>
  <c r="AE351" i="8" s="1"/>
  <c r="AG18" i="28"/>
  <c r="AG20" i="28" s="1"/>
  <c r="AG307" i="8"/>
  <c r="AE26" i="28"/>
  <c r="AE21" i="28"/>
  <c r="BN20" i="28"/>
  <c r="BN21" i="28" s="1"/>
  <c r="BQ203" i="8"/>
  <c r="BS203" i="8"/>
  <c r="AO16" i="8"/>
  <c r="AN18" i="8"/>
  <c r="AN20" i="8" s="1"/>
  <c r="AG350" i="8"/>
  <c r="BO348" i="8"/>
  <c r="BN307" i="8"/>
  <c r="AJ336" i="8"/>
  <c r="BU59" i="8"/>
  <c r="BV59" i="8"/>
  <c r="CB155" i="8"/>
  <c r="BR155" i="8"/>
  <c r="BW155" i="8"/>
  <c r="BP107" i="8"/>
  <c r="CA107" i="8"/>
  <c r="AK81" i="8"/>
  <c r="AK339" i="8" s="1"/>
  <c r="AK296" i="8" s="1"/>
  <c r="BR107" i="8"/>
  <c r="CB107" i="8"/>
  <c r="Q312" i="8"/>
  <c r="Q319" i="8" s="1"/>
  <c r="Q100" i="28"/>
  <c r="BI99" i="28"/>
  <c r="AE24" i="28"/>
  <c r="BN23" i="28"/>
  <c r="BN24" i="28" s="1"/>
  <c r="BB108" i="8" a="1"/>
  <c r="BB108" i="8" s="1"/>
  <c r="AS108" i="8" a="1"/>
  <c r="AS108" i="8" s="1"/>
  <c r="BE108" i="8" a="1"/>
  <c r="BE108" i="8" s="1"/>
  <c r="AP108" i="8" a="1"/>
  <c r="AP108" i="8" s="1"/>
  <c r="AV108" i="8" a="1"/>
  <c r="AV108" i="8" s="1"/>
  <c r="AM108" i="8" a="1"/>
  <c r="AM108" i="8" s="1"/>
  <c r="AL108" i="8" a="1"/>
  <c r="AL108" i="8" s="1"/>
  <c r="AY108" i="8" a="1"/>
  <c r="AY108" i="8" s="1"/>
  <c r="AN108" i="8" a="1"/>
  <c r="AN108" i="8" s="1"/>
  <c r="BD108" i="8" a="1"/>
  <c r="BD108" i="8" s="1"/>
  <c r="BA108" i="8" a="1"/>
  <c r="BA108" i="8" s="1"/>
  <c r="AX108" i="8" a="1"/>
  <c r="AX108" i="8" s="1"/>
  <c r="AU108" i="8" a="1"/>
  <c r="AU108" i="8" s="1"/>
  <c r="AR108" i="8" a="1"/>
  <c r="AR108" i="8" s="1"/>
  <c r="AO108" i="8" a="1"/>
  <c r="AO108" i="8" s="1"/>
  <c r="BF108" i="8" a="1"/>
  <c r="BF108" i="8" s="1"/>
  <c r="BC108" i="8" a="1"/>
  <c r="BC108" i="8" s="1"/>
  <c r="AZ108" i="8" a="1"/>
  <c r="AZ108" i="8" s="1"/>
  <c r="AW108" i="8" a="1"/>
  <c r="AW108" i="8" s="1"/>
  <c r="AT108" i="8" a="1"/>
  <c r="AT108" i="8" s="1"/>
  <c r="AQ108" i="8" a="1"/>
  <c r="AQ108" i="8" s="1"/>
  <c r="BT203" i="8"/>
  <c r="H11" i="6"/>
  <c r="AI283" i="8"/>
  <c r="BO254" i="8"/>
  <c r="AJ339" i="8"/>
  <c r="BN18" i="28"/>
  <c r="S96" i="28"/>
  <c r="S40" i="28"/>
  <c r="T37" i="28" s="1"/>
  <c r="S84" i="28"/>
  <c r="T83" i="28" s="1"/>
  <c r="S41" i="28"/>
  <c r="CB59" i="8"/>
  <c r="BR59" i="8"/>
  <c r="BW59" i="8"/>
  <c r="BS155" i="8"/>
  <c r="BQ107" i="8"/>
  <c r="BW107" i="8"/>
  <c r="BM48" i="28"/>
  <c r="BI71" i="28"/>
  <c r="Q87" i="28"/>
  <c r="AG306" i="8"/>
  <c r="AG23" i="28"/>
  <c r="AI296" i="8"/>
  <c r="BO339" i="8"/>
  <c r="BN306" i="8"/>
  <c r="CA203" i="8"/>
  <c r="BP203" i="8"/>
  <c r="AK177" i="8"/>
  <c r="AK254" i="8" s="1"/>
  <c r="AK283" i="8" s="1"/>
  <c r="AK299" i="8" s="1"/>
  <c r="BU203" i="8"/>
  <c r="P120" i="28"/>
  <c r="Y141" i="6"/>
  <c r="Y146" i="6" s="1"/>
  <c r="AG16" i="28"/>
  <c r="E205" i="8" a="1"/>
  <c r="E205" i="8" s="1"/>
  <c r="E61" i="8" a="1"/>
  <c r="E61" i="8" s="1"/>
  <c r="E109" i="8" a="1"/>
  <c r="E109" i="8" s="1"/>
  <c r="E157" i="8" a="1"/>
  <c r="E157" i="8" s="1"/>
  <c r="AE297" i="8"/>
  <c r="BN350" i="8"/>
  <c r="CA59" i="8"/>
  <c r="BP59" i="8"/>
  <c r="AK33" i="8"/>
  <c r="BQ59" i="8"/>
  <c r="BT155" i="8"/>
  <c r="BT107" i="8"/>
  <c r="BV107" i="8"/>
  <c r="R68" i="28" l="1"/>
  <c r="R99" i="28" s="1"/>
  <c r="AI307" i="8"/>
  <c r="AY60" i="8" a="1"/>
  <c r="AY60" i="8" s="1"/>
  <c r="BC60" i="8" a="1"/>
  <c r="BC60" i="8" s="1"/>
  <c r="AX60" i="8" a="1"/>
  <c r="AX60" i="8" s="1"/>
  <c r="BO287" i="8"/>
  <c r="BO298" i="8"/>
  <c r="AQ60" i="8" a="1"/>
  <c r="AQ60" i="8" s="1"/>
  <c r="BF60" i="8" a="1"/>
  <c r="BF60" i="8" s="1"/>
  <c r="BA60" i="8" a="1"/>
  <c r="BA60" i="8" s="1"/>
  <c r="AV60" i="8" a="1"/>
  <c r="AV60" i="8" s="1"/>
  <c r="AT60" i="8" a="1"/>
  <c r="AT60" i="8" s="1"/>
  <c r="AO60" i="8" a="1"/>
  <c r="AO60" i="8" s="1"/>
  <c r="AL60" i="8" a="1"/>
  <c r="AL60" i="8" s="1"/>
  <c r="BP60" i="8" s="1"/>
  <c r="AS60" i="8" a="1"/>
  <c r="AS60" i="8" s="1"/>
  <c r="AW60" i="8" a="1"/>
  <c r="AW60" i="8" s="1"/>
  <c r="AU60" i="8" a="1"/>
  <c r="AU60" i="8" s="1"/>
  <c r="AP60" i="8" a="1"/>
  <c r="AP60" i="8" s="1"/>
  <c r="BE60" i="8" a="1"/>
  <c r="BE60" i="8" s="1"/>
  <c r="AN60" i="8" a="1"/>
  <c r="AN60" i="8" s="1"/>
  <c r="AZ60" i="8" a="1"/>
  <c r="AZ60" i="8" s="1"/>
  <c r="AR60" i="8" a="1"/>
  <c r="AR60" i="8" s="1"/>
  <c r="BD60" i="8" a="1"/>
  <c r="BD60" i="8" s="1"/>
  <c r="AM60" i="8" a="1"/>
  <c r="AM60" i="8" s="1"/>
  <c r="AS156" i="8" a="1"/>
  <c r="AS156" i="8" s="1"/>
  <c r="BA156" i="8" a="1"/>
  <c r="BA156" i="8" s="1"/>
  <c r="BC204" i="8" a="1"/>
  <c r="BC204" i="8" s="1"/>
  <c r="AR204" i="8" a="1"/>
  <c r="AR204" i="8" s="1"/>
  <c r="BB204" i="8" a="1"/>
  <c r="BB204" i="8" s="1"/>
  <c r="BD204" i="8" a="1"/>
  <c r="BD204" i="8" s="1"/>
  <c r="AQ204" i="8" a="1"/>
  <c r="AQ204" i="8" s="1"/>
  <c r="AL204" i="8" a="1"/>
  <c r="AL204" i="8" s="1"/>
  <c r="BP204" i="8" s="1"/>
  <c r="AQ156" i="8" a="1"/>
  <c r="AQ156" i="8" s="1"/>
  <c r="AM156" i="8" a="1"/>
  <c r="AM156" i="8" s="1"/>
  <c r="AT156" i="8" a="1"/>
  <c r="AT156" i="8" s="1"/>
  <c r="BF156" i="8" a="1"/>
  <c r="BF156" i="8" s="1"/>
  <c r="BW156" i="8" s="1"/>
  <c r="AX156" i="8" a="1"/>
  <c r="AX156" i="8" s="1"/>
  <c r="AN156" i="8" a="1"/>
  <c r="AN156" i="8" s="1"/>
  <c r="BC156" i="8" a="1"/>
  <c r="BC156" i="8" s="1"/>
  <c r="AL156" i="8" a="1"/>
  <c r="AL156" i="8" s="1"/>
  <c r="BP156" i="8" s="1"/>
  <c r="BB156" i="8" a="1"/>
  <c r="BB156" i="8" s="1"/>
  <c r="AR156" i="8" a="1"/>
  <c r="AR156" i="8" s="1"/>
  <c r="BD156" i="8" a="1"/>
  <c r="BD156" i="8" s="1"/>
  <c r="AW156" i="8" a="1"/>
  <c r="AW156" i="8" s="1"/>
  <c r="AV156" i="8" a="1"/>
  <c r="AV156" i="8" s="1"/>
  <c r="AY156" i="8" a="1"/>
  <c r="AY156" i="8" s="1"/>
  <c r="AU156" i="8" a="1"/>
  <c r="AU156" i="8" s="1"/>
  <c r="AO156" i="8" a="1"/>
  <c r="AO156" i="8" s="1"/>
  <c r="AZ156" i="8" a="1"/>
  <c r="AZ156" i="8" s="1"/>
  <c r="AP156" i="8" a="1"/>
  <c r="AP156" i="8" s="1"/>
  <c r="AT204" i="8" a="1"/>
  <c r="AT204" i="8" s="1"/>
  <c r="BF204" i="8" a="1"/>
  <c r="BF204" i="8" s="1"/>
  <c r="AU204" i="8" a="1"/>
  <c r="AU204" i="8" s="1"/>
  <c r="AM204" i="8" a="1"/>
  <c r="AM204" i="8" s="1"/>
  <c r="AV204" i="8" a="1"/>
  <c r="AV204" i="8" s="1"/>
  <c r="AW204" i="8" a="1"/>
  <c r="AW204" i="8" s="1"/>
  <c r="AN204" i="8" a="1"/>
  <c r="AN204" i="8" s="1"/>
  <c r="AX204" i="8" a="1"/>
  <c r="AX204" i="8" s="1"/>
  <c r="AY204" i="8" a="1"/>
  <c r="AY204" i="8" s="1"/>
  <c r="BE204" i="8" a="1"/>
  <c r="BE204" i="8" s="1"/>
  <c r="AZ204" i="8" a="1"/>
  <c r="AZ204" i="8" s="1"/>
  <c r="AO204" i="8" a="1"/>
  <c r="AO204" i="8" s="1"/>
  <c r="BA204" i="8" a="1"/>
  <c r="BA204" i="8" s="1"/>
  <c r="AP204" i="8" a="1"/>
  <c r="AP204" i="8" s="1"/>
  <c r="BT108" i="8"/>
  <c r="BI319" i="8"/>
  <c r="BJ303" i="8" s="1"/>
  <c r="I148" i="6"/>
  <c r="R303" i="8"/>
  <c r="H12" i="6"/>
  <c r="AK336" i="8"/>
  <c r="AK295" i="8" s="1"/>
  <c r="AK348" i="8" s="1"/>
  <c r="AK350" i="8" s="1"/>
  <c r="AK297" i="8" s="1"/>
  <c r="BE61" i="8" a="1"/>
  <c r="BE61" i="8" s="1"/>
  <c r="BB61" i="8" a="1"/>
  <c r="BB61" i="8" s="1"/>
  <c r="AS61" i="8" a="1"/>
  <c r="AS61" i="8" s="1"/>
  <c r="AV61" i="8" a="1"/>
  <c r="AV61" i="8" s="1"/>
  <c r="AY61" i="8" a="1"/>
  <c r="AY61" i="8" s="1"/>
  <c r="AP61" i="8" a="1"/>
  <c r="AP61" i="8" s="1"/>
  <c r="AM61" i="8" a="1"/>
  <c r="AM61" i="8" s="1"/>
  <c r="BD61" i="8" a="1"/>
  <c r="BD61" i="8" s="1"/>
  <c r="BA61" i="8" a="1"/>
  <c r="BA61" i="8" s="1"/>
  <c r="AX61" i="8" a="1"/>
  <c r="AX61" i="8" s="1"/>
  <c r="AU61" i="8" a="1"/>
  <c r="AU61" i="8" s="1"/>
  <c r="AR61" i="8" a="1"/>
  <c r="AR61" i="8" s="1"/>
  <c r="AN61" i="8" a="1"/>
  <c r="AN61" i="8" s="1"/>
  <c r="BF61" i="8" a="1"/>
  <c r="BF61" i="8" s="1"/>
  <c r="BC61" i="8" a="1"/>
  <c r="BC61" i="8" s="1"/>
  <c r="AZ61" i="8" a="1"/>
  <c r="AZ61" i="8" s="1"/>
  <c r="AW61" i="8" a="1"/>
  <c r="AW61" i="8" s="1"/>
  <c r="AT61" i="8" a="1"/>
  <c r="AT61" i="8" s="1"/>
  <c r="AQ61" i="8" a="1"/>
  <c r="AQ61" i="8" s="1"/>
  <c r="AO61" i="8" a="1"/>
  <c r="AO61" i="8" s="1"/>
  <c r="R71" i="28"/>
  <c r="R87" i="28" s="1"/>
  <c r="AG24" i="28"/>
  <c r="BU108" i="8"/>
  <c r="CB108" i="8"/>
  <c r="BR108" i="8"/>
  <c r="AK15" i="28"/>
  <c r="AK305" i="8"/>
  <c r="E62" i="8" a="1"/>
  <c r="E62" i="8" s="1"/>
  <c r="E158" i="8" a="1"/>
  <c r="E158" i="8" s="1"/>
  <c r="E110" i="8" a="1"/>
  <c r="E110" i="8" s="1"/>
  <c r="E206" i="8" a="1"/>
  <c r="E206" i="8" s="1"/>
  <c r="BN297" i="8"/>
  <c r="BE109" i="8" a="1"/>
  <c r="BE109" i="8" s="1"/>
  <c r="BB109" i="8" a="1"/>
  <c r="BB109" i="8" s="1"/>
  <c r="AS109" i="8" a="1"/>
  <c r="AS109" i="8" s="1"/>
  <c r="AM109" i="8" a="1"/>
  <c r="AM109" i="8" s="1"/>
  <c r="AY109" i="8" a="1"/>
  <c r="AY109" i="8" s="1"/>
  <c r="AP109" i="8" a="1"/>
  <c r="AP109" i="8" s="1"/>
  <c r="AV109" i="8" a="1"/>
  <c r="AV109" i="8" s="1"/>
  <c r="BD109" i="8" a="1"/>
  <c r="BD109" i="8" s="1"/>
  <c r="BA109" i="8" a="1"/>
  <c r="BA109" i="8" s="1"/>
  <c r="AX109" i="8" a="1"/>
  <c r="AX109" i="8" s="1"/>
  <c r="AU109" i="8" a="1"/>
  <c r="AU109" i="8" s="1"/>
  <c r="AO109" i="8" a="1"/>
  <c r="AO109" i="8" s="1"/>
  <c r="AR109" i="8" a="1"/>
  <c r="AR109" i="8" s="1"/>
  <c r="BF109" i="8" a="1"/>
  <c r="BF109" i="8" s="1"/>
  <c r="BC109" i="8" a="1"/>
  <c r="BC109" i="8" s="1"/>
  <c r="AZ109" i="8" a="1"/>
  <c r="AZ109" i="8" s="1"/>
  <c r="AW109" i="8" a="1"/>
  <c r="AW109" i="8" s="1"/>
  <c r="AT109" i="8" a="1"/>
  <c r="AT109" i="8" s="1"/>
  <c r="AN109" i="8" a="1"/>
  <c r="AN109" i="8" s="1"/>
  <c r="AQ109" i="8" a="1"/>
  <c r="AQ109" i="8" s="1"/>
  <c r="S372" i="8"/>
  <c r="AS157" i="8" a="1"/>
  <c r="AS157" i="8" s="1"/>
  <c r="BE157" i="8" a="1"/>
  <c r="BE157" i="8" s="1"/>
  <c r="BB157" i="8" a="1"/>
  <c r="BB157" i="8" s="1"/>
  <c r="AM157" i="8" a="1"/>
  <c r="AM157" i="8" s="1"/>
  <c r="AP157" i="8" a="1"/>
  <c r="AP157" i="8" s="1"/>
  <c r="AY157" i="8" a="1"/>
  <c r="AY157" i="8" s="1"/>
  <c r="AV157" i="8" a="1"/>
  <c r="AV157" i="8" s="1"/>
  <c r="AN157" i="8" a="1"/>
  <c r="AN157" i="8" s="1"/>
  <c r="BD157" i="8" a="1"/>
  <c r="BD157" i="8" s="1"/>
  <c r="BA157" i="8" a="1"/>
  <c r="BA157" i="8" s="1"/>
  <c r="AX157" i="8" a="1"/>
  <c r="AX157" i="8" s="1"/>
  <c r="AU157" i="8" a="1"/>
  <c r="AU157" i="8" s="1"/>
  <c r="AQ157" i="8" a="1"/>
  <c r="AQ157" i="8" s="1"/>
  <c r="AR157" i="8" a="1"/>
  <c r="AR157" i="8" s="1"/>
  <c r="BF157" i="8" a="1"/>
  <c r="BF157" i="8" s="1"/>
  <c r="BC157" i="8" a="1"/>
  <c r="BC157" i="8" s="1"/>
  <c r="AZ157" i="8" a="1"/>
  <c r="AZ157" i="8" s="1"/>
  <c r="AW157" i="8" a="1"/>
  <c r="AW157" i="8" s="1"/>
  <c r="AT157" i="8" a="1"/>
  <c r="AT157" i="8" s="1"/>
  <c r="AO157" i="8" a="1"/>
  <c r="AO157" i="8" s="1"/>
  <c r="BE205" i="8" a="1"/>
  <c r="BE205" i="8" s="1"/>
  <c r="BB205" i="8" a="1"/>
  <c r="BB205" i="8" s="1"/>
  <c r="AS205" i="8" a="1"/>
  <c r="AS205" i="8" s="1"/>
  <c r="AY205" i="8" a="1"/>
  <c r="AY205" i="8" s="1"/>
  <c r="AM205" i="8" a="1"/>
  <c r="AM205" i="8" s="1"/>
  <c r="AV205" i="8" a="1"/>
  <c r="AV205" i="8" s="1"/>
  <c r="AP205" i="8" a="1"/>
  <c r="AP205" i="8" s="1"/>
  <c r="BF205" i="8" a="1"/>
  <c r="BF205" i="8" s="1"/>
  <c r="BC205" i="8" a="1"/>
  <c r="BC205" i="8" s="1"/>
  <c r="AZ205" i="8" a="1"/>
  <c r="AZ205" i="8" s="1"/>
  <c r="AW205" i="8" a="1"/>
  <c r="AW205" i="8" s="1"/>
  <c r="AT205" i="8" a="1"/>
  <c r="AT205" i="8" s="1"/>
  <c r="AQ205" i="8" a="1"/>
  <c r="AQ205" i="8" s="1"/>
  <c r="AO205" i="8" a="1"/>
  <c r="AO205" i="8" s="1"/>
  <c r="BD205" i="8" a="1"/>
  <c r="BD205" i="8" s="1"/>
  <c r="BA205" i="8" a="1"/>
  <c r="BA205" i="8" s="1"/>
  <c r="AX205" i="8" a="1"/>
  <c r="AX205" i="8" s="1"/>
  <c r="AU205" i="8" a="1"/>
  <c r="AU205" i="8" s="1"/>
  <c r="AR205" i="8" a="1"/>
  <c r="AR205" i="8" s="1"/>
  <c r="AN205" i="8" a="1"/>
  <c r="AN205" i="8" s="1"/>
  <c r="AG26" i="28"/>
  <c r="AG21" i="28"/>
  <c r="BJ83" i="28"/>
  <c r="BP108" i="8"/>
  <c r="CA108" i="8"/>
  <c r="AL81" i="8"/>
  <c r="BW108" i="8"/>
  <c r="AE27" i="28"/>
  <c r="AE35" i="28"/>
  <c r="BN26" i="28"/>
  <c r="BN27" i="28" s="1"/>
  <c r="S85" i="28"/>
  <c r="AH65" i="28"/>
  <c r="AI335" i="8"/>
  <c r="AI344" i="8" s="1"/>
  <c r="BZ344" i="8" s="1"/>
  <c r="CA335" i="8" s="1"/>
  <c r="AK253" i="8"/>
  <c r="AK306" i="8"/>
  <c r="AK23" i="28"/>
  <c r="AI305" i="8"/>
  <c r="AI15" i="28"/>
  <c r="BO296" i="8"/>
  <c r="BI87" i="28"/>
  <c r="T310" i="8"/>
  <c r="T294" i="8"/>
  <c r="T370" i="8"/>
  <c r="T39" i="28"/>
  <c r="BJ37" i="28"/>
  <c r="AJ296" i="8"/>
  <c r="BQ108" i="8"/>
  <c r="BS108" i="8"/>
  <c r="Q117" i="28"/>
  <c r="Q119" i="28" s="1"/>
  <c r="BI100" i="28"/>
  <c r="AO18" i="8"/>
  <c r="BQ18" i="8" s="1"/>
  <c r="AP16" i="8"/>
  <c r="BQ16" i="8"/>
  <c r="AE48" i="28"/>
  <c r="AF347" i="8"/>
  <c r="AF351" i="8" s="1"/>
  <c r="J14" i="6"/>
  <c r="S323" i="8"/>
  <c r="AH307" i="8"/>
  <c r="AH18" i="28"/>
  <c r="BO18" i="28" s="1"/>
  <c r="AI299" i="8"/>
  <c r="BO283" i="8"/>
  <c r="J64" i="6" s="1"/>
  <c r="BV108" i="8"/>
  <c r="BI312" i="8"/>
  <c r="AJ295" i="8"/>
  <c r="AG297" i="8"/>
  <c r="BO297" i="8" s="1"/>
  <c r="BO350" i="8"/>
  <c r="V380" i="8"/>
  <c r="AJ283" i="8"/>
  <c r="AJ287" i="8"/>
  <c r="AJ321" i="8"/>
  <c r="S373" i="8" l="1"/>
  <c r="T369" i="8" s="1"/>
  <c r="BO307" i="8"/>
  <c r="BV60" i="8"/>
  <c r="BW204" i="8"/>
  <c r="BW60" i="8"/>
  <c r="BS60" i="8"/>
  <c r="BT60" i="8"/>
  <c r="BQ60" i="8"/>
  <c r="BR60" i="8"/>
  <c r="CB60" i="8"/>
  <c r="AL33" i="8"/>
  <c r="AL336" i="8" s="1"/>
  <c r="AL295" i="8" s="1"/>
  <c r="AL348" i="8" s="1"/>
  <c r="AL350" i="8" s="1"/>
  <c r="AL297" i="8" s="1"/>
  <c r="BU60" i="8"/>
  <c r="BR204" i="8"/>
  <c r="CA60" i="8"/>
  <c r="BS156" i="8"/>
  <c r="AL177" i="8"/>
  <c r="AL254" i="8" s="1"/>
  <c r="AL283" i="8" s="1"/>
  <c r="AL299" i="8" s="1"/>
  <c r="AL23" i="28" s="1"/>
  <c r="BU204" i="8"/>
  <c r="BS204" i="8"/>
  <c r="BV204" i="8"/>
  <c r="BU156" i="8"/>
  <c r="BV156" i="8"/>
  <c r="BR156" i="8"/>
  <c r="BT204" i="8"/>
  <c r="BQ156" i="8"/>
  <c r="CB156" i="8"/>
  <c r="BT156" i="8"/>
  <c r="CA156" i="8"/>
  <c r="AL129" i="8"/>
  <c r="AL253" i="8" s="1"/>
  <c r="BP253" i="8" s="1"/>
  <c r="CB204" i="8"/>
  <c r="CA204" i="8"/>
  <c r="BQ204" i="8"/>
  <c r="AK24" i="28"/>
  <c r="BW205" i="8"/>
  <c r="BW109" i="8"/>
  <c r="BS205" i="8"/>
  <c r="BV157" i="8"/>
  <c r="AO20" i="8"/>
  <c r="E111" i="8" s="1" a="1"/>
  <c r="E111" i="8" s="1"/>
  <c r="Q47" i="28"/>
  <c r="R93" i="28"/>
  <c r="BI119" i="28"/>
  <c r="BJ93" i="28" s="1"/>
  <c r="Q120" i="28"/>
  <c r="AJ298" i="8"/>
  <c r="BJ370" i="8"/>
  <c r="AI377" i="8"/>
  <c r="BO305" i="8"/>
  <c r="AI65" i="28"/>
  <c r="BZ65" i="28" s="1"/>
  <c r="AJ335" i="8"/>
  <c r="AJ344" i="8" s="1"/>
  <c r="BO344" i="8"/>
  <c r="BP335" i="8" s="1"/>
  <c r="AG35" i="28"/>
  <c r="AG27" i="28"/>
  <c r="CA205" i="8"/>
  <c r="BQ205" i="8"/>
  <c r="AM177" i="8"/>
  <c r="BR157" i="8"/>
  <c r="CB157" i="8"/>
  <c r="BS157" i="8"/>
  <c r="BT109" i="8"/>
  <c r="BS109" i="8"/>
  <c r="BE206" i="8" a="1"/>
  <c r="BE206" i="8" s="1"/>
  <c r="AS206" i="8" a="1"/>
  <c r="AS206" i="8" s="1"/>
  <c r="BB206" i="8" a="1"/>
  <c r="BB206" i="8" s="1"/>
  <c r="AY206" i="8" a="1"/>
  <c r="AY206" i="8" s="1"/>
  <c r="AV206" i="8" a="1"/>
  <c r="AV206" i="8" s="1"/>
  <c r="AP206" i="8" a="1"/>
  <c r="AP206" i="8" s="1"/>
  <c r="AN206" i="8" a="1"/>
  <c r="AN206" i="8" s="1"/>
  <c r="BF206" i="8" a="1"/>
  <c r="BF206" i="8" s="1"/>
  <c r="BC206" i="8" a="1"/>
  <c r="BC206" i="8" s="1"/>
  <c r="AZ206" i="8" a="1"/>
  <c r="AZ206" i="8" s="1"/>
  <c r="AW206" i="8" a="1"/>
  <c r="AW206" i="8" s="1"/>
  <c r="AT206" i="8" a="1"/>
  <c r="AT206" i="8" s="1"/>
  <c r="AO206" i="8" a="1"/>
  <c r="AO206" i="8" s="1"/>
  <c r="AR206" i="8" a="1"/>
  <c r="AR206" i="8" s="1"/>
  <c r="BD206" i="8" a="1"/>
  <c r="BD206" i="8" s="1"/>
  <c r="BA206" i="8" a="1"/>
  <c r="BA206" i="8" s="1"/>
  <c r="AX206" i="8" a="1"/>
  <c r="AX206" i="8" s="1"/>
  <c r="AU206" i="8" a="1"/>
  <c r="AU206" i="8" s="1"/>
  <c r="AQ206" i="8" a="1"/>
  <c r="AQ206" i="8" s="1"/>
  <c r="AK377" i="8"/>
  <c r="CA61" i="8"/>
  <c r="BQ61" i="8"/>
  <c r="AM33" i="8"/>
  <c r="BS61" i="8"/>
  <c r="AI23" i="28"/>
  <c r="AI306" i="8"/>
  <c r="BO299" i="8"/>
  <c r="AH20" i="28"/>
  <c r="T322" i="8"/>
  <c r="BJ294" i="8"/>
  <c r="E68" i="6" s="1"/>
  <c r="BU205" i="8"/>
  <c r="CA157" i="8"/>
  <c r="BQ157" i="8"/>
  <c r="AM129" i="8"/>
  <c r="BR109" i="8"/>
  <c r="CB109" i="8"/>
  <c r="BV109" i="8"/>
  <c r="AS110" i="8" a="1"/>
  <c r="AS110" i="8" s="1"/>
  <c r="BB110" i="8" a="1"/>
  <c r="BB110" i="8" s="1"/>
  <c r="BE110" i="8" a="1"/>
  <c r="BE110" i="8" s="1"/>
  <c r="AV110" i="8" a="1"/>
  <c r="AV110" i="8" s="1"/>
  <c r="AN110" i="8" a="1"/>
  <c r="AN110" i="8" s="1"/>
  <c r="AY110" i="8" a="1"/>
  <c r="AY110" i="8" s="1"/>
  <c r="AP110" i="8" a="1"/>
  <c r="AP110" i="8" s="1"/>
  <c r="AQ110" i="8" a="1"/>
  <c r="AQ110" i="8" s="1"/>
  <c r="BF110" i="8" a="1"/>
  <c r="BF110" i="8" s="1"/>
  <c r="BC110" i="8" a="1"/>
  <c r="BC110" i="8" s="1"/>
  <c r="AZ110" i="8" a="1"/>
  <c r="AZ110" i="8" s="1"/>
  <c r="AW110" i="8" a="1"/>
  <c r="AW110" i="8" s="1"/>
  <c r="AT110" i="8" a="1"/>
  <c r="AT110" i="8" s="1"/>
  <c r="AO110" i="8" a="1"/>
  <c r="AO110" i="8" s="1"/>
  <c r="BD110" i="8" a="1"/>
  <c r="BD110" i="8" s="1"/>
  <c r="BA110" i="8" a="1"/>
  <c r="BA110" i="8" s="1"/>
  <c r="AX110" i="8" a="1"/>
  <c r="AX110" i="8" s="1"/>
  <c r="AU110" i="8" a="1"/>
  <c r="AU110" i="8" s="1"/>
  <c r="AR110" i="8" a="1"/>
  <c r="AR110" i="8" s="1"/>
  <c r="AC141" i="6"/>
  <c r="AC146" i="6" s="1"/>
  <c r="R312" i="8"/>
  <c r="R100" i="28"/>
  <c r="BR61" i="8"/>
  <c r="CB61" i="8"/>
  <c r="BV61" i="8"/>
  <c r="AP18" i="8"/>
  <c r="AP20" i="8" s="1"/>
  <c r="AQ16" i="8"/>
  <c r="BJ310" i="8"/>
  <c r="BN35" i="28"/>
  <c r="AL339" i="8"/>
  <c r="BP81" i="8"/>
  <c r="CB205" i="8"/>
  <c r="BR205" i="8"/>
  <c r="BT157" i="8"/>
  <c r="BU109" i="8"/>
  <c r="BE158" i="8" a="1"/>
  <c r="BE158" i="8" s="1"/>
  <c r="AS158" i="8" a="1"/>
  <c r="AS158" i="8" s="1"/>
  <c r="BB158" i="8" a="1"/>
  <c r="BB158" i="8" s="1"/>
  <c r="AY158" i="8" a="1"/>
  <c r="AY158" i="8" s="1"/>
  <c r="AV158" i="8" a="1"/>
  <c r="AV158" i="8" s="1"/>
  <c r="AP158" i="8" a="1"/>
  <c r="AP158" i="8" s="1"/>
  <c r="AN158" i="8" a="1"/>
  <c r="AN158" i="8" s="1"/>
  <c r="BF158" i="8" a="1"/>
  <c r="BF158" i="8" s="1"/>
  <c r="BC158" i="8" a="1"/>
  <c r="BC158" i="8" s="1"/>
  <c r="AZ158" i="8" a="1"/>
  <c r="AZ158" i="8" s="1"/>
  <c r="AW158" i="8" a="1"/>
  <c r="AW158" i="8" s="1"/>
  <c r="AT158" i="8" a="1"/>
  <c r="AT158" i="8" s="1"/>
  <c r="AR158" i="8" a="1"/>
  <c r="AR158" i="8" s="1"/>
  <c r="BD158" i="8" a="1"/>
  <c r="BD158" i="8" s="1"/>
  <c r="BA158" i="8" a="1"/>
  <c r="BA158" i="8" s="1"/>
  <c r="AX158" i="8" a="1"/>
  <c r="AX158" i="8" s="1"/>
  <c r="AU158" i="8" a="1"/>
  <c r="AU158" i="8" s="1"/>
  <c r="AO158" i="8" a="1"/>
  <c r="AO158" i="8" s="1"/>
  <c r="AQ158" i="8" a="1"/>
  <c r="AQ158" i="8" s="1"/>
  <c r="BU61" i="8"/>
  <c r="BW61" i="8"/>
  <c r="AJ299" i="8"/>
  <c r="W376" i="8"/>
  <c r="V69" i="28"/>
  <c r="AJ348" i="8"/>
  <c r="J16" i="6"/>
  <c r="J17" i="6"/>
  <c r="J15" i="6"/>
  <c r="AF48" i="28"/>
  <c r="AG347" i="8"/>
  <c r="AG351" i="8" s="1"/>
  <c r="BN351" i="8"/>
  <c r="BI117" i="28"/>
  <c r="AJ305" i="8"/>
  <c r="AJ15" i="28"/>
  <c r="AK16" i="28" s="1"/>
  <c r="T96" i="28"/>
  <c r="T84" i="28"/>
  <c r="T41" i="28"/>
  <c r="T40" i="28"/>
  <c r="BJ39" i="28"/>
  <c r="BJ41" i="28" s="1"/>
  <c r="AI20" i="28"/>
  <c r="AA141" i="6"/>
  <c r="AA146" i="6" s="1"/>
  <c r="AI16" i="28"/>
  <c r="BO15" i="28"/>
  <c r="BO16" i="28" s="1"/>
  <c r="AK287" i="8"/>
  <c r="AK298" i="8" s="1"/>
  <c r="AK321" i="8"/>
  <c r="BT205" i="8"/>
  <c r="BV205" i="8"/>
  <c r="BU157" i="8"/>
  <c r="BW157" i="8"/>
  <c r="CA109" i="8"/>
  <c r="BQ109" i="8"/>
  <c r="AM81" i="8"/>
  <c r="BB62" i="8" a="1"/>
  <c r="BB62" i="8" s="1"/>
  <c r="BE62" i="8" a="1"/>
  <c r="BE62" i="8" s="1"/>
  <c r="AS62" i="8" a="1"/>
  <c r="AS62" i="8" s="1"/>
  <c r="AP62" i="8" a="1"/>
  <c r="AP62" i="8" s="1"/>
  <c r="AV62" i="8" a="1"/>
  <c r="AV62" i="8" s="1"/>
  <c r="AY62" i="8" a="1"/>
  <c r="AY62" i="8" s="1"/>
  <c r="AN62" i="8" a="1"/>
  <c r="AN62" i="8" s="1"/>
  <c r="BD62" i="8" a="1"/>
  <c r="BD62" i="8" s="1"/>
  <c r="BA62" i="8" a="1"/>
  <c r="BA62" i="8" s="1"/>
  <c r="AX62" i="8" a="1"/>
  <c r="AX62" i="8" s="1"/>
  <c r="AU62" i="8" a="1"/>
  <c r="AU62" i="8" s="1"/>
  <c r="AO62" i="8" a="1"/>
  <c r="AO62" i="8" s="1"/>
  <c r="AR62" i="8" a="1"/>
  <c r="AR62" i="8" s="1"/>
  <c r="BF62" i="8" a="1"/>
  <c r="BF62" i="8" s="1"/>
  <c r="BC62" i="8" a="1"/>
  <c r="BC62" i="8" s="1"/>
  <c r="AZ62" i="8" a="1"/>
  <c r="AZ62" i="8" s="1"/>
  <c r="AW62" i="8" a="1"/>
  <c r="AW62" i="8" s="1"/>
  <c r="AT62" i="8" a="1"/>
  <c r="AT62" i="8" s="1"/>
  <c r="AQ62" i="8" a="1"/>
  <c r="AQ62" i="8" s="1"/>
  <c r="BT61" i="8"/>
  <c r="I11" i="6"/>
  <c r="S68" i="28" l="1"/>
  <c r="S99" i="28" s="1"/>
  <c r="R319" i="8"/>
  <c r="J148" i="6" s="1"/>
  <c r="BP336" i="8"/>
  <c r="BP295" i="8"/>
  <c r="BP33" i="8"/>
  <c r="AL306" i="8"/>
  <c r="BP283" i="8"/>
  <c r="K64" i="6" s="1"/>
  <c r="BP254" i="8"/>
  <c r="BP177" i="8"/>
  <c r="AL321" i="8"/>
  <c r="BP321" i="8" s="1"/>
  <c r="AL287" i="8"/>
  <c r="AL298" i="8" s="1"/>
  <c r="BP298" i="8" s="1"/>
  <c r="E207" i="8" a="1"/>
  <c r="E207" i="8" s="1"/>
  <c r="AS207" i="8" s="1" a="1"/>
  <c r="AS207" i="8" s="1"/>
  <c r="BQ20" i="8"/>
  <c r="BP129" i="8"/>
  <c r="E159" i="8" a="1"/>
  <c r="E159" i="8" s="1"/>
  <c r="BE159" i="8" s="1" a="1"/>
  <c r="BE159" i="8" s="1"/>
  <c r="E63" i="8" a="1"/>
  <c r="E63" i="8" s="1"/>
  <c r="AV63" i="8" s="1" a="1"/>
  <c r="AV63" i="8" s="1"/>
  <c r="BU158" i="8"/>
  <c r="BV158" i="8"/>
  <c r="BW206" i="8"/>
  <c r="BW110" i="8"/>
  <c r="BT62" i="8"/>
  <c r="BV62" i="8"/>
  <c r="BU110" i="8"/>
  <c r="CB62" i="8"/>
  <c r="BR62" i="8"/>
  <c r="CA62" i="8"/>
  <c r="BQ62" i="8"/>
  <c r="AN33" i="8"/>
  <c r="AN336" i="8" s="1"/>
  <c r="AN295" i="8" s="1"/>
  <c r="AN348" i="8" s="1"/>
  <c r="AN350" i="8" s="1"/>
  <c r="AN297" i="8" s="1"/>
  <c r="BU62" i="8"/>
  <c r="BW62" i="8"/>
  <c r="AM339" i="8"/>
  <c r="BJ96" i="28"/>
  <c r="BN48" i="28"/>
  <c r="W379" i="8"/>
  <c r="BK379" i="8" s="1"/>
  <c r="BK380" i="8" s="1"/>
  <c r="BL376" i="8" s="1"/>
  <c r="AJ306" i="8"/>
  <c r="BP299" i="8"/>
  <c r="AJ23" i="28"/>
  <c r="CB158" i="8"/>
  <c r="BR158" i="8"/>
  <c r="BS158" i="8"/>
  <c r="T372" i="8"/>
  <c r="BQ110" i="8"/>
  <c r="CA110" i="8"/>
  <c r="AN81" i="8"/>
  <c r="AN339" i="8" s="1"/>
  <c r="AN296" i="8" s="1"/>
  <c r="BS110" i="8"/>
  <c r="AM336" i="8"/>
  <c r="BU206" i="8"/>
  <c r="AJ65" i="28"/>
  <c r="AK335" i="8"/>
  <c r="AK344" i="8" s="1"/>
  <c r="BO377" i="8"/>
  <c r="AJ18" i="28"/>
  <c r="AJ20" i="28" s="1"/>
  <c r="AJ307" i="8"/>
  <c r="AK18" i="28"/>
  <c r="AK20" i="28" s="1"/>
  <c r="AK307" i="8"/>
  <c r="BJ40" i="28"/>
  <c r="U37" i="28"/>
  <c r="AB141" i="6"/>
  <c r="AB146" i="6" s="1"/>
  <c r="AJ16" i="28"/>
  <c r="BT158" i="8"/>
  <c r="BW158" i="8"/>
  <c r="AL296" i="8"/>
  <c r="BP339" i="8"/>
  <c r="BT110" i="8"/>
  <c r="AS111" i="8" a="1"/>
  <c r="AS111" i="8" s="1"/>
  <c r="BE111" i="8" a="1"/>
  <c r="BE111" i="8" s="1"/>
  <c r="BB111" i="8" a="1"/>
  <c r="BB111" i="8" s="1"/>
  <c r="AV111" i="8" a="1"/>
  <c r="AV111" i="8" s="1"/>
  <c r="AP111" i="8" a="1"/>
  <c r="AP111" i="8" s="1"/>
  <c r="AY111" i="8" a="1"/>
  <c r="AY111" i="8" s="1"/>
  <c r="AO111" i="8" a="1"/>
  <c r="AO111" i="8" s="1"/>
  <c r="BD111" i="8" a="1"/>
  <c r="BD111" i="8" s="1"/>
  <c r="BA111" i="8" a="1"/>
  <c r="BA111" i="8" s="1"/>
  <c r="AX111" i="8" a="1"/>
  <c r="AX111" i="8" s="1"/>
  <c r="AU111" i="8" a="1"/>
  <c r="AU111" i="8" s="1"/>
  <c r="AR111" i="8" a="1"/>
  <c r="AR111" i="8" s="1"/>
  <c r="BF111" i="8" a="1"/>
  <c r="BF111" i="8" s="1"/>
  <c r="BC111" i="8" a="1"/>
  <c r="BC111" i="8" s="1"/>
  <c r="AZ111" i="8" a="1"/>
  <c r="AZ111" i="8" s="1"/>
  <c r="AW111" i="8" a="1"/>
  <c r="AW111" i="8" s="1"/>
  <c r="AT111" i="8" a="1"/>
  <c r="AT111" i="8" s="1"/>
  <c r="AQ111" i="8" a="1"/>
  <c r="AQ111" i="8" s="1"/>
  <c r="BO306" i="8"/>
  <c r="CA206" i="8"/>
  <c r="BQ206" i="8"/>
  <c r="AN177" i="8"/>
  <c r="AN254" i="8" s="1"/>
  <c r="AN283" i="8" s="1"/>
  <c r="AN299" i="8" s="1"/>
  <c r="BV206" i="8"/>
  <c r="AM254" i="8"/>
  <c r="BO65" i="28"/>
  <c r="Q52" i="28"/>
  <c r="BI47" i="28"/>
  <c r="AI26" i="28"/>
  <c r="AI21" i="28"/>
  <c r="BP348" i="8"/>
  <c r="AJ350" i="8"/>
  <c r="E160" i="8" a="1"/>
  <c r="E160" i="8" s="1"/>
  <c r="E112" i="8" a="1"/>
  <c r="E112" i="8" s="1"/>
  <c r="E64" i="8" a="1"/>
  <c r="E64" i="8" s="1"/>
  <c r="E208" i="8" a="1"/>
  <c r="E208" i="8" s="1"/>
  <c r="BR110" i="8"/>
  <c r="CB110" i="8"/>
  <c r="AM253" i="8"/>
  <c r="AH26" i="28"/>
  <c r="AH21" i="28"/>
  <c r="BO20" i="28"/>
  <c r="BO21" i="28" s="1"/>
  <c r="AI24" i="28"/>
  <c r="BO23" i="28"/>
  <c r="BO24" i="28" s="1"/>
  <c r="BR206" i="8"/>
  <c r="CB206" i="8"/>
  <c r="BS206" i="8"/>
  <c r="I12" i="6"/>
  <c r="BS62" i="8"/>
  <c r="U83" i="28"/>
  <c r="BJ84" i="28"/>
  <c r="T85" i="28"/>
  <c r="AJ377" i="8"/>
  <c r="AG48" i="28"/>
  <c r="AH347" i="8"/>
  <c r="AH351" i="8" s="1"/>
  <c r="CA158" i="8"/>
  <c r="BQ158" i="8"/>
  <c r="AN129" i="8"/>
  <c r="AN253" i="8" s="1"/>
  <c r="S71" i="28"/>
  <c r="S87" i="28" s="1"/>
  <c r="AQ18" i="8"/>
  <c r="AQ20" i="8" s="1"/>
  <c r="AR16" i="8"/>
  <c r="BR16" i="8" s="1"/>
  <c r="R117" i="28"/>
  <c r="BV110" i="8"/>
  <c r="K14" i="6"/>
  <c r="T323" i="8"/>
  <c r="BJ323" i="8" s="1"/>
  <c r="BJ322" i="8"/>
  <c r="BT206" i="8"/>
  <c r="S303" i="8" l="1"/>
  <c r="J11" i="6" s="1"/>
  <c r="T373" i="8"/>
  <c r="T68" i="28" s="1"/>
  <c r="R119" i="28"/>
  <c r="R120" i="28" s="1"/>
  <c r="AS63" i="8" a="1"/>
  <c r="AS63" i="8" s="1"/>
  <c r="BA207" i="8" a="1"/>
  <c r="BA207" i="8" s="1"/>
  <c r="BE207" i="8" a="1"/>
  <c r="BE207" i="8" s="1"/>
  <c r="AW207" i="8" a="1"/>
  <c r="AW207" i="8" s="1"/>
  <c r="BP306" i="8"/>
  <c r="AV159" i="8" a="1"/>
  <c r="AV159" i="8" s="1"/>
  <c r="BP287" i="8"/>
  <c r="AL307" i="8"/>
  <c r="BP307" i="8" s="1"/>
  <c r="AL18" i="28"/>
  <c r="BP18" i="28" s="1"/>
  <c r="AT159" i="8" a="1"/>
  <c r="AT159" i="8" s="1"/>
  <c r="AY207" i="8" a="1"/>
  <c r="AY207" i="8" s="1"/>
  <c r="AU207" i="8" a="1"/>
  <c r="AU207" i="8" s="1"/>
  <c r="AQ207" i="8" a="1"/>
  <c r="AQ207" i="8" s="1"/>
  <c r="BC207" i="8" a="1"/>
  <c r="BC207" i="8" s="1"/>
  <c r="AO207" i="8" a="1"/>
  <c r="AO207" i="8" s="1"/>
  <c r="BB207" i="8" a="1"/>
  <c r="BB207" i="8" s="1"/>
  <c r="AW63" i="8" a="1"/>
  <c r="AW63" i="8" s="1"/>
  <c r="BA63" i="8" a="1"/>
  <c r="BA63" i="8" s="1"/>
  <c r="AX207" i="8" a="1"/>
  <c r="AX207" i="8" s="1"/>
  <c r="AR207" i="8" a="1"/>
  <c r="AR207" i="8" s="1"/>
  <c r="BF207" i="8" a="1"/>
  <c r="BF207" i="8" s="1"/>
  <c r="AV207" i="8" a="1"/>
  <c r="AV207" i="8" s="1"/>
  <c r="AT207" i="8" a="1"/>
  <c r="AT207" i="8" s="1"/>
  <c r="BD207" i="8" a="1"/>
  <c r="BD207" i="8" s="1"/>
  <c r="AZ207" i="8" a="1"/>
  <c r="AZ207" i="8" s="1"/>
  <c r="AP207" i="8" a="1"/>
  <c r="AP207" i="8" s="1"/>
  <c r="AR159" i="8" a="1"/>
  <c r="AR159" i="8" s="1"/>
  <c r="AZ159" i="8" a="1"/>
  <c r="AZ159" i="8" s="1"/>
  <c r="AS159" i="8" a="1"/>
  <c r="AS159" i="8" s="1"/>
  <c r="AX159" i="8" a="1"/>
  <c r="AX159" i="8" s="1"/>
  <c r="BF159" i="8" a="1"/>
  <c r="BF159" i="8" s="1"/>
  <c r="BW159" i="8" s="1"/>
  <c r="BD159" i="8" a="1"/>
  <c r="BD159" i="8" s="1"/>
  <c r="AP159" i="8" a="1"/>
  <c r="AP159" i="8" s="1"/>
  <c r="AU159" i="8" a="1"/>
  <c r="AU159" i="8" s="1"/>
  <c r="AQ159" i="8" a="1"/>
  <c r="AQ159" i="8" s="1"/>
  <c r="BC159" i="8" a="1"/>
  <c r="BC159" i="8" s="1"/>
  <c r="AY159" i="8" a="1"/>
  <c r="AY159" i="8" s="1"/>
  <c r="BB159" i="8" a="1"/>
  <c r="BB159" i="8" s="1"/>
  <c r="BA159" i="8" a="1"/>
  <c r="BA159" i="8" s="1"/>
  <c r="AW159" i="8" a="1"/>
  <c r="AW159" i="8" s="1"/>
  <c r="AO159" i="8" a="1"/>
  <c r="AO159" i="8" s="1"/>
  <c r="AO129" i="8" s="1"/>
  <c r="AO253" i="8" s="1"/>
  <c r="BQ253" i="8" s="1"/>
  <c r="AR63" i="8" a="1"/>
  <c r="AR63" i="8" s="1"/>
  <c r="AY63" i="8" a="1"/>
  <c r="AY63" i="8" s="1"/>
  <c r="BC63" i="8" a="1"/>
  <c r="BC63" i="8" s="1"/>
  <c r="AP63" i="8" a="1"/>
  <c r="AP63" i="8" s="1"/>
  <c r="AU63" i="8" a="1"/>
  <c r="AU63" i="8" s="1"/>
  <c r="BB63" i="8" a="1"/>
  <c r="BB63" i="8" s="1"/>
  <c r="AT63" i="8" a="1"/>
  <c r="AT63" i="8" s="1"/>
  <c r="BF63" i="8" a="1"/>
  <c r="BF63" i="8" s="1"/>
  <c r="AX63" i="8" a="1"/>
  <c r="AX63" i="8" s="1"/>
  <c r="AO63" i="8" a="1"/>
  <c r="AO63" i="8" s="1"/>
  <c r="AO33" i="8" s="1"/>
  <c r="BE63" i="8" a="1"/>
  <c r="BE63" i="8" s="1"/>
  <c r="AZ63" i="8" a="1"/>
  <c r="AZ63" i="8" s="1"/>
  <c r="AQ63" i="8" a="1"/>
  <c r="AQ63" i="8" s="1"/>
  <c r="BD63" i="8" a="1"/>
  <c r="BD63" i="8" s="1"/>
  <c r="W380" i="8"/>
  <c r="X376" i="8" s="1"/>
  <c r="E209" i="8" a="1"/>
  <c r="E209" i="8" s="1"/>
  <c r="E161" i="8" a="1"/>
  <c r="E161" i="8" s="1"/>
  <c r="E113" i="8" a="1"/>
  <c r="E113" i="8" s="1"/>
  <c r="E65" i="8" a="1"/>
  <c r="E65" i="8" s="1"/>
  <c r="BE64" i="8" a="1"/>
  <c r="BE64" i="8" s="1"/>
  <c r="AS64" i="8" a="1"/>
  <c r="AS64" i="8" s="1"/>
  <c r="BB64" i="8" a="1"/>
  <c r="BB64" i="8" s="1"/>
  <c r="AV64" i="8" a="1"/>
  <c r="AV64" i="8" s="1"/>
  <c r="AP64" i="8" a="1"/>
  <c r="AP64" i="8" s="1"/>
  <c r="AY64" i="8" a="1"/>
  <c r="AY64" i="8" s="1"/>
  <c r="AQ64" i="8" a="1"/>
  <c r="AQ64" i="8" s="1"/>
  <c r="BD64" i="8" a="1"/>
  <c r="BD64" i="8" s="1"/>
  <c r="BA64" i="8" a="1"/>
  <c r="BA64" i="8" s="1"/>
  <c r="AX64" i="8" a="1"/>
  <c r="AX64" i="8" s="1"/>
  <c r="AR64" i="8" a="1"/>
  <c r="AR64" i="8" s="1"/>
  <c r="AU64" i="8" a="1"/>
  <c r="AU64" i="8" s="1"/>
  <c r="BF64" i="8" a="1"/>
  <c r="BF64" i="8" s="1"/>
  <c r="BC64" i="8" a="1"/>
  <c r="BC64" i="8" s="1"/>
  <c r="AZ64" i="8" a="1"/>
  <c r="AZ64" i="8" s="1"/>
  <c r="AW64" i="8" a="1"/>
  <c r="AW64" i="8" s="1"/>
  <c r="AT64" i="8" a="1"/>
  <c r="AT64" i="8" s="1"/>
  <c r="AI35" i="28"/>
  <c r="AI27" i="28"/>
  <c r="BT111" i="8"/>
  <c r="AK65" i="28"/>
  <c r="AL335" i="8"/>
  <c r="AL344" i="8" s="1"/>
  <c r="AM295" i="8"/>
  <c r="AN305" i="8"/>
  <c r="AN15" i="28"/>
  <c r="S312" i="8"/>
  <c r="S100" i="28"/>
  <c r="AH35" i="28"/>
  <c r="AH27" i="28"/>
  <c r="BO26" i="28"/>
  <c r="BO27" i="28" s="1"/>
  <c r="AM321" i="8"/>
  <c r="AM287" i="8"/>
  <c r="AS112" i="8" a="1"/>
  <c r="AS112" i="8" s="1"/>
  <c r="BE112" i="8" a="1"/>
  <c r="BE112" i="8" s="1"/>
  <c r="BB112" i="8" a="1"/>
  <c r="BB112" i="8" s="1"/>
  <c r="AY112" i="8" a="1"/>
  <c r="AY112" i="8" s="1"/>
  <c r="AP112" i="8" a="1"/>
  <c r="AP112" i="8" s="1"/>
  <c r="AV112" i="8" a="1"/>
  <c r="AV112" i="8" s="1"/>
  <c r="AQ112" i="8" a="1"/>
  <c r="AQ112" i="8" s="1"/>
  <c r="BD112" i="8" a="1"/>
  <c r="BD112" i="8" s="1"/>
  <c r="BA112" i="8" a="1"/>
  <c r="BA112" i="8" s="1"/>
  <c r="AX112" i="8" a="1"/>
  <c r="AX112" i="8" s="1"/>
  <c r="AU112" i="8" a="1"/>
  <c r="AU112" i="8" s="1"/>
  <c r="AR112" i="8" a="1"/>
  <c r="AR112" i="8" s="1"/>
  <c r="BF112" i="8" a="1"/>
  <c r="BF112" i="8" s="1"/>
  <c r="BC112" i="8" a="1"/>
  <c r="BC112" i="8" s="1"/>
  <c r="AZ112" i="8" a="1"/>
  <c r="AZ112" i="8" s="1"/>
  <c r="AW112" i="8" a="1"/>
  <c r="AW112" i="8" s="1"/>
  <c r="AT112" i="8" a="1"/>
  <c r="AT112" i="8" s="1"/>
  <c r="BP350" i="8"/>
  <c r="AJ297" i="8"/>
  <c r="AN306" i="8"/>
  <c r="AN23" i="28"/>
  <c r="BQ111" i="8"/>
  <c r="CA111" i="8"/>
  <c r="AO81" i="8"/>
  <c r="AO339" i="8" s="1"/>
  <c r="BQ339" i="8" s="1"/>
  <c r="BV111" i="8"/>
  <c r="AJ26" i="28"/>
  <c r="AJ21" i="28"/>
  <c r="AK26" i="28"/>
  <c r="AK21" i="28"/>
  <c r="AM296" i="8"/>
  <c r="K15" i="6"/>
  <c r="K17" i="6"/>
  <c r="K16" i="6"/>
  <c r="AS16" i="8"/>
  <c r="AR18" i="8"/>
  <c r="BR18" i="8" s="1"/>
  <c r="AH48" i="28"/>
  <c r="AI347" i="8"/>
  <c r="AI351" i="8" s="1"/>
  <c r="BZ351" i="8" s="1"/>
  <c r="BB160" i="8" a="1"/>
  <c r="BB160" i="8" s="1"/>
  <c r="BE160" i="8" a="1"/>
  <c r="BE160" i="8" s="1"/>
  <c r="AS160" i="8" a="1"/>
  <c r="AS160" i="8" s="1"/>
  <c r="AV160" i="8" a="1"/>
  <c r="AV160" i="8" s="1"/>
  <c r="AY160" i="8" a="1"/>
  <c r="AY160" i="8" s="1"/>
  <c r="AP160" i="8" a="1"/>
  <c r="AP160" i="8" s="1"/>
  <c r="BD160" i="8" a="1"/>
  <c r="BD160" i="8" s="1"/>
  <c r="BA160" i="8" a="1"/>
  <c r="BA160" i="8" s="1"/>
  <c r="AX160" i="8" a="1"/>
  <c r="AX160" i="8" s="1"/>
  <c r="AT160" i="8" a="1"/>
  <c r="AT160" i="8" s="1"/>
  <c r="AQ160" i="8" a="1"/>
  <c r="AQ160" i="8" s="1"/>
  <c r="BF160" i="8" a="1"/>
  <c r="BF160" i="8" s="1"/>
  <c r="BC160" i="8" a="1"/>
  <c r="BC160" i="8" s="1"/>
  <c r="AZ160" i="8" a="1"/>
  <c r="AZ160" i="8" s="1"/>
  <c r="AW160" i="8" a="1"/>
  <c r="AW160" i="8" s="1"/>
  <c r="AU160" i="8" a="1"/>
  <c r="AU160" i="8" s="1"/>
  <c r="AR160" i="8" a="1"/>
  <c r="AR160" i="8" s="1"/>
  <c r="Q60" i="28"/>
  <c r="BI52" i="28"/>
  <c r="AM283" i="8"/>
  <c r="BU111" i="8"/>
  <c r="BW111" i="8"/>
  <c r="U370" i="8"/>
  <c r="U294" i="8"/>
  <c r="U310" i="8"/>
  <c r="U39" i="28"/>
  <c r="BJ372" i="8"/>
  <c r="BJ373" i="8" s="1"/>
  <c r="BK369" i="8" s="1"/>
  <c r="AN287" i="8"/>
  <c r="AN298" i="8" s="1"/>
  <c r="AN321" i="8"/>
  <c r="BJ85" i="28"/>
  <c r="BE208" i="8" a="1"/>
  <c r="BE208" i="8" s="1"/>
  <c r="AS208" i="8" a="1"/>
  <c r="AS208" i="8" s="1"/>
  <c r="BB208" i="8" a="1"/>
  <c r="BB208" i="8" s="1"/>
  <c r="AY208" i="8" a="1"/>
  <c r="AY208" i="8" s="1"/>
  <c r="AP208" i="8" a="1"/>
  <c r="AP208" i="8" s="1"/>
  <c r="AV208" i="8" a="1"/>
  <c r="AV208" i="8" s="1"/>
  <c r="AT208" i="8" a="1"/>
  <c r="AT208" i="8" s="1"/>
  <c r="BD208" i="8" a="1"/>
  <c r="BD208" i="8" s="1"/>
  <c r="BA208" i="8" a="1"/>
  <c r="BA208" i="8" s="1"/>
  <c r="AX208" i="8" a="1"/>
  <c r="AX208" i="8" s="1"/>
  <c r="AU208" i="8" a="1"/>
  <c r="AU208" i="8" s="1"/>
  <c r="AQ208" i="8" a="1"/>
  <c r="AQ208" i="8" s="1"/>
  <c r="BF208" i="8" a="1"/>
  <c r="BF208" i="8" s="1"/>
  <c r="BC208" i="8" a="1"/>
  <c r="BC208" i="8" s="1"/>
  <c r="AZ208" i="8" a="1"/>
  <c r="AZ208" i="8" s="1"/>
  <c r="AW208" i="8" a="1"/>
  <c r="AW208" i="8" s="1"/>
  <c r="AR208" i="8" a="1"/>
  <c r="AR208" i="8" s="1"/>
  <c r="BR111" i="8"/>
  <c r="CB111" i="8"/>
  <c r="BS111" i="8"/>
  <c r="AL305" i="8"/>
  <c r="AL15" i="28"/>
  <c r="BP296" i="8"/>
  <c r="BP23" i="28"/>
  <c r="AJ24" i="28"/>
  <c r="U369" i="8" l="1"/>
  <c r="U372" i="8" s="1"/>
  <c r="R47" i="28"/>
  <c r="R52" i="28" s="1"/>
  <c r="R60" i="28" s="1"/>
  <c r="R88" i="28" s="1"/>
  <c r="S93" i="28"/>
  <c r="CA207" i="8"/>
  <c r="CA208" i="8"/>
  <c r="S319" i="8"/>
  <c r="K148" i="6" s="1"/>
  <c r="CA112" i="8"/>
  <c r="CA160" i="8"/>
  <c r="CA64" i="8"/>
  <c r="CA159" i="8"/>
  <c r="BW207" i="8"/>
  <c r="BT63" i="8"/>
  <c r="BT207" i="8"/>
  <c r="BU207" i="8"/>
  <c r="AO177" i="8"/>
  <c r="AO254" i="8" s="1"/>
  <c r="AO283" i="8" s="1"/>
  <c r="AO299" i="8" s="1"/>
  <c r="AO23" i="28" s="1"/>
  <c r="BQ159" i="8"/>
  <c r="BV159" i="8"/>
  <c r="BR63" i="8"/>
  <c r="BR207" i="8"/>
  <c r="BV207" i="8"/>
  <c r="BS207" i="8"/>
  <c r="BR159" i="8"/>
  <c r="BV63" i="8"/>
  <c r="BU159" i="8"/>
  <c r="CB207" i="8"/>
  <c r="CA63" i="8"/>
  <c r="BQ207" i="8"/>
  <c r="CB159" i="8"/>
  <c r="BS63" i="8"/>
  <c r="BT159" i="8"/>
  <c r="BS159" i="8"/>
  <c r="BU63" i="8"/>
  <c r="BW63" i="8"/>
  <c r="CB63" i="8"/>
  <c r="BQ63" i="8"/>
  <c r="AN24" i="28"/>
  <c r="W69" i="28"/>
  <c r="BQ81" i="8"/>
  <c r="BQ177" i="8"/>
  <c r="BU64" i="8"/>
  <c r="BT160" i="8"/>
  <c r="BW208" i="8"/>
  <c r="AL20" i="28"/>
  <c r="AD141" i="6"/>
  <c r="AD146" i="6" s="1"/>
  <c r="AL16" i="28"/>
  <c r="AL24" i="28"/>
  <c r="BP15" i="28"/>
  <c r="BP16" i="28" s="1"/>
  <c r="BU208" i="8"/>
  <c r="AO336" i="8"/>
  <c r="BQ33" i="8"/>
  <c r="BS160" i="8"/>
  <c r="AS18" i="8"/>
  <c r="AT16" i="8"/>
  <c r="AO296" i="8"/>
  <c r="BQ296" i="8" s="1"/>
  <c r="BR112" i="8"/>
  <c r="CB112" i="8"/>
  <c r="AP81" i="8"/>
  <c r="BS112" i="8"/>
  <c r="S117" i="28"/>
  <c r="AF141" i="6"/>
  <c r="AF146" i="6" s="1"/>
  <c r="BS64" i="8"/>
  <c r="BB65" i="8" a="1"/>
  <c r="BB65" i="8" s="1"/>
  <c r="BE65" i="8" a="1"/>
  <c r="BE65" i="8" s="1"/>
  <c r="AS65" i="8" a="1"/>
  <c r="AS65" i="8" s="1"/>
  <c r="AY65" i="8" a="1"/>
  <c r="AY65" i="8" s="1"/>
  <c r="AQ65" i="8" a="1"/>
  <c r="AQ65" i="8" s="1"/>
  <c r="AV65" i="8" a="1"/>
  <c r="AV65" i="8" s="1"/>
  <c r="BD65" i="8" a="1"/>
  <c r="BD65" i="8" s="1"/>
  <c r="BA65" i="8" a="1"/>
  <c r="BA65" i="8" s="1"/>
  <c r="AX65" i="8" a="1"/>
  <c r="AX65" i="8" s="1"/>
  <c r="AT65" i="8" a="1"/>
  <c r="AT65" i="8" s="1"/>
  <c r="BF65" i="8" a="1"/>
  <c r="BF65" i="8" s="1"/>
  <c r="BC65" i="8" a="1"/>
  <c r="BC65" i="8" s="1"/>
  <c r="AZ65" i="8" a="1"/>
  <c r="AZ65" i="8" s="1"/>
  <c r="AW65" i="8" a="1"/>
  <c r="AW65" i="8" s="1"/>
  <c r="AR65" i="8" a="1"/>
  <c r="AR65" i="8" s="1"/>
  <c r="AU65" i="8" a="1"/>
  <c r="AU65" i="8" s="1"/>
  <c r="AL377" i="8"/>
  <c r="BP377" i="8" s="1"/>
  <c r="BP305" i="8"/>
  <c r="BV208" i="8"/>
  <c r="X379" i="8"/>
  <c r="X380" i="8" s="1"/>
  <c r="U322" i="8"/>
  <c r="BI60" i="28"/>
  <c r="Q88" i="28"/>
  <c r="CB160" i="8"/>
  <c r="BR160" i="8"/>
  <c r="AP129" i="8"/>
  <c r="BW160" i="8"/>
  <c r="AI48" i="28"/>
  <c r="BZ48" i="28" s="1"/>
  <c r="AJ347" i="8"/>
  <c r="AJ351" i="8" s="1"/>
  <c r="BO351" i="8"/>
  <c r="AR20" i="8"/>
  <c r="BU112" i="8"/>
  <c r="AM298" i="8"/>
  <c r="AO287" i="8"/>
  <c r="AO298" i="8" s="1"/>
  <c r="AN377" i="8"/>
  <c r="AM348" i="8"/>
  <c r="CB64" i="8"/>
  <c r="BR64" i="8"/>
  <c r="AP33" i="8"/>
  <c r="BW64" i="8"/>
  <c r="BE113" i="8" a="1"/>
  <c r="BE113" i="8" s="1"/>
  <c r="AS113" i="8" a="1"/>
  <c r="AS113" i="8" s="1"/>
  <c r="BB113" i="8" a="1"/>
  <c r="BB113" i="8" s="1"/>
  <c r="AQ113" i="8" a="1"/>
  <c r="AQ113" i="8" s="1"/>
  <c r="AY113" i="8" a="1"/>
  <c r="AY113" i="8" s="1"/>
  <c r="AV113" i="8" a="1"/>
  <c r="AV113" i="8" s="1"/>
  <c r="BF113" i="8" a="1"/>
  <c r="BF113" i="8" s="1"/>
  <c r="BC113" i="8" a="1"/>
  <c r="BC113" i="8" s="1"/>
  <c r="AZ113" i="8" a="1"/>
  <c r="AZ113" i="8" s="1"/>
  <c r="AW113" i="8" a="1"/>
  <c r="AW113" i="8" s="1"/>
  <c r="AR113" i="8" a="1"/>
  <c r="AR113" i="8" s="1"/>
  <c r="BD113" i="8" a="1"/>
  <c r="BD113" i="8" s="1"/>
  <c r="AX113" i="8" a="1"/>
  <c r="AX113" i="8" s="1"/>
  <c r="AT113" i="8" a="1"/>
  <c r="AT113" i="8" s="1"/>
  <c r="BA113" i="8" a="1"/>
  <c r="BA113" i="8" s="1"/>
  <c r="AU113" i="8" a="1"/>
  <c r="AU113" i="8" s="1"/>
  <c r="BT208" i="8"/>
  <c r="BS208" i="8"/>
  <c r="AN307" i="8"/>
  <c r="AN18" i="28"/>
  <c r="AN20" i="28" s="1"/>
  <c r="U84" i="28"/>
  <c r="U96" i="28"/>
  <c r="U41" i="28"/>
  <c r="U40" i="28"/>
  <c r="V37" i="28" s="1"/>
  <c r="AM299" i="8"/>
  <c r="BU160" i="8"/>
  <c r="BV160" i="8"/>
  <c r="AM305" i="8"/>
  <c r="AM15" i="28"/>
  <c r="AJ35" i="28"/>
  <c r="AJ27" i="28"/>
  <c r="BP297" i="8"/>
  <c r="BV112" i="8"/>
  <c r="AL65" i="28"/>
  <c r="AM335" i="8"/>
  <c r="AM344" i="8" s="1"/>
  <c r="BP344" i="8"/>
  <c r="BQ335" i="8" s="1"/>
  <c r="BT64" i="8"/>
  <c r="BQ129" i="8"/>
  <c r="BE161" i="8" a="1"/>
  <c r="BE161" i="8" s="1"/>
  <c r="BB161" i="8" a="1"/>
  <c r="BB161" i="8" s="1"/>
  <c r="AS161" i="8" a="1"/>
  <c r="AS161" i="8" s="1"/>
  <c r="AT161" i="8" a="1"/>
  <c r="AT161" i="8" s="1"/>
  <c r="BF161" i="8" a="1"/>
  <c r="BF161" i="8" s="1"/>
  <c r="BC161" i="8" a="1"/>
  <c r="BC161" i="8" s="1"/>
  <c r="AZ161" i="8" a="1"/>
  <c r="AZ161" i="8" s="1"/>
  <c r="AW161" i="8" a="1"/>
  <c r="AW161" i="8" s="1"/>
  <c r="AU161" i="8" a="1"/>
  <c r="AU161" i="8" s="1"/>
  <c r="AV161" i="8" a="1"/>
  <c r="AV161" i="8" s="1"/>
  <c r="AQ161" i="8" a="1"/>
  <c r="AQ161" i="8" s="1"/>
  <c r="AY161" i="8" a="1"/>
  <c r="AY161" i="8" s="1"/>
  <c r="BD161" i="8" a="1"/>
  <c r="BD161" i="8" s="1"/>
  <c r="AX161" i="8" a="1"/>
  <c r="AX161" i="8" s="1"/>
  <c r="BA161" i="8" a="1"/>
  <c r="BA161" i="8" s="1"/>
  <c r="AR161" i="8" a="1"/>
  <c r="AR161" i="8" s="1"/>
  <c r="BJ68" i="28"/>
  <c r="T71" i="28"/>
  <c r="T99" i="28"/>
  <c r="CB208" i="8"/>
  <c r="BR208" i="8"/>
  <c r="AP177" i="8"/>
  <c r="AK35" i="28"/>
  <c r="AK27" i="28"/>
  <c r="BT112" i="8"/>
  <c r="BW112" i="8"/>
  <c r="BO35" i="28"/>
  <c r="BV64" i="8"/>
  <c r="BE209" i="8" a="1"/>
  <c r="BE209" i="8" s="1"/>
  <c r="BB209" i="8" a="1"/>
  <c r="BB209" i="8" s="1"/>
  <c r="AS209" i="8" a="1"/>
  <c r="AS209" i="8" s="1"/>
  <c r="AQ209" i="8" a="1"/>
  <c r="AQ209" i="8" s="1"/>
  <c r="AV209" i="8" a="1"/>
  <c r="AV209" i="8" s="1"/>
  <c r="AY209" i="8" a="1"/>
  <c r="AY209" i="8" s="1"/>
  <c r="BD209" i="8" a="1"/>
  <c r="BD209" i="8" s="1"/>
  <c r="BA209" i="8" a="1"/>
  <c r="BA209" i="8" s="1"/>
  <c r="AX209" i="8" a="1"/>
  <c r="AX209" i="8" s="1"/>
  <c r="AU209" i="8" a="1"/>
  <c r="AU209" i="8" s="1"/>
  <c r="BC209" i="8" a="1"/>
  <c r="BC209" i="8" s="1"/>
  <c r="AW209" i="8" a="1"/>
  <c r="AW209" i="8" s="1"/>
  <c r="BF209" i="8" a="1"/>
  <c r="BF209" i="8" s="1"/>
  <c r="AZ209" i="8" a="1"/>
  <c r="AZ209" i="8" s="1"/>
  <c r="AT209" i="8" a="1"/>
  <c r="AT209" i="8" s="1"/>
  <c r="AR209" i="8" a="1"/>
  <c r="AR209" i="8" s="1"/>
  <c r="J12" i="6" l="1"/>
  <c r="T303" i="8"/>
  <c r="CA161" i="8"/>
  <c r="CA209" i="8"/>
  <c r="S119" i="28"/>
  <c r="S120" i="28" s="1"/>
  <c r="BK69" i="28"/>
  <c r="BY69" i="28"/>
  <c r="CA113" i="8"/>
  <c r="CA65" i="8"/>
  <c r="U373" i="8"/>
  <c r="V369" i="8" s="1"/>
  <c r="BQ254" i="8"/>
  <c r="AO306" i="8"/>
  <c r="BQ283" i="8"/>
  <c r="L64" i="6" s="1"/>
  <c r="AO321" i="8"/>
  <c r="BQ321" i="8" s="1"/>
  <c r="BP24" i="28"/>
  <c r="BS209" i="8"/>
  <c r="BW113" i="8"/>
  <c r="BT209" i="8"/>
  <c r="BW209" i="8"/>
  <c r="BS161" i="8"/>
  <c r="AN26" i="28"/>
  <c r="AN21" i="28"/>
  <c r="X69" i="28"/>
  <c r="Y376" i="8"/>
  <c r="CB161" i="8"/>
  <c r="BR161" i="8"/>
  <c r="AQ129" i="8"/>
  <c r="AQ253" i="8" s="1"/>
  <c r="BW161" i="8"/>
  <c r="AM65" i="28"/>
  <c r="AN335" i="8"/>
  <c r="AN344" i="8" s="1"/>
  <c r="BR113" i="8"/>
  <c r="CB113" i="8"/>
  <c r="AQ81" i="8"/>
  <c r="AQ339" i="8" s="1"/>
  <c r="AQ296" i="8" s="1"/>
  <c r="AO307" i="8"/>
  <c r="AO18" i="28"/>
  <c r="E66" i="8" a="1"/>
  <c r="E66" i="8" s="1"/>
  <c r="E162" i="8" a="1"/>
  <c r="E162" i="8" s="1"/>
  <c r="E210" i="8" a="1"/>
  <c r="E210" i="8" s="1"/>
  <c r="E114" i="8" a="1"/>
  <c r="E114" i="8" s="1"/>
  <c r="BR20" i="8"/>
  <c r="BT65" i="8"/>
  <c r="BW65" i="8"/>
  <c r="AP339" i="8"/>
  <c r="AO305" i="8"/>
  <c r="BQ305" i="8" s="1"/>
  <c r="AO15" i="28"/>
  <c r="AO24" i="28" s="1"/>
  <c r="AL26" i="28"/>
  <c r="AL21" i="28"/>
  <c r="BP20" i="28"/>
  <c r="BP21" i="28" s="1"/>
  <c r="T312" i="8"/>
  <c r="T100" i="28"/>
  <c r="BJ99" i="28"/>
  <c r="CB209" i="8"/>
  <c r="BR209" i="8"/>
  <c r="AQ177" i="8"/>
  <c r="AQ254" i="8" s="1"/>
  <c r="AQ283" i="8" s="1"/>
  <c r="AQ299" i="8" s="1"/>
  <c r="BU209" i="8"/>
  <c r="BV209" i="8"/>
  <c r="BU161" i="8"/>
  <c r="BP65" i="28"/>
  <c r="AE141" i="6"/>
  <c r="AE146" i="6" s="1"/>
  <c r="AM16" i="28"/>
  <c r="BV113" i="8"/>
  <c r="AP336" i="8"/>
  <c r="AM350" i="8"/>
  <c r="BQ287" i="8"/>
  <c r="AP253" i="8"/>
  <c r="L14" i="6"/>
  <c r="U323" i="8"/>
  <c r="BR65" i="8"/>
  <c r="CB65" i="8"/>
  <c r="AQ33" i="8"/>
  <c r="AQ336" i="8" s="1"/>
  <c r="AQ295" i="8" s="1"/>
  <c r="AQ348" i="8" s="1"/>
  <c r="AQ350" i="8" s="1"/>
  <c r="AQ297" i="8" s="1"/>
  <c r="BV65" i="8"/>
  <c r="AN16" i="28"/>
  <c r="AU16" i="8"/>
  <c r="AT18" i="8"/>
  <c r="AO295" i="8"/>
  <c r="BQ336" i="8"/>
  <c r="T93" i="28"/>
  <c r="K11" i="6"/>
  <c r="AM377" i="8"/>
  <c r="BT113" i="8"/>
  <c r="BS113" i="8"/>
  <c r="AM18" i="28"/>
  <c r="AM20" i="28" s="1"/>
  <c r="AM307" i="8"/>
  <c r="BQ298" i="8"/>
  <c r="AJ48" i="28"/>
  <c r="AK347" i="8"/>
  <c r="AK351" i="8" s="1"/>
  <c r="BU65" i="8"/>
  <c r="AS20" i="8"/>
  <c r="AP254" i="8"/>
  <c r="BJ71" i="28"/>
  <c r="T87" i="28"/>
  <c r="BJ87" i="28" s="1"/>
  <c r="BT161" i="8"/>
  <c r="BV161" i="8"/>
  <c r="AM306" i="8"/>
  <c r="BQ299" i="8"/>
  <c r="AM23" i="28"/>
  <c r="V370" i="8"/>
  <c r="V294" i="8"/>
  <c r="V310" i="8"/>
  <c r="V39" i="28"/>
  <c r="V83" i="28"/>
  <c r="U85" i="28"/>
  <c r="BU113" i="8"/>
  <c r="BO48" i="28"/>
  <c r="BS65" i="8"/>
  <c r="S47" i="28" l="1"/>
  <c r="S52" i="28" s="1"/>
  <c r="S60" i="28" s="1"/>
  <c r="S88" i="28" s="1"/>
  <c r="U68" i="28"/>
  <c r="U99" i="28" s="1"/>
  <c r="T319" i="8"/>
  <c r="K12" i="6" s="1"/>
  <c r="BQ307" i="8"/>
  <c r="BQ15" i="28"/>
  <c r="BQ16" i="28" s="1"/>
  <c r="AM26" i="28"/>
  <c r="AM21" i="28"/>
  <c r="AO348" i="8"/>
  <c r="BQ295" i="8"/>
  <c r="AV16" i="8"/>
  <c r="AU18" i="8"/>
  <c r="AU20" i="8" s="1"/>
  <c r="BS16" i="8"/>
  <c r="BB210" i="8" a="1"/>
  <c r="BB210" i="8" s="1"/>
  <c r="BE210" i="8" a="1"/>
  <c r="BE210" i="8" s="1"/>
  <c r="AS210" i="8" a="1"/>
  <c r="AS210" i="8" s="1"/>
  <c r="AY210" i="8" a="1"/>
  <c r="AY210" i="8" s="1"/>
  <c r="AV210" i="8" a="1"/>
  <c r="AV210" i="8" s="1"/>
  <c r="BF210" i="8" a="1"/>
  <c r="BF210" i="8" s="1"/>
  <c r="BC210" i="8" a="1"/>
  <c r="BC210" i="8" s="1"/>
  <c r="AZ210" i="8" a="1"/>
  <c r="AZ210" i="8" s="1"/>
  <c r="AW210" i="8" a="1"/>
  <c r="AW210" i="8" s="1"/>
  <c r="AR210" i="8" a="1"/>
  <c r="AR210" i="8" s="1"/>
  <c r="BA210" i="8" a="1"/>
  <c r="BA210" i="8" s="1"/>
  <c r="AT210" i="8" a="1"/>
  <c r="AT210" i="8" s="1"/>
  <c r="AU210" i="8" a="1"/>
  <c r="AU210" i="8" s="1"/>
  <c r="BD210" i="8" a="1"/>
  <c r="BD210" i="8" s="1"/>
  <c r="AX210" i="8" a="1"/>
  <c r="AX210" i="8" s="1"/>
  <c r="AN65" i="28"/>
  <c r="AO335" i="8"/>
  <c r="AO344" i="8" s="1"/>
  <c r="Y379" i="8"/>
  <c r="Y380" i="8" s="1"/>
  <c r="L17" i="6"/>
  <c r="L16" i="6"/>
  <c r="L15" i="6"/>
  <c r="AP321" i="8"/>
  <c r="AP287" i="8"/>
  <c r="AM297" i="8"/>
  <c r="AQ306" i="8"/>
  <c r="AQ23" i="28"/>
  <c r="AO20" i="28"/>
  <c r="AG141" i="6"/>
  <c r="AG146" i="6" s="1"/>
  <c r="AO16" i="28"/>
  <c r="BE162" i="8" a="1"/>
  <c r="BE162" i="8" s="1"/>
  <c r="AS162" i="8" a="1"/>
  <c r="AS162" i="8" s="1"/>
  <c r="BB162" i="8" a="1"/>
  <c r="BB162" i="8" s="1"/>
  <c r="AY162" i="8" a="1"/>
  <c r="AY162" i="8" s="1"/>
  <c r="AV162" i="8" a="1"/>
  <c r="AV162" i="8" s="1"/>
  <c r="BD162" i="8" a="1"/>
  <c r="BD162" i="8" s="1"/>
  <c r="BA162" i="8" a="1"/>
  <c r="BA162" i="8" s="1"/>
  <c r="AX162" i="8" a="1"/>
  <c r="AX162" i="8" s="1"/>
  <c r="AT162" i="8" a="1"/>
  <c r="AT162" i="8" s="1"/>
  <c r="AU162" i="8" a="1"/>
  <c r="AU162" i="8" s="1"/>
  <c r="AR162" i="8" a="1"/>
  <c r="AR162" i="8" s="1"/>
  <c r="BF162" i="8" a="1"/>
  <c r="BF162" i="8" s="1"/>
  <c r="AZ162" i="8" a="1"/>
  <c r="AZ162" i="8" s="1"/>
  <c r="BC162" i="8" a="1"/>
  <c r="BC162" i="8" s="1"/>
  <c r="AW162" i="8" a="1"/>
  <c r="AW162" i="8" s="1"/>
  <c r="AQ305" i="8"/>
  <c r="AQ15" i="28"/>
  <c r="E115" i="8" a="1"/>
  <c r="E115" i="8" s="1"/>
  <c r="E67" i="8" a="1"/>
  <c r="E67" i="8" s="1"/>
  <c r="E211" i="8" a="1"/>
  <c r="E211" i="8" s="1"/>
  <c r="E163" i="8" a="1"/>
  <c r="E163" i="8" s="1"/>
  <c r="V40" i="28"/>
  <c r="W37" i="28" s="1"/>
  <c r="V96" i="28"/>
  <c r="V84" i="28"/>
  <c r="W83" i="28" s="1"/>
  <c r="BY83" i="28" s="1"/>
  <c r="V41" i="28"/>
  <c r="AM24" i="28"/>
  <c r="BQ23" i="28"/>
  <c r="AK48" i="28"/>
  <c r="AL347" i="8"/>
  <c r="AL351" i="8" s="1"/>
  <c r="BQ18" i="28"/>
  <c r="AP295" i="8"/>
  <c r="T117" i="28"/>
  <c r="BJ100" i="28"/>
  <c r="AO377" i="8"/>
  <c r="BQ377" i="8" s="1"/>
  <c r="BE66" i="8" a="1"/>
  <c r="BE66" i="8" s="1"/>
  <c r="BB66" i="8" a="1"/>
  <c r="BB66" i="8" s="1"/>
  <c r="AS66" i="8" a="1"/>
  <c r="AS66" i="8" s="1"/>
  <c r="AR66" i="8" a="1"/>
  <c r="AR66" i="8" s="1"/>
  <c r="AV66" i="8" a="1"/>
  <c r="AV66" i="8" s="1"/>
  <c r="AY66" i="8" a="1"/>
  <c r="AY66" i="8" s="1"/>
  <c r="BF66" i="8" a="1"/>
  <c r="BF66" i="8" s="1"/>
  <c r="BC66" i="8" a="1"/>
  <c r="BC66" i="8" s="1"/>
  <c r="AZ66" i="8" a="1"/>
  <c r="AZ66" i="8" s="1"/>
  <c r="AW66" i="8" a="1"/>
  <c r="AW66" i="8" s="1"/>
  <c r="AT66" i="8" a="1"/>
  <c r="AT66" i="8" s="1"/>
  <c r="BA66" i="8" a="1"/>
  <c r="BA66" i="8" s="1"/>
  <c r="AU66" i="8" a="1"/>
  <c r="AU66" i="8" s="1"/>
  <c r="BD66" i="8" a="1"/>
  <c r="BD66" i="8" s="1"/>
  <c r="AX66" i="8" a="1"/>
  <c r="AX66" i="8" s="1"/>
  <c r="V322" i="8"/>
  <c r="BQ306" i="8"/>
  <c r="AP283" i="8"/>
  <c r="AT20" i="8"/>
  <c r="BJ312" i="8"/>
  <c r="AL35" i="28"/>
  <c r="AL27" i="28"/>
  <c r="BP26" i="28"/>
  <c r="BP27" i="28" s="1"/>
  <c r="AP296" i="8"/>
  <c r="AS114" i="8" a="1"/>
  <c r="AS114" i="8" s="1"/>
  <c r="BE114" i="8" a="1"/>
  <c r="BE114" i="8" s="1"/>
  <c r="BB114" i="8" a="1"/>
  <c r="BB114" i="8" s="1"/>
  <c r="AV114" i="8" a="1"/>
  <c r="AV114" i="8" s="1"/>
  <c r="AY114" i="8" a="1"/>
  <c r="AY114" i="8" s="1"/>
  <c r="AR114" i="8" a="1"/>
  <c r="AR114" i="8" s="1"/>
  <c r="BD114" i="8" a="1"/>
  <c r="BD114" i="8" s="1"/>
  <c r="BA114" i="8" a="1"/>
  <c r="BA114" i="8" s="1"/>
  <c r="AX114" i="8" a="1"/>
  <c r="AX114" i="8" s="1"/>
  <c r="AW114" i="8" a="1"/>
  <c r="AW114" i="8" s="1"/>
  <c r="AU114" i="8" a="1"/>
  <c r="AU114" i="8" s="1"/>
  <c r="BC114" i="8" a="1"/>
  <c r="BC114" i="8" s="1"/>
  <c r="AT114" i="8" a="1"/>
  <c r="AT114" i="8" s="1"/>
  <c r="BF114" i="8" a="1"/>
  <c r="BF114" i="8" s="1"/>
  <c r="AZ114" i="8" a="1"/>
  <c r="AZ114" i="8" s="1"/>
  <c r="AQ287" i="8"/>
  <c r="AQ298" i="8" s="1"/>
  <c r="AQ321" i="8"/>
  <c r="V372" i="8"/>
  <c r="AN35" i="28"/>
  <c r="AN27" i="28"/>
  <c r="U303" i="8" l="1"/>
  <c r="L11" i="6" s="1"/>
  <c r="L148" i="6"/>
  <c r="U71" i="28"/>
  <c r="U87" i="28" s="1"/>
  <c r="BJ319" i="8"/>
  <c r="BK303" i="8" s="1"/>
  <c r="CA162" i="8"/>
  <c r="T119" i="28"/>
  <c r="T120" i="28" s="1"/>
  <c r="V373" i="8"/>
  <c r="V68" i="28" s="1"/>
  <c r="CA114" i="8"/>
  <c r="CA210" i="8"/>
  <c r="CA66" i="8"/>
  <c r="BQ24" i="28"/>
  <c r="BV162" i="8"/>
  <c r="BU114" i="8"/>
  <c r="BT162" i="8"/>
  <c r="BS18" i="8"/>
  <c r="BU66" i="8"/>
  <c r="Y69" i="28"/>
  <c r="Z376" i="8"/>
  <c r="W369" i="8"/>
  <c r="M14" i="6"/>
  <c r="V323" i="8"/>
  <c r="BV66" i="8"/>
  <c r="BE67" i="8" a="1"/>
  <c r="BE67" i="8" s="1"/>
  <c r="BB67" i="8" a="1"/>
  <c r="BB67" i="8" s="1"/>
  <c r="AV67" i="8" a="1"/>
  <c r="AV67" i="8" s="1"/>
  <c r="AY67" i="8" a="1"/>
  <c r="AY67" i="8" s="1"/>
  <c r="AS67" i="8" a="1"/>
  <c r="AS67" i="8" s="1"/>
  <c r="BF67" i="8" a="1"/>
  <c r="BF67" i="8" s="1"/>
  <c r="BC67" i="8" a="1"/>
  <c r="BC67" i="8" s="1"/>
  <c r="AZ67" i="8" a="1"/>
  <c r="AZ67" i="8" s="1"/>
  <c r="AX67" i="8" a="1"/>
  <c r="AX67" i="8" s="1"/>
  <c r="BA67" i="8" a="1"/>
  <c r="BA67" i="8" s="1"/>
  <c r="AW67" i="8" a="1"/>
  <c r="AW67" i="8" s="1"/>
  <c r="AT67" i="8" a="1"/>
  <c r="AT67" i="8" s="1"/>
  <c r="BD67" i="8" a="1"/>
  <c r="BD67" i="8" s="1"/>
  <c r="AU67" i="8" a="1"/>
  <c r="AU67" i="8" s="1"/>
  <c r="AQ377" i="8"/>
  <c r="BU162" i="8"/>
  <c r="BQ344" i="8"/>
  <c r="BR335" i="8" s="1"/>
  <c r="AP335" i="8"/>
  <c r="AP344" i="8" s="1"/>
  <c r="AO65" i="28"/>
  <c r="BT210" i="8"/>
  <c r="BV210" i="8"/>
  <c r="E69" i="8" a="1"/>
  <c r="E69" i="8" s="1"/>
  <c r="E165" i="8" a="1"/>
  <c r="E165" i="8" s="1"/>
  <c r="E213" i="8" a="1"/>
  <c r="E213" i="8" s="1"/>
  <c r="E117" i="8" a="1"/>
  <c r="E117" i="8" s="1"/>
  <c r="BT114" i="8"/>
  <c r="BT66" i="8"/>
  <c r="BW66" i="8"/>
  <c r="AP348" i="8"/>
  <c r="BK83" i="28"/>
  <c r="BB163" i="8" a="1"/>
  <c r="BB163" i="8" s="1"/>
  <c r="BE163" i="8" a="1"/>
  <c r="BE163" i="8" s="1"/>
  <c r="AY163" i="8" a="1"/>
  <c r="AY163" i="8" s="1"/>
  <c r="AV163" i="8" a="1"/>
  <c r="AV163" i="8" s="1"/>
  <c r="AS163" i="8" a="1"/>
  <c r="AS163" i="8" s="1"/>
  <c r="BD163" i="8" a="1"/>
  <c r="BD163" i="8" s="1"/>
  <c r="BA163" i="8" a="1"/>
  <c r="BA163" i="8" s="1"/>
  <c r="AX163" i="8" a="1"/>
  <c r="AX163" i="8" s="1"/>
  <c r="AT163" i="8" a="1"/>
  <c r="AT163" i="8" s="1"/>
  <c r="AW163" i="8" a="1"/>
  <c r="AW163" i="8" s="1"/>
  <c r="BF163" i="8" a="1"/>
  <c r="BF163" i="8" s="1"/>
  <c r="AZ163" i="8" a="1"/>
  <c r="AZ163" i="8" s="1"/>
  <c r="BC163" i="8" a="1"/>
  <c r="BC163" i="8" s="1"/>
  <c r="AU163" i="8" a="1"/>
  <c r="AU163" i="8" s="1"/>
  <c r="BB115" i="8" a="1"/>
  <c r="BB115" i="8" s="1"/>
  <c r="BE115" i="8" a="1"/>
  <c r="BE115" i="8" s="1"/>
  <c r="AV115" i="8" a="1"/>
  <c r="AV115" i="8" s="1"/>
  <c r="AY115" i="8" a="1"/>
  <c r="AY115" i="8" s="1"/>
  <c r="AS115" i="8" a="1"/>
  <c r="AS115" i="8" s="1"/>
  <c r="BF115" i="8" a="1"/>
  <c r="BF115" i="8" s="1"/>
  <c r="BC115" i="8" a="1"/>
  <c r="BC115" i="8" s="1"/>
  <c r="AZ115" i="8" a="1"/>
  <c r="AZ115" i="8" s="1"/>
  <c r="AU115" i="8" a="1"/>
  <c r="AU115" i="8" s="1"/>
  <c r="AW115" i="8" a="1"/>
  <c r="AW115" i="8" s="1"/>
  <c r="BA115" i="8" a="1"/>
  <c r="BA115" i="8" s="1"/>
  <c r="AT115" i="8" a="1"/>
  <c r="AT115" i="8" s="1"/>
  <c r="BD115" i="8" a="1"/>
  <c r="BD115" i="8" s="1"/>
  <c r="AX115" i="8" a="1"/>
  <c r="AX115" i="8" s="1"/>
  <c r="CB162" i="8"/>
  <c r="BR162" i="8"/>
  <c r="AR129" i="8"/>
  <c r="AP298" i="8"/>
  <c r="BU210" i="8"/>
  <c r="BS114" i="8"/>
  <c r="AQ18" i="28"/>
  <c r="AQ20" i="28" s="1"/>
  <c r="AQ307" i="8"/>
  <c r="U312" i="8"/>
  <c r="U100" i="28"/>
  <c r="BV114" i="8"/>
  <c r="BP35" i="28"/>
  <c r="E164" i="8" a="1"/>
  <c r="E164" i="8" s="1"/>
  <c r="E212" i="8" a="1"/>
  <c r="E212" i="8" s="1"/>
  <c r="E116" i="8" a="1"/>
  <c r="E116" i="8" s="1"/>
  <c r="E68" i="8" a="1"/>
  <c r="E68" i="8" s="1"/>
  <c r="CB66" i="8"/>
  <c r="BR66" i="8"/>
  <c r="AR33" i="8"/>
  <c r="BJ117" i="28"/>
  <c r="AL48" i="28"/>
  <c r="AM347" i="8"/>
  <c r="AM351" i="8" s="1"/>
  <c r="BP351" i="8"/>
  <c r="V85" i="28"/>
  <c r="BS20" i="8"/>
  <c r="BS162" i="8"/>
  <c r="AO26" i="28"/>
  <c r="BQ26" i="28" s="1"/>
  <c r="BQ27" i="28" s="1"/>
  <c r="AO21" i="28"/>
  <c r="BS210" i="8"/>
  <c r="AO350" i="8"/>
  <c r="BQ348" i="8"/>
  <c r="AM35" i="28"/>
  <c r="AM27" i="28"/>
  <c r="BR114" i="8"/>
  <c r="CB114" i="8"/>
  <c r="AR81" i="8"/>
  <c r="BW114" i="8"/>
  <c r="AP305" i="8"/>
  <c r="AP15" i="28"/>
  <c r="AQ16" i="28" s="1"/>
  <c r="AP299" i="8"/>
  <c r="BS66" i="8"/>
  <c r="W310" i="8"/>
  <c r="BK310" i="8" s="1"/>
  <c r="W370" i="8"/>
  <c r="BK370" i="8" s="1"/>
  <c r="W294" i="8"/>
  <c r="W39" i="28"/>
  <c r="BK37" i="28"/>
  <c r="BE211" i="8" a="1"/>
  <c r="BE211" i="8" s="1"/>
  <c r="BB211" i="8" a="1"/>
  <c r="BB211" i="8" s="1"/>
  <c r="AY211" i="8" a="1"/>
  <c r="AY211" i="8" s="1"/>
  <c r="AV211" i="8" a="1"/>
  <c r="AV211" i="8" s="1"/>
  <c r="BF211" i="8" a="1"/>
  <c r="BF211" i="8" s="1"/>
  <c r="BC211" i="8" a="1"/>
  <c r="BC211" i="8" s="1"/>
  <c r="AZ211" i="8" a="1"/>
  <c r="AZ211" i="8" s="1"/>
  <c r="AU211" i="8" a="1"/>
  <c r="AU211" i="8" s="1"/>
  <c r="AS211" i="8" a="1"/>
  <c r="AS211" i="8" s="1"/>
  <c r="BD211" i="8" a="1"/>
  <c r="BD211" i="8" s="1"/>
  <c r="AX211" i="8" a="1"/>
  <c r="AX211" i="8" s="1"/>
  <c r="BA211" i="8" a="1"/>
  <c r="BA211" i="8" s="1"/>
  <c r="AT211" i="8" a="1"/>
  <c r="AT211" i="8" s="1"/>
  <c r="AW211" i="8" a="1"/>
  <c r="AW211" i="8" s="1"/>
  <c r="AI141" i="6"/>
  <c r="AI146" i="6" s="1"/>
  <c r="BW162" i="8"/>
  <c r="AQ24" i="28"/>
  <c r="CB210" i="8"/>
  <c r="BR210" i="8"/>
  <c r="AR177" i="8"/>
  <c r="BW210" i="8"/>
  <c r="AV18" i="8"/>
  <c r="AV20" i="8" s="1"/>
  <c r="AW16" i="8"/>
  <c r="BQ20" i="28"/>
  <c r="BQ21" i="28" s="1"/>
  <c r="T47" i="28" l="1"/>
  <c r="T52" i="28" s="1"/>
  <c r="U93" i="28"/>
  <c r="BJ119" i="28"/>
  <c r="BK93" i="28" s="1"/>
  <c r="CA211" i="8"/>
  <c r="CA67" i="8"/>
  <c r="U319" i="8"/>
  <c r="M148" i="6" s="1"/>
  <c r="CA163" i="8"/>
  <c r="CA115" i="8"/>
  <c r="BV211" i="8"/>
  <c r="W322" i="8"/>
  <c r="BK294" i="8"/>
  <c r="F68" i="6" s="1"/>
  <c r="AP306" i="8"/>
  <c r="AP23" i="28"/>
  <c r="AR339" i="8"/>
  <c r="BR81" i="8"/>
  <c r="BB68" i="8" a="1"/>
  <c r="BB68" i="8" s="1"/>
  <c r="BE68" i="8" a="1"/>
  <c r="BE68" i="8" s="1"/>
  <c r="AT68" i="8" a="1"/>
  <c r="AT68" i="8" s="1"/>
  <c r="AV68" i="8" a="1"/>
  <c r="AV68" i="8" s="1"/>
  <c r="AY68" i="8" a="1"/>
  <c r="AY68" i="8" s="1"/>
  <c r="BD68" i="8" a="1"/>
  <c r="BD68" i="8" s="1"/>
  <c r="BA68" i="8" a="1"/>
  <c r="BA68" i="8" s="1"/>
  <c r="AW68" i="8" a="1"/>
  <c r="AW68" i="8" s="1"/>
  <c r="BF68" i="8" a="1"/>
  <c r="BF68" i="8" s="1"/>
  <c r="AZ68" i="8" a="1"/>
  <c r="AZ68" i="8" s="1"/>
  <c r="AU68" i="8" a="1"/>
  <c r="AU68" i="8" s="1"/>
  <c r="BC68" i="8" a="1"/>
  <c r="BC68" i="8" s="1"/>
  <c r="AX68" i="8" a="1"/>
  <c r="AX68" i="8" s="1"/>
  <c r="BW115" i="8"/>
  <c r="BT163" i="8"/>
  <c r="BB165" i="8" a="1"/>
  <c r="BB165" i="8" s="1"/>
  <c r="BE165" i="8" a="1"/>
  <c r="BE165" i="8" s="1"/>
  <c r="BF165" i="8" a="1"/>
  <c r="BF165" i="8" s="1"/>
  <c r="BC165" i="8" a="1"/>
  <c r="BC165" i="8" s="1"/>
  <c r="AW165" i="8" a="1"/>
  <c r="AW165" i="8" s="1"/>
  <c r="AY165" i="8" a="1"/>
  <c r="AY165" i="8" s="1"/>
  <c r="AV165" i="8" a="1"/>
  <c r="AV165" i="8" s="1"/>
  <c r="BD165" i="8" a="1"/>
  <c r="BD165" i="8" s="1"/>
  <c r="BA165" i="8" a="1"/>
  <c r="BA165" i="8" s="1"/>
  <c r="AX165" i="8" a="1"/>
  <c r="AX165" i="8" s="1"/>
  <c r="AU165" i="8" a="1"/>
  <c r="AU165" i="8" s="1"/>
  <c r="CA165" i="8" s="1"/>
  <c r="AZ165" i="8" a="1"/>
  <c r="AZ165" i="8" s="1"/>
  <c r="BQ65" i="28"/>
  <c r="BS67" i="8"/>
  <c r="CB67" i="8"/>
  <c r="AS33" i="8"/>
  <c r="BW67" i="8"/>
  <c r="W372" i="8"/>
  <c r="BK372" i="8" s="1"/>
  <c r="BK373" i="8" s="1"/>
  <c r="BL369" i="8" s="1"/>
  <c r="CB211" i="8"/>
  <c r="BS211" i="8"/>
  <c r="AS177" i="8"/>
  <c r="BW211" i="8"/>
  <c r="AO35" i="28"/>
  <c r="BQ35" i="28" s="1"/>
  <c r="AO27" i="28"/>
  <c r="AM48" i="28"/>
  <c r="AN347" i="8"/>
  <c r="AN351" i="8" s="1"/>
  <c r="AR336" i="8"/>
  <c r="BR33" i="8"/>
  <c r="BE116" i="8" a="1"/>
  <c r="BE116" i="8" s="1"/>
  <c r="BB116" i="8" a="1"/>
  <c r="BB116" i="8" s="1"/>
  <c r="AT116" i="8" a="1"/>
  <c r="AT116" i="8" s="1"/>
  <c r="AY116" i="8" a="1"/>
  <c r="AY116" i="8" s="1"/>
  <c r="AV116" i="8" a="1"/>
  <c r="AV116" i="8" s="1"/>
  <c r="BF116" i="8" a="1"/>
  <c r="BF116" i="8" s="1"/>
  <c r="BC116" i="8" a="1"/>
  <c r="BC116" i="8" s="1"/>
  <c r="AZ116" i="8" a="1"/>
  <c r="AZ116" i="8" s="1"/>
  <c r="AU116" i="8" a="1"/>
  <c r="AU116" i="8" s="1"/>
  <c r="AW116" i="8" a="1"/>
  <c r="AW116" i="8" s="1"/>
  <c r="BD116" i="8" a="1"/>
  <c r="BD116" i="8" s="1"/>
  <c r="AX116" i="8" a="1"/>
  <c r="AX116" i="8" s="1"/>
  <c r="BA116" i="8" a="1"/>
  <c r="BA116" i="8" s="1"/>
  <c r="AR253" i="8"/>
  <c r="BR129" i="8"/>
  <c r="BS115" i="8"/>
  <c r="CB115" i="8"/>
  <c r="AS81" i="8"/>
  <c r="BV115" i="8"/>
  <c r="BU163" i="8"/>
  <c r="BB69" i="8" a="1"/>
  <c r="BB69" i="8" s="1"/>
  <c r="BE69" i="8" a="1"/>
  <c r="BE69" i="8" s="1"/>
  <c r="AU69" i="8" a="1"/>
  <c r="AU69" i="8" s="1"/>
  <c r="CA69" i="8" s="1"/>
  <c r="AV69" i="8" a="1"/>
  <c r="AV69" i="8" s="1"/>
  <c r="AY69" i="8" a="1"/>
  <c r="AY69" i="8" s="1"/>
  <c r="BF69" i="8" a="1"/>
  <c r="BF69" i="8" s="1"/>
  <c r="BC69" i="8" a="1"/>
  <c r="BC69" i="8" s="1"/>
  <c r="AZ69" i="8" a="1"/>
  <c r="AZ69" i="8" s="1"/>
  <c r="BA69" i="8" a="1"/>
  <c r="BA69" i="8" s="1"/>
  <c r="AW69" i="8" a="1"/>
  <c r="AW69" i="8" s="1"/>
  <c r="BD69" i="8" a="1"/>
  <c r="BD69" i="8" s="1"/>
  <c r="AX69" i="8" a="1"/>
  <c r="AX69" i="8" s="1"/>
  <c r="AP65" i="28"/>
  <c r="AQ335" i="8"/>
  <c r="AQ344" i="8" s="1"/>
  <c r="BU67" i="8"/>
  <c r="M15" i="6"/>
  <c r="M17" i="6"/>
  <c r="M16" i="6"/>
  <c r="E214" i="8" a="1"/>
  <c r="E214" i="8" s="1"/>
  <c r="E166" i="8" a="1"/>
  <c r="E166" i="8" s="1"/>
  <c r="E118" i="8" a="1"/>
  <c r="E118" i="8" s="1"/>
  <c r="E70" i="8" a="1"/>
  <c r="E70" i="8" s="1"/>
  <c r="BT211" i="8"/>
  <c r="AP377" i="8"/>
  <c r="AO297" i="8"/>
  <c r="BQ297" i="8" s="1"/>
  <c r="BQ350" i="8"/>
  <c r="BP48" i="28"/>
  <c r="BE212" i="8" a="1"/>
  <c r="BE212" i="8" s="1"/>
  <c r="BB212" i="8" a="1"/>
  <c r="BB212" i="8" s="1"/>
  <c r="AT212" i="8" a="1"/>
  <c r="AT212" i="8" s="1"/>
  <c r="AY212" i="8" a="1"/>
  <c r="AY212" i="8" s="1"/>
  <c r="AU212" i="8" a="1"/>
  <c r="AU212" i="8" s="1"/>
  <c r="AV212" i="8" a="1"/>
  <c r="AV212" i="8" s="1"/>
  <c r="BF212" i="8" a="1"/>
  <c r="BF212" i="8" s="1"/>
  <c r="BC212" i="8" a="1"/>
  <c r="BC212" i="8" s="1"/>
  <c r="AZ212" i="8" a="1"/>
  <c r="AZ212" i="8" s="1"/>
  <c r="AW212" i="8" a="1"/>
  <c r="AW212" i="8" s="1"/>
  <c r="BD212" i="8" a="1"/>
  <c r="BD212" i="8" s="1"/>
  <c r="AX212" i="8" a="1"/>
  <c r="AX212" i="8" s="1"/>
  <c r="BA212" i="8" a="1"/>
  <c r="BA212" i="8" s="1"/>
  <c r="U117" i="28"/>
  <c r="BU115" i="8"/>
  <c r="BW163" i="8"/>
  <c r="BE117" i="8" a="1"/>
  <c r="BE117" i="8" s="1"/>
  <c r="BB117" i="8" a="1"/>
  <c r="BB117" i="8" s="1"/>
  <c r="AY117" i="8" a="1"/>
  <c r="AY117" i="8" s="1"/>
  <c r="AU117" i="8" a="1"/>
  <c r="AU117" i="8" s="1"/>
  <c r="CA117" i="8" s="1"/>
  <c r="AV117" i="8" a="1"/>
  <c r="AV117" i="8" s="1"/>
  <c r="AW117" i="8" a="1"/>
  <c r="AW117" i="8" s="1"/>
  <c r="BD117" i="8" a="1"/>
  <c r="BD117" i="8" s="1"/>
  <c r="BA117" i="8" a="1"/>
  <c r="BA117" i="8" s="1"/>
  <c r="AZ117" i="8" a="1"/>
  <c r="AZ117" i="8" s="1"/>
  <c r="BF117" i="8" a="1"/>
  <c r="BF117" i="8" s="1"/>
  <c r="BC117" i="8" a="1"/>
  <c r="BC117" i="8" s="1"/>
  <c r="AX117" i="8" a="1"/>
  <c r="AX117" i="8" s="1"/>
  <c r="BT67" i="8"/>
  <c r="Z379" i="8"/>
  <c r="BL379" i="8" s="1"/>
  <c r="BL380" i="8" s="1"/>
  <c r="BM376" i="8" s="1"/>
  <c r="AX16" i="8"/>
  <c r="AW18" i="8"/>
  <c r="AR254" i="8"/>
  <c r="BR177" i="8"/>
  <c r="AQ26" i="28"/>
  <c r="AQ21" i="28"/>
  <c r="BU211" i="8"/>
  <c r="W96" i="28"/>
  <c r="W84" i="28"/>
  <c r="BY84" i="28" s="1"/>
  <c r="W41" i="28"/>
  <c r="W40" i="28"/>
  <c r="BY40" i="28" s="1"/>
  <c r="BK39" i="28"/>
  <c r="BK41" i="28" s="1"/>
  <c r="AH141" i="6"/>
  <c r="AH146" i="6" s="1"/>
  <c r="AP16" i="28"/>
  <c r="BE164" i="8" a="1"/>
  <c r="BE164" i="8" s="1"/>
  <c r="BB164" i="8" a="1"/>
  <c r="BB164" i="8" s="1"/>
  <c r="AV164" i="8" a="1"/>
  <c r="AV164" i="8" s="1"/>
  <c r="AY164" i="8" a="1"/>
  <c r="AY164" i="8" s="1"/>
  <c r="BD164" i="8" a="1"/>
  <c r="BD164" i="8" s="1"/>
  <c r="BA164" i="8" a="1"/>
  <c r="BA164" i="8" s="1"/>
  <c r="AW164" i="8" a="1"/>
  <c r="AW164" i="8" s="1"/>
  <c r="AX164" i="8" a="1"/>
  <c r="AX164" i="8" s="1"/>
  <c r="AT164" i="8" a="1"/>
  <c r="AT164" i="8" s="1"/>
  <c r="BC164" i="8" a="1"/>
  <c r="BC164" i="8" s="1"/>
  <c r="AU164" i="8" a="1"/>
  <c r="AU164" i="8" s="1"/>
  <c r="BF164" i="8" a="1"/>
  <c r="BF164" i="8" s="1"/>
  <c r="AZ164" i="8" a="1"/>
  <c r="AZ164" i="8" s="1"/>
  <c r="AP18" i="28"/>
  <c r="AP307" i="8"/>
  <c r="BT115" i="8"/>
  <c r="CB163" i="8"/>
  <c r="BS163" i="8"/>
  <c r="AS129" i="8"/>
  <c r="BV163" i="8"/>
  <c r="AP350" i="8"/>
  <c r="BB213" i="8" a="1"/>
  <c r="BB213" i="8" s="1"/>
  <c r="BE213" i="8" a="1"/>
  <c r="BE213" i="8" s="1"/>
  <c r="AX213" i="8" a="1"/>
  <c r="AX213" i="8" s="1"/>
  <c r="AV213" i="8" a="1"/>
  <c r="AV213" i="8" s="1"/>
  <c r="BD213" i="8" a="1"/>
  <c r="BD213" i="8" s="1"/>
  <c r="BA213" i="8" a="1"/>
  <c r="BA213" i="8" s="1"/>
  <c r="AW213" i="8" a="1"/>
  <c r="AW213" i="8" s="1"/>
  <c r="AU213" i="8" a="1"/>
  <c r="AU213" i="8" s="1"/>
  <c r="CA213" i="8" s="1"/>
  <c r="AY213" i="8" a="1"/>
  <c r="AY213" i="8" s="1"/>
  <c r="BF213" i="8" a="1"/>
  <c r="BF213" i="8" s="1"/>
  <c r="BC213" i="8" a="1"/>
  <c r="BC213" i="8" s="1"/>
  <c r="AZ213" i="8" a="1"/>
  <c r="AZ213" i="8" s="1"/>
  <c r="BV67" i="8"/>
  <c r="V71" i="28"/>
  <c r="V87" i="28" s="1"/>
  <c r="V99" i="28"/>
  <c r="BJ47" i="28" l="1"/>
  <c r="L12" i="6"/>
  <c r="CA116" i="8"/>
  <c r="V303" i="8"/>
  <c r="M11" i="6" s="1"/>
  <c r="CA212" i="8"/>
  <c r="CA68" i="8"/>
  <c r="U119" i="28"/>
  <c r="U120" i="28" s="1"/>
  <c r="CA164" i="8"/>
  <c r="BV165" i="8"/>
  <c r="BW212" i="8"/>
  <c r="BW164" i="8"/>
  <c r="BV212" i="8"/>
  <c r="BW213" i="8"/>
  <c r="BV213" i="8"/>
  <c r="BU165" i="8"/>
  <c r="BW165" i="8"/>
  <c r="BU68" i="8"/>
  <c r="V312" i="8"/>
  <c r="V100" i="28"/>
  <c r="BV164" i="8"/>
  <c r="BK96" i="28"/>
  <c r="AW20" i="8"/>
  <c r="BT117" i="8"/>
  <c r="BW117" i="8"/>
  <c r="CB212" i="8"/>
  <c r="BS212" i="8"/>
  <c r="AT177" i="8"/>
  <c r="BE166" i="8" a="1"/>
  <c r="BE166" i="8" s="1"/>
  <c r="BB166" i="8" a="1"/>
  <c r="BB166" i="8" s="1"/>
  <c r="AY166" i="8" a="1"/>
  <c r="AY166" i="8" s="1"/>
  <c r="BD166" i="8" a="1"/>
  <c r="BD166" i="8" s="1"/>
  <c r="BA166" i="8" a="1"/>
  <c r="BA166" i="8" s="1"/>
  <c r="AW166" i="8" a="1"/>
  <c r="AW166" i="8" s="1"/>
  <c r="BF166" i="8" a="1"/>
  <c r="BF166" i="8" s="1"/>
  <c r="BC166" i="8" a="1"/>
  <c r="BC166" i="8" s="1"/>
  <c r="AZ166" i="8" a="1"/>
  <c r="AZ166" i="8" s="1"/>
  <c r="AV166" i="8" a="1"/>
  <c r="AV166" i="8" s="1"/>
  <c r="AX166" i="8" a="1"/>
  <c r="AX166" i="8" s="1"/>
  <c r="BU69" i="8"/>
  <c r="BV69" i="8"/>
  <c r="AR287" i="8"/>
  <c r="AR321" i="8"/>
  <c r="BR253" i="8"/>
  <c r="BV116" i="8"/>
  <c r="AR295" i="8"/>
  <c r="BR336" i="8"/>
  <c r="W373" i="8"/>
  <c r="CB68" i="8"/>
  <c r="BS68" i="8"/>
  <c r="AT33" i="8"/>
  <c r="CB164" i="8"/>
  <c r="BS164" i="8"/>
  <c r="AT129" i="8"/>
  <c r="AT253" i="8" s="1"/>
  <c r="BK40" i="28"/>
  <c r="X37" i="28"/>
  <c r="AX18" i="8"/>
  <c r="BT18" i="8" s="1"/>
  <c r="AY16" i="8"/>
  <c r="BT16" i="8"/>
  <c r="BS117" i="8"/>
  <c r="CB117" i="8"/>
  <c r="AU81" i="8"/>
  <c r="AU339" i="8" s="1"/>
  <c r="AU296" i="8" s="1"/>
  <c r="BT212" i="8"/>
  <c r="BT69" i="8"/>
  <c r="BT116" i="8"/>
  <c r="BW116" i="8"/>
  <c r="AN48" i="28"/>
  <c r="AO347" i="8"/>
  <c r="AO351" i="8" s="1"/>
  <c r="CB165" i="8"/>
  <c r="BS165" i="8"/>
  <c r="AU129" i="8"/>
  <c r="AU253" i="8" s="1"/>
  <c r="BT165" i="8"/>
  <c r="BW68" i="8"/>
  <c r="AR296" i="8"/>
  <c r="BR339" i="8"/>
  <c r="N14" i="6"/>
  <c r="BK322" i="8"/>
  <c r="W323" i="8"/>
  <c r="BU213" i="8"/>
  <c r="BU164" i="8"/>
  <c r="AP20" i="28"/>
  <c r="AR283" i="8"/>
  <c r="BR254" i="8"/>
  <c r="BU117" i="8"/>
  <c r="BE70" i="8" a="1"/>
  <c r="BE70" i="8" s="1"/>
  <c r="BB70" i="8" a="1"/>
  <c r="BB70" i="8" s="1"/>
  <c r="AY70" i="8" a="1"/>
  <c r="AY70" i="8" s="1"/>
  <c r="AV70" i="8" a="1"/>
  <c r="AV70" i="8" s="1"/>
  <c r="AX70" i="8" a="1"/>
  <c r="AX70" i="8" s="1"/>
  <c r="BD70" i="8" a="1"/>
  <c r="BD70" i="8" s="1"/>
  <c r="BA70" i="8" a="1"/>
  <c r="BA70" i="8" s="1"/>
  <c r="AW70" i="8" a="1"/>
  <c r="AW70" i="8" s="1"/>
  <c r="AZ70" i="8" a="1"/>
  <c r="AZ70" i="8" s="1"/>
  <c r="BF70" i="8" a="1"/>
  <c r="BF70" i="8" s="1"/>
  <c r="BC70" i="8" a="1"/>
  <c r="BC70" i="8" s="1"/>
  <c r="BB214" i="8" a="1"/>
  <c r="BB214" i="8" s="1"/>
  <c r="BE214" i="8" a="1"/>
  <c r="BE214" i="8" s="1"/>
  <c r="AV214" i="8" a="1"/>
  <c r="AV214" i="8" s="1"/>
  <c r="BF214" i="8" a="1"/>
  <c r="BF214" i="8" s="1"/>
  <c r="BC214" i="8" a="1"/>
  <c r="BC214" i="8" s="1"/>
  <c r="BA214" i="8" a="1"/>
  <c r="BA214" i="8" s="1"/>
  <c r="AY214" i="8" a="1"/>
  <c r="AY214" i="8" s="1"/>
  <c r="AX214" i="8" a="1"/>
  <c r="AX214" i="8" s="1"/>
  <c r="BD214" i="8" a="1"/>
  <c r="BD214" i="8" s="1"/>
  <c r="AZ214" i="8" a="1"/>
  <c r="AZ214" i="8" s="1"/>
  <c r="AW214" i="8" a="1"/>
  <c r="AW214" i="8" s="1"/>
  <c r="BS69" i="8"/>
  <c r="CB69" i="8"/>
  <c r="AU33" i="8"/>
  <c r="AU336" i="8" s="1"/>
  <c r="AU295" i="8" s="1"/>
  <c r="AU348" i="8" s="1"/>
  <c r="AU350" i="8" s="1"/>
  <c r="AU297" i="8" s="1"/>
  <c r="BU116" i="8"/>
  <c r="AS336" i="8"/>
  <c r="BV68" i="8"/>
  <c r="AP24" i="28"/>
  <c r="BS213" i="8"/>
  <c r="CB213" i="8"/>
  <c r="AU177" i="8"/>
  <c r="AU254" i="8" s="1"/>
  <c r="AU283" i="8" s="1"/>
  <c r="AU299" i="8" s="1"/>
  <c r="BT213" i="8"/>
  <c r="AP297" i="8"/>
  <c r="AS253" i="8"/>
  <c r="BT164" i="8"/>
  <c r="X83" i="28"/>
  <c r="BK84" i="28"/>
  <c r="W85" i="28"/>
  <c r="BY85" i="28" s="1"/>
  <c r="AQ35" i="28"/>
  <c r="AQ27" i="28"/>
  <c r="Z380" i="8"/>
  <c r="BV117" i="8"/>
  <c r="BU212" i="8"/>
  <c r="BB118" i="8" a="1"/>
  <c r="BB118" i="8" s="1"/>
  <c r="BE118" i="8" a="1"/>
  <c r="BE118" i="8" s="1"/>
  <c r="AV118" i="8" a="1"/>
  <c r="AV118" i="8" s="1"/>
  <c r="AY118" i="8" a="1"/>
  <c r="AY118" i="8" s="1"/>
  <c r="AX118" i="8" a="1"/>
  <c r="AX118" i="8" s="1"/>
  <c r="BD118" i="8" a="1"/>
  <c r="BD118" i="8" s="1"/>
  <c r="AZ118" i="8" a="1"/>
  <c r="AZ118" i="8" s="1"/>
  <c r="AW118" i="8" a="1"/>
  <c r="AW118" i="8" s="1"/>
  <c r="BA118" i="8" a="1"/>
  <c r="BA118" i="8" s="1"/>
  <c r="BF118" i="8" a="1"/>
  <c r="BF118" i="8" s="1"/>
  <c r="BC118" i="8" a="1"/>
  <c r="BC118" i="8" s="1"/>
  <c r="AQ65" i="28"/>
  <c r="AR335" i="8"/>
  <c r="AR344" i="8" s="1"/>
  <c r="BW69" i="8"/>
  <c r="AS339" i="8"/>
  <c r="BS116" i="8"/>
  <c r="CB116" i="8"/>
  <c r="AT81" i="8"/>
  <c r="AT339" i="8" s="1"/>
  <c r="AT296" i="8" s="1"/>
  <c r="AS254" i="8"/>
  <c r="BT68" i="8"/>
  <c r="T60" i="28"/>
  <c r="BJ52" i="28"/>
  <c r="V93" i="28" l="1"/>
  <c r="U47" i="28"/>
  <c r="U52" i="28" s="1"/>
  <c r="U60" i="28" s="1"/>
  <c r="U88" i="28" s="1"/>
  <c r="CA339" i="8"/>
  <c r="BK323" i="8"/>
  <c r="BY323" i="8"/>
  <c r="BV166" i="8"/>
  <c r="BS81" i="8"/>
  <c r="BW166" i="8"/>
  <c r="BS129" i="8"/>
  <c r="BS177" i="8"/>
  <c r="BS33" i="8"/>
  <c r="BU70" i="8"/>
  <c r="BU118" i="8"/>
  <c r="BU214" i="8"/>
  <c r="T88" i="28"/>
  <c r="BJ60" i="28"/>
  <c r="AR299" i="8"/>
  <c r="BR283" i="8"/>
  <c r="M64" i="6" s="1"/>
  <c r="AP347" i="8"/>
  <c r="AP351" i="8" s="1"/>
  <c r="BQ351" i="8"/>
  <c r="AO48" i="28"/>
  <c r="AT15" i="28"/>
  <c r="AT305" i="8"/>
  <c r="BK85" i="28"/>
  <c r="BV70" i="8"/>
  <c r="N15" i="6"/>
  <c r="N16" i="6"/>
  <c r="N17" i="6"/>
  <c r="AU287" i="8"/>
  <c r="AU298" i="8" s="1"/>
  <c r="AU321" i="8"/>
  <c r="X294" i="8"/>
  <c r="X370" i="8"/>
  <c r="X310" i="8"/>
  <c r="X39" i="28"/>
  <c r="AS283" i="8"/>
  <c r="AS335" i="8"/>
  <c r="AS344" i="8" s="1"/>
  <c r="BR344" i="8"/>
  <c r="BS335" i="8" s="1"/>
  <c r="AR65" i="28"/>
  <c r="BV118" i="8"/>
  <c r="AU23" i="28"/>
  <c r="AU306" i="8"/>
  <c r="AS295" i="8"/>
  <c r="BV214" i="8"/>
  <c r="BT70" i="8"/>
  <c r="CB70" i="8"/>
  <c r="AV33" i="8"/>
  <c r="AY18" i="8"/>
  <c r="AY20" i="8" s="1"/>
  <c r="AZ16" i="8"/>
  <c r="AT287" i="8"/>
  <c r="AT298" i="8" s="1"/>
  <c r="AR298" i="8"/>
  <c r="BR287" i="8"/>
  <c r="BU166" i="8"/>
  <c r="E119" i="8" a="1"/>
  <c r="E119" i="8" s="1"/>
  <c r="E167" i="8" a="1"/>
  <c r="E167" i="8" s="1"/>
  <c r="E215" i="8" a="1"/>
  <c r="E215" i="8" s="1"/>
  <c r="E71" i="8" a="1"/>
  <c r="E71" i="8" s="1"/>
  <c r="V117" i="28"/>
  <c r="BS339" i="8"/>
  <c r="AS296" i="8"/>
  <c r="BT166" i="8"/>
  <c r="CB166" i="8"/>
  <c r="AV129" i="8"/>
  <c r="BT118" i="8"/>
  <c r="CB118" i="8"/>
  <c r="AV81" i="8"/>
  <c r="CB214" i="8"/>
  <c r="BT214" i="8"/>
  <c r="AV177" i="8"/>
  <c r="AP26" i="28"/>
  <c r="AP21" i="28"/>
  <c r="X369" i="8"/>
  <c r="W68" i="28"/>
  <c r="BY68" i="28" s="1"/>
  <c r="BW118" i="8"/>
  <c r="AA376" i="8"/>
  <c r="Z69" i="28"/>
  <c r="BL69" i="28" s="1"/>
  <c r="AS321" i="8"/>
  <c r="AS287" i="8"/>
  <c r="BS253" i="8"/>
  <c r="BW214" i="8"/>
  <c r="BW70" i="8"/>
  <c r="AR305" i="8"/>
  <c r="AR15" i="28"/>
  <c r="BR296" i="8"/>
  <c r="V319" i="8"/>
  <c r="AU305" i="8"/>
  <c r="AU15" i="28"/>
  <c r="AX20" i="8"/>
  <c r="AT336" i="8"/>
  <c r="AR348" i="8"/>
  <c r="BR295" i="8"/>
  <c r="BR321" i="8"/>
  <c r="AT254" i="8"/>
  <c r="AT283" i="8" s="1"/>
  <c r="AT299" i="8" s="1"/>
  <c r="V119" i="28"/>
  <c r="AT321" i="8" l="1"/>
  <c r="BS321" i="8" s="1"/>
  <c r="BK68" i="28"/>
  <c r="W71" i="28"/>
  <c r="BY71" i="28" s="1"/>
  <c r="W99" i="28"/>
  <c r="E169" i="8" a="1"/>
  <c r="E169" i="8" s="1"/>
  <c r="E121" i="8" a="1"/>
  <c r="E121" i="8" s="1"/>
  <c r="E73" i="8" a="1"/>
  <c r="E73" i="8" s="1"/>
  <c r="E217" i="8" a="1"/>
  <c r="E217" i="8" s="1"/>
  <c r="AR306" i="8"/>
  <c r="AR23" i="28"/>
  <c r="BR299" i="8"/>
  <c r="AR350" i="8"/>
  <c r="BR348" i="8"/>
  <c r="AU16" i="28"/>
  <c r="AM141" i="6"/>
  <c r="AM146" i="6" s="1"/>
  <c r="BE71" i="8" a="1"/>
  <c r="BE71" i="8" s="1"/>
  <c r="BB71" i="8" a="1"/>
  <c r="BB71" i="8" s="1"/>
  <c r="AY71" i="8" a="1"/>
  <c r="AY71" i="8" s="1"/>
  <c r="AW71" i="8" a="1"/>
  <c r="AW71" i="8" s="1"/>
  <c r="BF71" i="8" a="1"/>
  <c r="BF71" i="8" s="1"/>
  <c r="BC71" i="8" a="1"/>
  <c r="BC71" i="8" s="1"/>
  <c r="AZ71" i="8" a="1"/>
  <c r="AZ71" i="8" s="1"/>
  <c r="BD71" i="8" a="1"/>
  <c r="BD71" i="8" s="1"/>
  <c r="BA71" i="8" a="1"/>
  <c r="BA71" i="8" s="1"/>
  <c r="AX71" i="8" a="1"/>
  <c r="AX71" i="8" s="1"/>
  <c r="AS299" i="8"/>
  <c r="BS283" i="8"/>
  <c r="N64" i="6" s="1"/>
  <c r="V47" i="28"/>
  <c r="V52" i="28" s="1"/>
  <c r="V60" i="28" s="1"/>
  <c r="V88" i="28" s="1"/>
  <c r="W93" i="28"/>
  <c r="AU377" i="8"/>
  <c r="AR16" i="28"/>
  <c r="AJ141" i="6"/>
  <c r="AJ146" i="6" s="1"/>
  <c r="BR15" i="28"/>
  <c r="BR16" i="28" s="1"/>
  <c r="X372" i="8"/>
  <c r="AU24" i="28"/>
  <c r="AA379" i="8"/>
  <c r="AA380" i="8" s="1"/>
  <c r="AP35" i="28"/>
  <c r="AP27" i="28"/>
  <c r="AV336" i="8"/>
  <c r="AV339" i="8"/>
  <c r="BR65" i="28"/>
  <c r="AU18" i="28"/>
  <c r="AU20" i="28" s="1"/>
  <c r="AU307" i="8"/>
  <c r="AL141" i="6"/>
  <c r="AL146" i="6" s="1"/>
  <c r="BB215" i="8" a="1"/>
  <c r="BB215" i="8" s="1"/>
  <c r="BE215" i="8" a="1"/>
  <c r="BE215" i="8" s="1"/>
  <c r="AY215" i="8" a="1"/>
  <c r="AY215" i="8" s="1"/>
  <c r="BD215" i="8" a="1"/>
  <c r="BD215" i="8" s="1"/>
  <c r="AX215" i="8" a="1"/>
  <c r="AX215" i="8" s="1"/>
  <c r="BF215" i="8" a="1"/>
  <c r="BF215" i="8" s="1"/>
  <c r="BC215" i="8" a="1"/>
  <c r="BC215" i="8" s="1"/>
  <c r="BA215" i="8" a="1"/>
  <c r="BA215" i="8" s="1"/>
  <c r="AZ215" i="8" a="1"/>
  <c r="AZ215" i="8" s="1"/>
  <c r="AW215" i="8" a="1"/>
  <c r="AW215" i="8" s="1"/>
  <c r="AT307" i="8"/>
  <c r="AT18" i="28"/>
  <c r="AT20" i="28" s="1"/>
  <c r="AT295" i="8"/>
  <c r="BS295" i="8" s="1"/>
  <c r="W303" i="8"/>
  <c r="V120" i="28"/>
  <c r="N148" i="6"/>
  <c r="M12" i="6"/>
  <c r="AR377" i="8"/>
  <c r="BR305" i="8"/>
  <c r="AS305" i="8"/>
  <c r="AS15" i="28"/>
  <c r="AT16" i="28" s="1"/>
  <c r="BS296" i="8"/>
  <c r="BB167" i="8" a="1"/>
  <c r="BB167" i="8" s="1"/>
  <c r="BE167" i="8" a="1"/>
  <c r="BE167" i="8" s="1"/>
  <c r="AY167" i="8" a="1"/>
  <c r="AY167" i="8" s="1"/>
  <c r="BD167" i="8" a="1"/>
  <c r="BD167" i="8" s="1"/>
  <c r="AZ167" i="8" a="1"/>
  <c r="AZ167" i="8" s="1"/>
  <c r="AW167" i="8" a="1"/>
  <c r="AW167" i="8" s="1"/>
  <c r="BA167" i="8" a="1"/>
  <c r="BA167" i="8" s="1"/>
  <c r="BC167" i="8" a="1"/>
  <c r="BC167" i="8" s="1"/>
  <c r="AX167" i="8" a="1"/>
  <c r="AX167" i="8" s="1"/>
  <c r="BF167" i="8" a="1"/>
  <c r="BF167" i="8" s="1"/>
  <c r="BS336" i="8"/>
  <c r="AS65" i="28"/>
  <c r="AT335" i="8"/>
  <c r="AT344" i="8" s="1"/>
  <c r="X40" i="28"/>
  <c r="Y37" i="28" s="1"/>
  <c r="X96" i="28"/>
  <c r="X84" i="28"/>
  <c r="X41" i="28"/>
  <c r="X322" i="8"/>
  <c r="AP48" i="28"/>
  <c r="AQ347" i="8"/>
  <c r="AQ351" i="8" s="1"/>
  <c r="AT306" i="8"/>
  <c r="AT23" i="28"/>
  <c r="AT24" i="28" s="1"/>
  <c r="E120" i="8" a="1"/>
  <c r="E120" i="8" s="1"/>
  <c r="E216" i="8" a="1"/>
  <c r="E216" i="8" s="1"/>
  <c r="E168" i="8" a="1"/>
  <c r="E168" i="8" s="1"/>
  <c r="E72" i="8" a="1"/>
  <c r="E72" i="8" s="1"/>
  <c r="BS287" i="8"/>
  <c r="AS298" i="8"/>
  <c r="AV254" i="8"/>
  <c r="AV253" i="8"/>
  <c r="BT20" i="8"/>
  <c r="BB119" i="8" a="1"/>
  <c r="BB119" i="8" s="1"/>
  <c r="BE119" i="8" a="1"/>
  <c r="BE119" i="8" s="1"/>
  <c r="AY119" i="8" a="1"/>
  <c r="AY119" i="8" s="1"/>
  <c r="AW119" i="8" a="1"/>
  <c r="AW119" i="8" s="1"/>
  <c r="BD119" i="8" a="1"/>
  <c r="BD119" i="8" s="1"/>
  <c r="AZ119" i="8" a="1"/>
  <c r="AZ119" i="8" s="1"/>
  <c r="AX119" i="8" a="1"/>
  <c r="AX119" i="8" s="1"/>
  <c r="BF119" i="8" a="1"/>
  <c r="BF119" i="8" s="1"/>
  <c r="BC119" i="8" a="1"/>
  <c r="BC119" i="8" s="1"/>
  <c r="BA119" i="8" a="1"/>
  <c r="BA119" i="8" s="1"/>
  <c r="AR307" i="8"/>
  <c r="AR18" i="28"/>
  <c r="BR298" i="8"/>
  <c r="BA16" i="8"/>
  <c r="AZ18" i="8"/>
  <c r="AZ20" i="8" s="1"/>
  <c r="AS348" i="8"/>
  <c r="BS254" i="8"/>
  <c r="AT377" i="8"/>
  <c r="BQ48" i="28"/>
  <c r="BU215" i="8" l="1"/>
  <c r="AT26" i="28"/>
  <c r="AT21" i="28"/>
  <c r="AB376" i="8"/>
  <c r="AA69" i="28"/>
  <c r="AU26" i="28"/>
  <c r="AU21" i="28"/>
  <c r="BT119" i="8"/>
  <c r="CB119" i="8"/>
  <c r="AW81" i="8"/>
  <c r="BA18" i="8"/>
  <c r="BU18" i="8" s="1"/>
  <c r="BB16" i="8"/>
  <c r="BU16" i="8"/>
  <c r="BR307" i="8"/>
  <c r="BU119" i="8"/>
  <c r="BE120" i="8" a="1"/>
  <c r="BE120" i="8" s="1"/>
  <c r="BB120" i="8" a="1"/>
  <c r="BB120" i="8" s="1"/>
  <c r="AY120" i="8" a="1"/>
  <c r="AY120" i="8" s="1"/>
  <c r="AX120" i="8" a="1"/>
  <c r="AX120" i="8" s="1"/>
  <c r="BF120" i="8" a="1"/>
  <c r="BF120" i="8" s="1"/>
  <c r="BC120" i="8" a="1"/>
  <c r="BC120" i="8" s="1"/>
  <c r="BA120" i="8" a="1"/>
  <c r="BA120" i="8" s="1"/>
  <c r="BD120" i="8" a="1"/>
  <c r="BD120" i="8" s="1"/>
  <c r="AZ120" i="8" a="1"/>
  <c r="AZ120" i="8" s="1"/>
  <c r="Y83" i="28"/>
  <c r="X85" i="28"/>
  <c r="AT65" i="28"/>
  <c r="AU335" i="8"/>
  <c r="AU344" i="8" s="1"/>
  <c r="CA344" i="8" s="1"/>
  <c r="CB335" i="8" s="1"/>
  <c r="BV167" i="8"/>
  <c r="BS15" i="28"/>
  <c r="BS16" i="28" s="1"/>
  <c r="AS16" i="28"/>
  <c r="AK141" i="6"/>
  <c r="AK146" i="6" s="1"/>
  <c r="BR377" i="8"/>
  <c r="AV296" i="8"/>
  <c r="BV71" i="8"/>
  <c r="BE217" i="8" a="1"/>
  <c r="BE217" i="8" s="1"/>
  <c r="BB217" i="8" a="1"/>
  <c r="BB217" i="8" s="1"/>
  <c r="BC217" i="8" a="1"/>
  <c r="BC217" i="8" s="1"/>
  <c r="BA217" i="8" a="1"/>
  <c r="BA217" i="8" s="1"/>
  <c r="AY217" i="8" a="1"/>
  <c r="AY217" i="8" s="1"/>
  <c r="BF217" i="8" a="1"/>
  <c r="BF217" i="8" s="1"/>
  <c r="BD217" i="8" a="1"/>
  <c r="BD217" i="8" s="1"/>
  <c r="AZ217" i="8" a="1"/>
  <c r="AZ217" i="8" s="1"/>
  <c r="E170" i="8" a="1"/>
  <c r="E170" i="8" s="1"/>
  <c r="E218" i="8" a="1"/>
  <c r="E218" i="8" s="1"/>
  <c r="E122" i="8" a="1"/>
  <c r="E122" i="8" s="1"/>
  <c r="E74" i="8" a="1"/>
  <c r="E74" i="8" s="1"/>
  <c r="AS350" i="8"/>
  <c r="BW119" i="8"/>
  <c r="BS298" i="8"/>
  <c r="AS307" i="8"/>
  <c r="BS307" i="8" s="1"/>
  <c r="AS18" i="28"/>
  <c r="BS18" i="28" s="1"/>
  <c r="BE72" i="8" a="1"/>
  <c r="BE72" i="8" s="1"/>
  <c r="BB72" i="8" a="1"/>
  <c r="BB72" i="8" s="1"/>
  <c r="AY72" i="8" a="1"/>
  <c r="AY72" i="8" s="1"/>
  <c r="BD72" i="8" a="1"/>
  <c r="BD72" i="8" s="1"/>
  <c r="BA72" i="8" a="1"/>
  <c r="BA72" i="8" s="1"/>
  <c r="AZ72" i="8" a="1"/>
  <c r="AZ72" i="8" s="1"/>
  <c r="BF72" i="8" a="1"/>
  <c r="BF72" i="8" s="1"/>
  <c r="BC72" i="8" a="1"/>
  <c r="BC72" i="8" s="1"/>
  <c r="AX72" i="8" a="1"/>
  <c r="AX72" i="8" s="1"/>
  <c r="O14" i="6"/>
  <c r="X323" i="8"/>
  <c r="AS377" i="8"/>
  <c r="BS377" i="8" s="1"/>
  <c r="BS305" i="8"/>
  <c r="N11" i="6"/>
  <c r="BW71" i="8"/>
  <c r="BE73" i="8" a="1"/>
  <c r="BE73" i="8" s="1"/>
  <c r="BB73" i="8" a="1"/>
  <c r="BB73" i="8" s="1"/>
  <c r="AY73" i="8" a="1"/>
  <c r="AY73" i="8" s="1"/>
  <c r="BD73" i="8" a="1"/>
  <c r="BD73" i="8" s="1"/>
  <c r="BA73" i="8" a="1"/>
  <c r="BA73" i="8" s="1"/>
  <c r="BF73" i="8" a="1"/>
  <c r="BF73" i="8" s="1"/>
  <c r="AZ73" i="8" a="1"/>
  <c r="AZ73" i="8" s="1"/>
  <c r="BC73" i="8" a="1"/>
  <c r="BC73" i="8" s="1"/>
  <c r="W312" i="8"/>
  <c r="BK312" i="8" s="1"/>
  <c r="W100" i="28"/>
  <c r="BK99" i="28"/>
  <c r="BV119" i="8"/>
  <c r="AV287" i="8"/>
  <c r="AV321" i="8"/>
  <c r="BE168" i="8" a="1"/>
  <c r="BE168" i="8" s="1"/>
  <c r="BB168" i="8" a="1"/>
  <c r="BB168" i="8" s="1"/>
  <c r="AY168" i="8" a="1"/>
  <c r="AY168" i="8" s="1"/>
  <c r="BD168" i="8" a="1"/>
  <c r="BD168" i="8" s="1"/>
  <c r="BC168" i="8" a="1"/>
  <c r="BC168" i="8" s="1"/>
  <c r="AX168" i="8" a="1"/>
  <c r="AX168" i="8" s="1"/>
  <c r="BF168" i="8" a="1"/>
  <c r="BF168" i="8" s="1"/>
  <c r="AZ168" i="8" a="1"/>
  <c r="AZ168" i="8" s="1"/>
  <c r="BA168" i="8" a="1"/>
  <c r="BA168" i="8" s="1"/>
  <c r="BU167" i="8"/>
  <c r="BT215" i="8"/>
  <c r="CB215" i="8"/>
  <c r="AW177" i="8"/>
  <c r="BW215" i="8"/>
  <c r="AV295" i="8"/>
  <c r="X373" i="8"/>
  <c r="BT71" i="8"/>
  <c r="CB71" i="8"/>
  <c r="AW33" i="8"/>
  <c r="AR24" i="28"/>
  <c r="BR23" i="28"/>
  <c r="BR24" i="28" s="1"/>
  <c r="BE121" i="8" a="1"/>
  <c r="BE121" i="8" s="1"/>
  <c r="BB121" i="8" a="1"/>
  <c r="BB121" i="8" s="1"/>
  <c r="AY121" i="8" a="1"/>
  <c r="AY121" i="8" s="1"/>
  <c r="BF121" i="8" a="1"/>
  <c r="BF121" i="8" s="1"/>
  <c r="BA121" i="8" a="1"/>
  <c r="BA121" i="8" s="1"/>
  <c r="BD121" i="8" a="1"/>
  <c r="BD121" i="8" s="1"/>
  <c r="BC121" i="8" a="1"/>
  <c r="BC121" i="8" s="1"/>
  <c r="AZ121" i="8" a="1"/>
  <c r="AZ121" i="8" s="1"/>
  <c r="BK71" i="28"/>
  <c r="W87" i="28"/>
  <c r="BR18" i="28"/>
  <c r="AV283" i="8"/>
  <c r="BB216" i="8" a="1"/>
  <c r="BB216" i="8" s="1"/>
  <c r="BE216" i="8" a="1"/>
  <c r="BE216" i="8" s="1"/>
  <c r="AX216" i="8" a="1"/>
  <c r="AX216" i="8" s="1"/>
  <c r="BF216" i="8" a="1"/>
  <c r="BF216" i="8" s="1"/>
  <c r="BC216" i="8" a="1"/>
  <c r="BC216" i="8" s="1"/>
  <c r="AZ216" i="8" a="1"/>
  <c r="AZ216" i="8" s="1"/>
  <c r="AY216" i="8" a="1"/>
  <c r="AY216" i="8" s="1"/>
  <c r="BA216" i="8" a="1"/>
  <c r="BA216" i="8" s="1"/>
  <c r="BD216" i="8" a="1"/>
  <c r="BD216" i="8" s="1"/>
  <c r="AQ48" i="28"/>
  <c r="AR347" i="8"/>
  <c r="AR351" i="8" s="1"/>
  <c r="Y370" i="8"/>
  <c r="Y294" i="8"/>
  <c r="Y310" i="8"/>
  <c r="Y39" i="28"/>
  <c r="BT167" i="8"/>
  <c r="CB167" i="8"/>
  <c r="AW129" i="8"/>
  <c r="BW167" i="8"/>
  <c r="AT348" i="8"/>
  <c r="AT350" i="8" s="1"/>
  <c r="AT297" i="8" s="1"/>
  <c r="BV215" i="8"/>
  <c r="AR20" i="28"/>
  <c r="AS306" i="8"/>
  <c r="BS306" i="8" s="1"/>
  <c r="AS23" i="28"/>
  <c r="CA23" i="28" s="1"/>
  <c r="E16" i="29" s="1"/>
  <c r="BS299" i="8"/>
  <c r="BU71" i="8"/>
  <c r="AR297" i="8"/>
  <c r="BR350" i="8"/>
  <c r="BR306" i="8"/>
  <c r="BE169" i="8" a="1"/>
  <c r="BE169" i="8" s="1"/>
  <c r="BB169" i="8" a="1"/>
  <c r="BB169" i="8" s="1"/>
  <c r="BF169" i="8" a="1"/>
  <c r="BF169" i="8" s="1"/>
  <c r="AZ169" i="8" a="1"/>
  <c r="AZ169" i="8" s="1"/>
  <c r="AY169" i="8" a="1"/>
  <c r="AY169" i="8" s="1"/>
  <c r="BA169" i="8" a="1"/>
  <c r="BA169" i="8" s="1"/>
  <c r="BD169" i="8" a="1"/>
  <c r="BD169" i="8" s="1"/>
  <c r="BC169" i="8" a="1"/>
  <c r="BC169" i="8" s="1"/>
  <c r="CA350" i="8" l="1"/>
  <c r="CA306" i="8"/>
  <c r="BK87" i="28"/>
  <c r="BY87" i="28"/>
  <c r="CA18" i="28"/>
  <c r="E11" i="29" s="1"/>
  <c r="CA348" i="8"/>
  <c r="BW169" i="8"/>
  <c r="BU168" i="8"/>
  <c r="BU72" i="8"/>
  <c r="BV169" i="8"/>
  <c r="BU216" i="8"/>
  <c r="BW217" i="8"/>
  <c r="BV72" i="8"/>
  <c r="BW216" i="8"/>
  <c r="AV299" i="8"/>
  <c r="BW121" i="8"/>
  <c r="AW336" i="8"/>
  <c r="CB168" i="8"/>
  <c r="BT168" i="8"/>
  <c r="AX129" i="8"/>
  <c r="AX253" i="8" s="1"/>
  <c r="BV168" i="8"/>
  <c r="W117" i="28"/>
  <c r="BK100" i="28"/>
  <c r="BV73" i="8"/>
  <c r="BT72" i="8"/>
  <c r="CB72" i="8"/>
  <c r="AX33" i="8"/>
  <c r="AX336" i="8" s="1"/>
  <c r="AX295" i="8" s="1"/>
  <c r="AX348" i="8" s="1"/>
  <c r="AX350" i="8" s="1"/>
  <c r="AX297" i="8" s="1"/>
  <c r="BW72" i="8"/>
  <c r="BB122" i="8" a="1"/>
  <c r="BB122" i="8" s="1"/>
  <c r="BE122" i="8" a="1"/>
  <c r="BE122" i="8" s="1"/>
  <c r="AZ122" i="8" a="1"/>
  <c r="AZ122" i="8" s="1"/>
  <c r="BF122" i="8" a="1"/>
  <c r="BF122" i="8" s="1"/>
  <c r="BA122" i="8" a="1"/>
  <c r="BA122" i="8" s="1"/>
  <c r="BC122" i="8" a="1"/>
  <c r="BC122" i="8" s="1"/>
  <c r="BD122" i="8" a="1"/>
  <c r="BD122" i="8" s="1"/>
  <c r="BW120" i="8"/>
  <c r="AW339" i="8"/>
  <c r="AB379" i="8"/>
  <c r="AB380" i="8" s="1"/>
  <c r="AR26" i="28"/>
  <c r="AR21" i="28"/>
  <c r="BR20" i="28"/>
  <c r="BR21" i="28" s="1"/>
  <c r="Y322" i="8"/>
  <c r="BV216" i="8"/>
  <c r="AV348" i="8"/>
  <c r="BW168" i="8"/>
  <c r="AV298" i="8"/>
  <c r="BW73" i="8"/>
  <c r="AS297" i="8"/>
  <c r="BS297" i="8" s="1"/>
  <c r="BS350" i="8"/>
  <c r="BE218" i="8" a="1"/>
  <c r="BE218" i="8" s="1"/>
  <c r="BB218" i="8" a="1"/>
  <c r="BB218" i="8" s="1"/>
  <c r="BF218" i="8" a="1"/>
  <c r="BF218" i="8" s="1"/>
  <c r="BC218" i="8" a="1"/>
  <c r="BC218" i="8" s="1"/>
  <c r="BA218" i="8" a="1"/>
  <c r="BA218" i="8" s="1"/>
  <c r="AZ218" i="8" a="1"/>
  <c r="AZ218" i="8" s="1"/>
  <c r="BD218" i="8" a="1"/>
  <c r="BD218" i="8" s="1"/>
  <c r="BV217" i="8"/>
  <c r="AS20" i="28"/>
  <c r="CB120" i="8"/>
  <c r="BT120" i="8"/>
  <c r="AX81" i="8"/>
  <c r="AX339" i="8" s="1"/>
  <c r="AX296" i="8" s="1"/>
  <c r="BA20" i="8"/>
  <c r="AU35" i="28"/>
  <c r="AU27" i="28"/>
  <c r="AS24" i="28"/>
  <c r="BS23" i="28"/>
  <c r="BS24" i="28" s="1"/>
  <c r="BU121" i="8"/>
  <c r="CB121" i="8"/>
  <c r="AY81" i="8"/>
  <c r="W319" i="8"/>
  <c r="BY319" i="8" s="1"/>
  <c r="BZ303" i="8" s="1"/>
  <c r="O15" i="6"/>
  <c r="O17" i="6"/>
  <c r="O16" i="6"/>
  <c r="BS348" i="8"/>
  <c r="BE170" i="8" a="1"/>
  <c r="BE170" i="8" s="1"/>
  <c r="BB170" i="8" a="1"/>
  <c r="BB170" i="8" s="1"/>
  <c r="BD170" i="8" a="1"/>
  <c r="BD170" i="8" s="1"/>
  <c r="BC170" i="8" a="1"/>
  <c r="BC170" i="8" s="1"/>
  <c r="AZ170" i="8" a="1"/>
  <c r="AZ170" i="8" s="1"/>
  <c r="BF170" i="8" a="1"/>
  <c r="BF170" i="8" s="1"/>
  <c r="BA170" i="8" a="1"/>
  <c r="BA170" i="8" s="1"/>
  <c r="CB217" i="8"/>
  <c r="BU217" i="8"/>
  <c r="AY177" i="8"/>
  <c r="AV305" i="8"/>
  <c r="AV15" i="28"/>
  <c r="BU120" i="8"/>
  <c r="BB18" i="8"/>
  <c r="BB20" i="8" s="1"/>
  <c r="BC16" i="8"/>
  <c r="AT35" i="28"/>
  <c r="AT27" i="28"/>
  <c r="CB169" i="8"/>
  <c r="BU169" i="8"/>
  <c r="AY129" i="8"/>
  <c r="BR297" i="8"/>
  <c r="AW253" i="8"/>
  <c r="Y41" i="28"/>
  <c r="Y84" i="28"/>
  <c r="Z83" i="28" s="1"/>
  <c r="Y40" i="28"/>
  <c r="Z37" i="28" s="1"/>
  <c r="Y96" i="28"/>
  <c r="AR48" i="28"/>
  <c r="AS347" i="8"/>
  <c r="AS351" i="8" s="1"/>
  <c r="BR351" i="8"/>
  <c r="CB216" i="8"/>
  <c r="BT216" i="8"/>
  <c r="AX177" i="8"/>
  <c r="AX254" i="8" s="1"/>
  <c r="AX283" i="8" s="1"/>
  <c r="AX299" i="8" s="1"/>
  <c r="BV121" i="8"/>
  <c r="Y369" i="8"/>
  <c r="X68" i="28"/>
  <c r="AW254" i="8"/>
  <c r="BU73" i="8"/>
  <c r="CB73" i="8"/>
  <c r="AY33" i="8"/>
  <c r="BE74" i="8" a="1"/>
  <c r="BE74" i="8" s="1"/>
  <c r="BB74" i="8" a="1"/>
  <c r="BB74" i="8" s="1"/>
  <c r="AZ74" i="8" a="1"/>
  <c r="AZ74" i="8" s="1"/>
  <c r="BA74" i="8" a="1"/>
  <c r="BA74" i="8" s="1"/>
  <c r="BF74" i="8" a="1"/>
  <c r="BF74" i="8" s="1"/>
  <c r="BD74" i="8" a="1"/>
  <c r="BD74" i="8" s="1"/>
  <c r="BC74" i="8" a="1"/>
  <c r="BC74" i="8" s="1"/>
  <c r="AV335" i="8"/>
  <c r="AV344" i="8" s="1"/>
  <c r="AU65" i="28"/>
  <c r="CA65" i="28" s="1"/>
  <c r="BS344" i="8"/>
  <c r="BT335" i="8" s="1"/>
  <c r="BV120" i="8"/>
  <c r="BT129" i="8" l="1"/>
  <c r="BW170" i="8"/>
  <c r="BV74" i="8"/>
  <c r="BW218" i="8"/>
  <c r="BV122" i="8"/>
  <c r="BS65" i="28"/>
  <c r="BW74" i="8"/>
  <c r="BT177" i="8"/>
  <c r="Y372" i="8"/>
  <c r="BD16" i="8"/>
  <c r="BC18" i="8"/>
  <c r="BC20" i="8" s="1"/>
  <c r="Y85" i="28"/>
  <c r="AV377" i="8"/>
  <c r="AV350" i="8"/>
  <c r="P14" i="6"/>
  <c r="Y323" i="8"/>
  <c r="AR35" i="28"/>
  <c r="AR27" i="28"/>
  <c r="BR26" i="28"/>
  <c r="BR27" i="28" s="1"/>
  <c r="X71" i="28"/>
  <c r="X87" i="28" s="1"/>
  <c r="X99" i="28"/>
  <c r="AV65" i="28"/>
  <c r="AW335" i="8"/>
  <c r="AW344" i="8" s="1"/>
  <c r="AY336" i="8"/>
  <c r="AY253" i="8"/>
  <c r="AY254" i="8"/>
  <c r="BV170" i="8"/>
  <c r="AY339" i="8"/>
  <c r="E219" i="8" a="1"/>
  <c r="E219" i="8" s="1"/>
  <c r="E123" i="8" a="1"/>
  <c r="E123" i="8" s="1"/>
  <c r="E75" i="8" a="1"/>
  <c r="E75" i="8" s="1"/>
  <c r="E171" i="8" a="1"/>
  <c r="E171" i="8" s="1"/>
  <c r="BU20" i="8"/>
  <c r="AV18" i="28"/>
  <c r="AV307" i="8"/>
  <c r="AW296" i="8"/>
  <c r="BT339" i="8"/>
  <c r="CB122" i="8"/>
  <c r="BU122" i="8"/>
  <c r="AZ81" i="8"/>
  <c r="AZ339" i="8" s="1"/>
  <c r="AZ296" i="8" s="1"/>
  <c r="BT33" i="8"/>
  <c r="CB74" i="8"/>
  <c r="BU74" i="8"/>
  <c r="AZ33" i="8"/>
  <c r="AZ336" i="8" s="1"/>
  <c r="AZ295" i="8" s="1"/>
  <c r="AZ348" i="8" s="1"/>
  <c r="AZ350" i="8" s="1"/>
  <c r="AZ297" i="8" s="1"/>
  <c r="AW283" i="8"/>
  <c r="BT254" i="8"/>
  <c r="AX23" i="28"/>
  <c r="AX306" i="8"/>
  <c r="AS48" i="28"/>
  <c r="AT347" i="8"/>
  <c r="AT351" i="8" s="1"/>
  <c r="Z310" i="8"/>
  <c r="BL310" i="8" s="1"/>
  <c r="Z294" i="8"/>
  <c r="Z370" i="8"/>
  <c r="BL370" i="8" s="1"/>
  <c r="Z39" i="28"/>
  <c r="BL37" i="28"/>
  <c r="AW321" i="8"/>
  <c r="AW287" i="8"/>
  <c r="BT253" i="8"/>
  <c r="E124" i="8" a="1"/>
  <c r="E124" i="8" s="1"/>
  <c r="E220" i="8" a="1"/>
  <c r="E220" i="8" s="1"/>
  <c r="E172" i="8" a="1"/>
  <c r="E172" i="8" s="1"/>
  <c r="E76" i="8" a="1"/>
  <c r="E76" i="8" s="1"/>
  <c r="BU170" i="8"/>
  <c r="CB170" i="8"/>
  <c r="AZ129" i="8"/>
  <c r="AZ253" i="8" s="1"/>
  <c r="AX305" i="8"/>
  <c r="AX15" i="28"/>
  <c r="BS20" i="28"/>
  <c r="BS21" i="28" s="1"/>
  <c r="AS26" i="28"/>
  <c r="AS21" i="28"/>
  <c r="CB218" i="8"/>
  <c r="BU218" i="8"/>
  <c r="AZ177" i="8"/>
  <c r="BV218" i="8"/>
  <c r="AB69" i="28"/>
  <c r="AC376" i="8"/>
  <c r="BW122" i="8"/>
  <c r="BK117" i="28"/>
  <c r="W119" i="28"/>
  <c r="AX287" i="8"/>
  <c r="AX298" i="8" s="1"/>
  <c r="AX321" i="8"/>
  <c r="AV23" i="28"/>
  <c r="AV306" i="8"/>
  <c r="BR48" i="28"/>
  <c r="BL83" i="28"/>
  <c r="AV20" i="28"/>
  <c r="AV16" i="28"/>
  <c r="AN141" i="6"/>
  <c r="AN146" i="6" s="1"/>
  <c r="O148" i="6"/>
  <c r="X303" i="8"/>
  <c r="N12" i="6"/>
  <c r="BK319" i="8"/>
  <c r="BL303" i="8" s="1"/>
  <c r="BT81" i="8"/>
  <c r="AW295" i="8"/>
  <c r="BT336" i="8"/>
  <c r="W120" i="28" l="1"/>
  <c r="BY119" i="28"/>
  <c r="AV21" i="28"/>
  <c r="AV26" i="28"/>
  <c r="AV24" i="28"/>
  <c r="AW348" i="8"/>
  <c r="BT295" i="8"/>
  <c r="O11" i="6"/>
  <c r="AZ254" i="8"/>
  <c r="AZ283" i="8" s="1"/>
  <c r="AZ299" i="8" s="1"/>
  <c r="AS35" i="28"/>
  <c r="BS26" i="28"/>
  <c r="BS27" i="28" s="1"/>
  <c r="AS27" i="28"/>
  <c r="AZ287" i="8"/>
  <c r="AZ298" i="8" s="1"/>
  <c r="BB172" i="8" a="1"/>
  <c r="BB172" i="8" s="1"/>
  <c r="BE172" i="8" a="1"/>
  <c r="BE172" i="8" s="1"/>
  <c r="BC172" i="8" a="1"/>
  <c r="BC172" i="8" s="1"/>
  <c r="BF172" i="8" a="1"/>
  <c r="BF172" i="8" s="1"/>
  <c r="BD172" i="8" a="1"/>
  <c r="BD172" i="8" s="1"/>
  <c r="AX24" i="28"/>
  <c r="AW15" i="28"/>
  <c r="AX16" i="28" s="1"/>
  <c r="AW305" i="8"/>
  <c r="BT296" i="8"/>
  <c r="BB75" i="8" a="1"/>
  <c r="BB75" i="8" s="1"/>
  <c r="BE75" i="8" a="1"/>
  <c r="BE75" i="8" s="1"/>
  <c r="BA75" i="8" a="1"/>
  <c r="BA75" i="8" s="1"/>
  <c r="BF75" i="8" a="1"/>
  <c r="BF75" i="8" s="1"/>
  <c r="BC75" i="8" a="1"/>
  <c r="BC75" i="8" s="1"/>
  <c r="BD75" i="8" a="1"/>
  <c r="BD75" i="8" s="1"/>
  <c r="AY321" i="8"/>
  <c r="AY287" i="8"/>
  <c r="AY295" i="8"/>
  <c r="BR35" i="28"/>
  <c r="P16" i="6"/>
  <c r="P15" i="6"/>
  <c r="P17" i="6"/>
  <c r="BD18" i="8"/>
  <c r="BV18" i="8" s="1"/>
  <c r="BE16" i="8"/>
  <c r="BV16" i="8"/>
  <c r="AX307" i="8"/>
  <c r="AX18" i="28"/>
  <c r="AX20" i="28" s="1"/>
  <c r="AC379" i="8"/>
  <c r="BM379" i="8" s="1"/>
  <c r="BM380" i="8" s="1"/>
  <c r="BN376" i="8" s="1"/>
  <c r="BE220" i="8" a="1"/>
  <c r="BE220" i="8" s="1"/>
  <c r="BB220" i="8" a="1"/>
  <c r="BB220" i="8" s="1"/>
  <c r="BC220" i="8" a="1"/>
  <c r="BC220" i="8" s="1"/>
  <c r="BD220" i="8" a="1"/>
  <c r="BD220" i="8" s="1"/>
  <c r="BF220" i="8" a="1"/>
  <c r="BF220" i="8" s="1"/>
  <c r="Z96" i="28"/>
  <c r="Z84" i="28"/>
  <c r="Z41" i="28"/>
  <c r="Z40" i="28"/>
  <c r="BL39" i="28"/>
  <c r="BL41" i="28" s="1"/>
  <c r="AT48" i="28"/>
  <c r="AU347" i="8"/>
  <c r="AU351" i="8" s="1"/>
  <c r="CA351" i="8" s="1"/>
  <c r="BE123" i="8" a="1"/>
  <c r="BE123" i="8" s="1"/>
  <c r="BB123" i="8" a="1"/>
  <c r="BB123" i="8" s="1"/>
  <c r="BA123" i="8" a="1"/>
  <c r="BA123" i="8" s="1"/>
  <c r="BD123" i="8" a="1"/>
  <c r="BD123" i="8" s="1"/>
  <c r="BC123" i="8" a="1"/>
  <c r="BC123" i="8" s="1"/>
  <c r="BF123" i="8" a="1"/>
  <c r="BF123" i="8" s="1"/>
  <c r="AW65" i="28"/>
  <c r="AX335" i="8"/>
  <c r="AX344" i="8" s="1"/>
  <c r="AV297" i="8"/>
  <c r="BK119" i="28"/>
  <c r="BL93" i="28" s="1"/>
  <c r="X93" i="28"/>
  <c r="W47" i="28"/>
  <c r="BY47" i="28" s="1"/>
  <c r="AP141" i="6"/>
  <c r="AP146" i="6" s="1"/>
  <c r="AW298" i="8"/>
  <c r="BT287" i="8"/>
  <c r="AW299" i="8"/>
  <c r="BT283" i="8"/>
  <c r="BB219" i="8" a="1"/>
  <c r="BB219" i="8" s="1"/>
  <c r="BE219" i="8" a="1"/>
  <c r="BE219" i="8" s="1"/>
  <c r="BF219" i="8" a="1"/>
  <c r="BF219" i="8" s="1"/>
  <c r="BA219" i="8" a="1"/>
  <c r="BA219" i="8" s="1"/>
  <c r="BD219" i="8" a="1"/>
  <c r="BD219" i="8" s="1"/>
  <c r="BC219" i="8" a="1"/>
  <c r="BC219" i="8" s="1"/>
  <c r="AY283" i="8"/>
  <c r="Y373" i="8"/>
  <c r="AX377" i="8"/>
  <c r="BE76" i="8" a="1"/>
  <c r="BE76" i="8" s="1"/>
  <c r="BB76" i="8" a="1"/>
  <c r="BB76" i="8" s="1"/>
  <c r="BF76" i="8" a="1"/>
  <c r="BF76" i="8" s="1"/>
  <c r="BD76" i="8" a="1"/>
  <c r="BD76" i="8" s="1"/>
  <c r="BC76" i="8" a="1"/>
  <c r="BC76" i="8" s="1"/>
  <c r="BE124" i="8" a="1"/>
  <c r="BE124" i="8" s="1"/>
  <c r="BB124" i="8" a="1"/>
  <c r="BB124" i="8" s="1"/>
  <c r="BC124" i="8" a="1"/>
  <c r="BC124" i="8" s="1"/>
  <c r="BF124" i="8" a="1"/>
  <c r="BF124" i="8" s="1"/>
  <c r="BD124" i="8" a="1"/>
  <c r="BD124" i="8" s="1"/>
  <c r="BT321" i="8"/>
  <c r="Z322" i="8"/>
  <c r="BL294" i="8"/>
  <c r="G68" i="6" s="1"/>
  <c r="AZ15" i="28"/>
  <c r="AZ305" i="8"/>
  <c r="BB171" i="8" a="1"/>
  <c r="BB171" i="8" s="1"/>
  <c r="BE171" i="8" a="1"/>
  <c r="BE171" i="8" s="1"/>
  <c r="BC171" i="8" a="1"/>
  <c r="BC171" i="8" s="1"/>
  <c r="BA171" i="8" a="1"/>
  <c r="BA171" i="8" s="1"/>
  <c r="BF171" i="8" a="1"/>
  <c r="BF171" i="8" s="1"/>
  <c r="BD171" i="8" a="1"/>
  <c r="BD171" i="8" s="1"/>
  <c r="AY296" i="8"/>
  <c r="X312" i="8"/>
  <c r="X319" i="8" s="1"/>
  <c r="X100" i="28"/>
  <c r="E221" i="8" a="1"/>
  <c r="E221" i="8" s="1"/>
  <c r="E173" i="8" a="1"/>
  <c r="E173" i="8" s="1"/>
  <c r="E125" i="8" a="1"/>
  <c r="E125" i="8" s="1"/>
  <c r="E77" i="8" a="1"/>
  <c r="E77" i="8" s="1"/>
  <c r="CB124" i="8" l="1"/>
  <c r="CB220" i="8"/>
  <c r="CB172" i="8"/>
  <c r="C41" i="29"/>
  <c r="BZ93" i="28"/>
  <c r="D35" i="29" s="1"/>
  <c r="CB76" i="8"/>
  <c r="BW123" i="8"/>
  <c r="BW219" i="8"/>
  <c r="BW76" i="8"/>
  <c r="BW172" i="8"/>
  <c r="BV171" i="8"/>
  <c r="BD20" i="8"/>
  <c r="E126" i="8" s="1" a="1"/>
  <c r="E126" i="8" s="1"/>
  <c r="BW75" i="8"/>
  <c r="P148" i="6"/>
  <c r="Y303" i="8"/>
  <c r="O12" i="6"/>
  <c r="BE221" i="8" a="1"/>
  <c r="BE221" i="8" s="1"/>
  <c r="BC221" i="8" a="1"/>
  <c r="BC221" i="8" s="1"/>
  <c r="BD221" i="8" a="1"/>
  <c r="BD221" i="8" s="1"/>
  <c r="BF221" i="8" a="1"/>
  <c r="BF221" i="8" s="1"/>
  <c r="AY305" i="8"/>
  <c r="AY15" i="28"/>
  <c r="AZ16" i="28" s="1"/>
  <c r="AR141" i="6"/>
  <c r="AR146" i="6" s="1"/>
  <c r="BV124" i="8"/>
  <c r="BB81" i="8"/>
  <c r="CB219" i="8"/>
  <c r="BU219" i="8"/>
  <c r="BA177" i="8"/>
  <c r="BL84" i="28"/>
  <c r="AA83" i="28"/>
  <c r="Z85" i="28"/>
  <c r="E78" i="8" a="1"/>
  <c r="E78" i="8" s="1"/>
  <c r="AZ306" i="8"/>
  <c r="AZ23" i="28"/>
  <c r="AZ24" i="28" s="1"/>
  <c r="BC77" i="8" a="1"/>
  <c r="BC77" i="8" s="1"/>
  <c r="BE77" i="8" a="1"/>
  <c r="BE77" i="8" s="1"/>
  <c r="BF77" i="8" a="1"/>
  <c r="BF77" i="8" s="1"/>
  <c r="BD77" i="8" a="1"/>
  <c r="BD77" i="8" s="1"/>
  <c r="BC125" i="8" a="1"/>
  <c r="BC125" i="8" s="1"/>
  <c r="BE125" i="8" a="1"/>
  <c r="BE125" i="8" s="1"/>
  <c r="BF125" i="8" a="1"/>
  <c r="BF125" i="8" s="1"/>
  <c r="BD125" i="8" a="1"/>
  <c r="BD125" i="8" s="1"/>
  <c r="BE173" i="8" a="1"/>
  <c r="BE173" i="8" s="1"/>
  <c r="BC173" i="8" a="1"/>
  <c r="BC173" i="8" s="1"/>
  <c r="BF173" i="8" a="1"/>
  <c r="BF173" i="8" s="1"/>
  <c r="BD173" i="8" a="1"/>
  <c r="BD173" i="8" s="1"/>
  <c r="X117" i="28"/>
  <c r="BW171" i="8"/>
  <c r="BW124" i="8"/>
  <c r="BV76" i="8"/>
  <c r="BB33" i="8"/>
  <c r="Z369" i="8"/>
  <c r="Y68" i="28"/>
  <c r="AY299" i="8"/>
  <c r="AX65" i="28"/>
  <c r="AY335" i="8"/>
  <c r="AY344" i="8" s="1"/>
  <c r="BT344" i="8"/>
  <c r="BU335" i="8" s="1"/>
  <c r="BL96" i="28"/>
  <c r="BV220" i="8"/>
  <c r="BB177" i="8"/>
  <c r="BE18" i="8"/>
  <c r="BF16" i="8"/>
  <c r="AY298" i="8"/>
  <c r="BV75" i="8"/>
  <c r="BV172" i="8"/>
  <c r="BB129" i="8"/>
  <c r="AW350" i="8"/>
  <c r="BT348" i="8"/>
  <c r="Q14" i="6"/>
  <c r="Z323" i="8"/>
  <c r="BL323" i="8" s="1"/>
  <c r="BL322" i="8"/>
  <c r="AW306" i="8"/>
  <c r="AW23" i="28"/>
  <c r="BT299" i="8"/>
  <c r="AX26" i="28"/>
  <c r="AX21" i="28"/>
  <c r="BU123" i="8"/>
  <c r="CB123" i="8"/>
  <c r="BA81" i="8"/>
  <c r="BL40" i="28"/>
  <c r="AA37" i="28"/>
  <c r="BW220" i="8"/>
  <c r="AW377" i="8"/>
  <c r="BT305" i="8"/>
  <c r="AZ321" i="8"/>
  <c r="BS35" i="28"/>
  <c r="AV35" i="28"/>
  <c r="AV27" i="28"/>
  <c r="CB171" i="8"/>
  <c r="BU171" i="8"/>
  <c r="BA129" i="8"/>
  <c r="AZ377" i="8"/>
  <c r="BV219" i="8"/>
  <c r="AW307" i="8"/>
  <c r="AW18" i="28"/>
  <c r="BT298" i="8"/>
  <c r="BK47" i="28"/>
  <c r="W52" i="28"/>
  <c r="BY52" i="28" s="1"/>
  <c r="BV123" i="8"/>
  <c r="AU48" i="28"/>
  <c r="CA48" i="28" s="1"/>
  <c r="AV347" i="8"/>
  <c r="AV351" i="8" s="1"/>
  <c r="BS351" i="8"/>
  <c r="AC380" i="8"/>
  <c r="AY348" i="8"/>
  <c r="BU75" i="8"/>
  <c r="CB75" i="8"/>
  <c r="BA33" i="8"/>
  <c r="AO141" i="6"/>
  <c r="AO146" i="6" s="1"/>
  <c r="AW16" i="28"/>
  <c r="BT15" i="28"/>
  <c r="BT16" i="28" s="1"/>
  <c r="AZ18" i="28"/>
  <c r="AZ20" i="28" s="1"/>
  <c r="AZ307" i="8"/>
  <c r="CB125" i="8" l="1"/>
  <c r="CB77" i="8"/>
  <c r="CB173" i="8"/>
  <c r="BW16" i="8"/>
  <c r="BY16" i="8"/>
  <c r="CB221" i="8"/>
  <c r="BV20" i="8"/>
  <c r="BW125" i="8"/>
  <c r="BW77" i="8"/>
  <c r="BW173" i="8"/>
  <c r="E174" i="8" a="1"/>
  <c r="E174" i="8" s="1"/>
  <c r="BF174" i="8" s="1" a="1"/>
  <c r="BF174" i="8" s="1"/>
  <c r="E222" i="8" a="1"/>
  <c r="E222" i="8" s="1"/>
  <c r="BD222" i="8" s="1" a="1"/>
  <c r="BD222" i="8" s="1"/>
  <c r="BW221" i="8"/>
  <c r="AZ26" i="28"/>
  <c r="AZ21" i="28"/>
  <c r="BA339" i="8"/>
  <c r="BU81" i="8"/>
  <c r="BT306" i="8"/>
  <c r="Q15" i="6"/>
  <c r="Q17" i="6"/>
  <c r="Q16" i="6"/>
  <c r="BB253" i="8"/>
  <c r="AY23" i="28"/>
  <c r="AY306" i="8"/>
  <c r="BB336" i="8"/>
  <c r="BV173" i="8"/>
  <c r="BC129" i="8"/>
  <c r="BC253" i="8" s="1"/>
  <c r="BD78" i="8" a="1"/>
  <c r="BD78" i="8" s="1"/>
  <c r="BE78" i="8" a="1"/>
  <c r="BE78" i="8" s="1"/>
  <c r="BF78" i="8" a="1"/>
  <c r="BF78" i="8" s="1"/>
  <c r="BA254" i="8"/>
  <c r="BU177" i="8"/>
  <c r="AX35" i="28"/>
  <c r="AX27" i="28"/>
  <c r="BB254" i="8"/>
  <c r="BV125" i="8"/>
  <c r="BC81" i="8"/>
  <c r="BC339" i="8" s="1"/>
  <c r="BC296" i="8" s="1"/>
  <c r="BV77" i="8"/>
  <c r="BC33" i="8"/>
  <c r="BC336" i="8" s="1"/>
  <c r="BC295" i="8" s="1"/>
  <c r="BC348" i="8" s="1"/>
  <c r="BC350" i="8" s="1"/>
  <c r="BC297" i="8" s="1"/>
  <c r="BD126" i="8" a="1"/>
  <c r="BD126" i="8" s="1"/>
  <c r="BE126" i="8" a="1"/>
  <c r="BE126" i="8" s="1"/>
  <c r="BF126" i="8" a="1"/>
  <c r="BF126" i="8" s="1"/>
  <c r="BL85" i="28"/>
  <c r="AQ141" i="6"/>
  <c r="AQ146" i="6" s="1"/>
  <c r="AY16" i="28"/>
  <c r="BV221" i="8"/>
  <c r="BC177" i="8"/>
  <c r="BC254" i="8" s="1"/>
  <c r="BC283" i="8" s="1"/>
  <c r="BC299" i="8" s="1"/>
  <c r="P11" i="6"/>
  <c r="W60" i="28"/>
  <c r="BY60" i="28" s="1"/>
  <c r="BK52" i="28"/>
  <c r="BT18" i="28"/>
  <c r="AW20" i="28"/>
  <c r="AV48" i="28"/>
  <c r="AW347" i="8"/>
  <c r="AW351" i="8" s="1"/>
  <c r="BT307" i="8"/>
  <c r="BA336" i="8"/>
  <c r="BU33" i="8"/>
  <c r="AY350" i="8"/>
  <c r="BS48" i="28"/>
  <c r="BT377" i="8"/>
  <c r="BE20" i="8"/>
  <c r="AY65" i="28"/>
  <c r="AZ335" i="8"/>
  <c r="AZ344" i="8" s="1"/>
  <c r="Y71" i="28"/>
  <c r="Y87" i="28" s="1"/>
  <c r="Y99" i="28"/>
  <c r="AY377" i="8"/>
  <c r="BA253" i="8"/>
  <c r="BU129" i="8"/>
  <c r="AA310" i="8"/>
  <c r="AA294" i="8"/>
  <c r="AA370" i="8"/>
  <c r="AA39" i="28"/>
  <c r="AD376" i="8"/>
  <c r="AC69" i="28"/>
  <c r="AW24" i="28"/>
  <c r="BT23" i="28"/>
  <c r="BT24" i="28" s="1"/>
  <c r="AW297" i="8"/>
  <c r="BT350" i="8"/>
  <c r="AY18" i="28"/>
  <c r="AY307" i="8"/>
  <c r="BF18" i="8"/>
  <c r="BW18" i="8" s="1"/>
  <c r="BZ16" i="8"/>
  <c r="CA16" i="8"/>
  <c r="CB16" i="8"/>
  <c r="BT65" i="28"/>
  <c r="Z372" i="8"/>
  <c r="BL372" i="8" s="1"/>
  <c r="BL373" i="8" s="1"/>
  <c r="BM369" i="8" s="1"/>
  <c r="X119" i="28"/>
  <c r="BB339" i="8"/>
  <c r="CB126" i="8" l="1"/>
  <c r="CB78" i="8"/>
  <c r="BE222" i="8" a="1"/>
  <c r="BE222" i="8" s="1"/>
  <c r="BF222" i="8" a="1"/>
  <c r="BF222" i="8" s="1"/>
  <c r="BE174" i="8" a="1"/>
  <c r="BE174" i="8" s="1"/>
  <c r="BW174" i="8" s="1"/>
  <c r="BD174" i="8" a="1"/>
  <c r="BD174" i="8" s="1"/>
  <c r="BW126" i="8"/>
  <c r="BW78" i="8"/>
  <c r="BM69" i="28"/>
  <c r="BA287" i="8"/>
  <c r="BA321" i="8"/>
  <c r="BU321" i="8" s="1"/>
  <c r="BU253" i="8"/>
  <c r="Y312" i="8"/>
  <c r="Y100" i="28"/>
  <c r="E175" i="8" a="1"/>
  <c r="E175" i="8" s="1"/>
  <c r="E127" i="8" a="1"/>
  <c r="E127" i="8" s="1"/>
  <c r="E223" i="8" a="1"/>
  <c r="E223" i="8" s="1"/>
  <c r="E79" i="8" a="1"/>
  <c r="E79" i="8" s="1"/>
  <c r="BA295" i="8"/>
  <c r="BU336" i="8"/>
  <c r="BC306" i="8"/>
  <c r="BC23" i="28"/>
  <c r="BB283" i="8"/>
  <c r="BV78" i="8"/>
  <c r="BD33" i="8"/>
  <c r="BD336" i="8" s="1"/>
  <c r="BD295" i="8" s="1"/>
  <c r="BD348" i="8" s="1"/>
  <c r="BD350" i="8" s="1"/>
  <c r="BD297" i="8" s="1"/>
  <c r="BB295" i="8"/>
  <c r="BT297" i="8"/>
  <c r="AD379" i="8"/>
  <c r="AD380" i="8" s="1"/>
  <c r="AA322" i="8"/>
  <c r="AW26" i="28"/>
  <c r="AW21" i="28"/>
  <c r="BT20" i="28"/>
  <c r="BT21" i="28" s="1"/>
  <c r="W88" i="28"/>
  <c r="BK60" i="28"/>
  <c r="AY20" i="28"/>
  <c r="BC15" i="28"/>
  <c r="BC305" i="8"/>
  <c r="BA283" i="8"/>
  <c r="BU254" i="8"/>
  <c r="BC287" i="8"/>
  <c r="BC298" i="8" s="1"/>
  <c r="BC321" i="8"/>
  <c r="BA296" i="8"/>
  <c r="BU339" i="8"/>
  <c r="BB296" i="8"/>
  <c r="BV222" i="8"/>
  <c r="BD177" i="8"/>
  <c r="BD254" i="8" s="1"/>
  <c r="BD283" i="8" s="1"/>
  <c r="BD299" i="8" s="1"/>
  <c r="BZ18" i="8"/>
  <c r="CA18" i="8"/>
  <c r="CB18" i="8"/>
  <c r="AA96" i="28"/>
  <c r="AA40" i="28"/>
  <c r="AB37" i="28" s="1"/>
  <c r="AA84" i="28"/>
  <c r="AA41" i="28"/>
  <c r="AZ65" i="28"/>
  <c r="BA335" i="8"/>
  <c r="BA344" i="8" s="1"/>
  <c r="AY297" i="8"/>
  <c r="BV126" i="8"/>
  <c r="BD81" i="8"/>
  <c r="BB321" i="8"/>
  <c r="BB287" i="8"/>
  <c r="Y93" i="28"/>
  <c r="X47" i="28"/>
  <c r="X52" i="28" s="1"/>
  <c r="X60" i="28" s="1"/>
  <c r="X88" i="28" s="1"/>
  <c r="X120" i="28"/>
  <c r="Z373" i="8"/>
  <c r="BF20" i="8"/>
  <c r="BY20" i="8" s="1"/>
  <c r="AW48" i="28"/>
  <c r="AX347" i="8"/>
  <c r="AX351" i="8" s="1"/>
  <c r="AY24" i="28"/>
  <c r="AZ35" i="28"/>
  <c r="AZ27" i="28"/>
  <c r="CB222" i="8" l="1"/>
  <c r="BV174" i="8"/>
  <c r="CB174" i="8"/>
  <c r="BD129" i="8"/>
  <c r="BD253" i="8" s="1"/>
  <c r="BV253" i="8" s="1"/>
  <c r="BW222" i="8"/>
  <c r="BV336" i="8"/>
  <c r="BV33" i="8"/>
  <c r="E128" i="8" a="1"/>
  <c r="E128" i="8" s="1"/>
  <c r="BF128" i="8" s="1" a="1"/>
  <c r="BF128" i="8" s="1"/>
  <c r="CB128" i="8" s="1"/>
  <c r="E80" i="8" a="1"/>
  <c r="E80" i="8" s="1"/>
  <c r="BF80" i="8" s="1" a="1"/>
  <c r="BF80" i="8" s="1"/>
  <c r="CB80" i="8" s="1"/>
  <c r="E176" i="8" a="1"/>
  <c r="E176" i="8" s="1"/>
  <c r="BF176" i="8" s="1" a="1"/>
  <c r="BF176" i="8" s="1"/>
  <c r="CB176" i="8" s="1"/>
  <c r="E224" i="8" a="1"/>
  <c r="E224" i="8" s="1"/>
  <c r="BF224" i="8" s="1" a="1"/>
  <c r="BF224" i="8" s="1"/>
  <c r="CB224" i="8" s="1"/>
  <c r="BZ20" i="8"/>
  <c r="CA20" i="8"/>
  <c r="CB20" i="8"/>
  <c r="BD306" i="8"/>
  <c r="BD23" i="28"/>
  <c r="BC18" i="28"/>
  <c r="BC20" i="28" s="1"/>
  <c r="BC307" i="8"/>
  <c r="BC377" i="8"/>
  <c r="AE376" i="8"/>
  <c r="AD69" i="28"/>
  <c r="BV254" i="8"/>
  <c r="BW20" i="8"/>
  <c r="BE175" i="8" a="1"/>
  <c r="BE175" i="8" s="1"/>
  <c r="BF175" i="8" a="1"/>
  <c r="BF175" i="8" s="1"/>
  <c r="Z68" i="28"/>
  <c r="AA369" i="8"/>
  <c r="AB83" i="28"/>
  <c r="AA85" i="28"/>
  <c r="BA305" i="8"/>
  <c r="BA15" i="28"/>
  <c r="BU296" i="8"/>
  <c r="AU141" i="6"/>
  <c r="AU146" i="6" s="1"/>
  <c r="R14" i="6"/>
  <c r="AA323" i="8"/>
  <c r="BB348" i="8"/>
  <c r="BV295" i="8"/>
  <c r="BV283" i="8"/>
  <c r="BB299" i="8"/>
  <c r="BE79" i="8" a="1"/>
  <c r="BE79" i="8" s="1"/>
  <c r="BF79" i="8" a="1"/>
  <c r="BF79" i="8" s="1"/>
  <c r="BB298" i="8"/>
  <c r="BD339" i="8"/>
  <c r="BV81" i="8"/>
  <c r="BB305" i="8"/>
  <c r="BB15" i="28"/>
  <c r="BA299" i="8"/>
  <c r="BU283" i="8"/>
  <c r="AY26" i="28"/>
  <c r="AY21" i="28"/>
  <c r="BC24" i="28"/>
  <c r="BE223" i="8" a="1"/>
  <c r="BE223" i="8" s="1"/>
  <c r="BF223" i="8" a="1"/>
  <c r="BF223" i="8" s="1"/>
  <c r="Y117" i="28"/>
  <c r="BA298" i="8"/>
  <c r="BU287" i="8"/>
  <c r="AX48" i="28"/>
  <c r="AY347" i="8"/>
  <c r="AY351" i="8" s="1"/>
  <c r="BT351" i="8"/>
  <c r="BU344" i="8"/>
  <c r="BV335" i="8" s="1"/>
  <c r="BB335" i="8"/>
  <c r="BB344" i="8" s="1"/>
  <c r="BA65" i="28"/>
  <c r="AB370" i="8"/>
  <c r="AB294" i="8"/>
  <c r="AB310" i="8"/>
  <c r="AB39" i="28"/>
  <c r="BV177" i="8"/>
  <c r="AW35" i="28"/>
  <c r="AW27" i="28"/>
  <c r="BT26" i="28"/>
  <c r="BT27" i="28" s="1"/>
  <c r="BA348" i="8"/>
  <c r="BU295" i="8"/>
  <c r="BE127" i="8" a="1"/>
  <c r="BE127" i="8" s="1"/>
  <c r="BF127" i="8" a="1"/>
  <c r="BF127" i="8" s="1"/>
  <c r="Y319" i="8"/>
  <c r="CB223" i="8" l="1"/>
  <c r="CB79" i="8"/>
  <c r="CB175" i="8"/>
  <c r="CB127" i="8"/>
  <c r="BD321" i="8"/>
  <c r="BV321" i="8" s="1"/>
  <c r="BD287" i="8"/>
  <c r="BD298" i="8" s="1"/>
  <c r="BD307" i="8" s="1"/>
  <c r="BV129" i="8"/>
  <c r="AB322" i="8"/>
  <c r="AY48" i="28"/>
  <c r="AZ347" i="8"/>
  <c r="AZ351" i="8" s="1"/>
  <c r="AT141" i="6"/>
  <c r="AT146" i="6" s="1"/>
  <c r="BB16" i="28"/>
  <c r="BD296" i="8"/>
  <c r="BV339" i="8"/>
  <c r="BW79" i="8"/>
  <c r="BE33" i="8"/>
  <c r="BB350" i="8"/>
  <c r="BV348" i="8"/>
  <c r="R17" i="6"/>
  <c r="R15" i="6"/>
  <c r="R16" i="6"/>
  <c r="BW175" i="8"/>
  <c r="BE129" i="8"/>
  <c r="AE379" i="8"/>
  <c r="BW80" i="8"/>
  <c r="BF33" i="8"/>
  <c r="BY33" i="8" s="1"/>
  <c r="BT35" i="28"/>
  <c r="BB65" i="28"/>
  <c r="BC335" i="8"/>
  <c r="BC344" i="8" s="1"/>
  <c r="Z303" i="8"/>
  <c r="P12" i="6"/>
  <c r="Q148" i="6"/>
  <c r="BA350" i="8"/>
  <c r="BU348" i="8"/>
  <c r="BT48" i="28"/>
  <c r="BA23" i="28"/>
  <c r="BA306" i="8"/>
  <c r="BU306" i="8" s="1"/>
  <c r="BU299" i="8"/>
  <c r="BB377" i="8"/>
  <c r="BB18" i="28"/>
  <c r="BB307" i="8"/>
  <c r="BB23" i="28"/>
  <c r="BB306" i="8"/>
  <c r="BV306" i="8" s="1"/>
  <c r="BV299" i="8"/>
  <c r="AS141" i="6"/>
  <c r="AS146" i="6" s="1"/>
  <c r="BA16" i="28"/>
  <c r="BU15" i="28"/>
  <c r="BU16" i="28" s="1"/>
  <c r="AA372" i="8"/>
  <c r="BW128" i="8"/>
  <c r="BF81" i="8"/>
  <c r="BY81" i="8" s="1"/>
  <c r="BW127" i="8"/>
  <c r="BE81" i="8"/>
  <c r="AB84" i="28"/>
  <c r="AC83" i="28" s="1"/>
  <c r="AB40" i="28"/>
  <c r="AC37" i="28" s="1"/>
  <c r="AB96" i="28"/>
  <c r="AB41" i="28"/>
  <c r="BU65" i="28"/>
  <c r="AY35" i="28"/>
  <c r="AY27" i="28"/>
  <c r="BC16" i="28"/>
  <c r="BA377" i="8"/>
  <c r="BU377" i="8" s="1"/>
  <c r="BU305" i="8"/>
  <c r="BL68" i="28"/>
  <c r="Z71" i="28"/>
  <c r="Z99" i="28"/>
  <c r="Y119" i="28"/>
  <c r="BW224" i="8"/>
  <c r="BF177" i="8"/>
  <c r="BY177" i="8" s="1"/>
  <c r="BA307" i="8"/>
  <c r="BU307" i="8" s="1"/>
  <c r="BA18" i="28"/>
  <c r="BU18" i="28" s="1"/>
  <c r="BU298" i="8"/>
  <c r="BW223" i="8"/>
  <c r="BE177" i="8"/>
  <c r="BC26" i="28"/>
  <c r="BC21" i="28"/>
  <c r="BW176" i="8"/>
  <c r="BF129" i="8"/>
  <c r="BY129" i="8" s="1"/>
  <c r="BD18" i="28" l="1"/>
  <c r="BV18" i="28" s="1"/>
  <c r="BV298" i="8"/>
  <c r="BV287" i="8"/>
  <c r="BV307" i="8"/>
  <c r="Z93" i="28"/>
  <c r="Y47" i="28"/>
  <c r="Y52" i="28" s="1"/>
  <c r="Y60" i="28" s="1"/>
  <c r="Y88" i="28" s="1"/>
  <c r="BB24" i="28"/>
  <c r="BV23" i="28"/>
  <c r="BC65" i="28"/>
  <c r="BD335" i="8"/>
  <c r="BD344" i="8" s="1"/>
  <c r="AB85" i="28"/>
  <c r="AZ48" i="28"/>
  <c r="BA347" i="8"/>
  <c r="BA351" i="8" s="1"/>
  <c r="BF253" i="8"/>
  <c r="BY253" i="8" s="1"/>
  <c r="BZ129" i="8"/>
  <c r="CA129" i="8"/>
  <c r="CB129" i="8"/>
  <c r="BC35" i="28"/>
  <c r="BC27" i="28"/>
  <c r="BF254" i="8"/>
  <c r="BZ177" i="8"/>
  <c r="CA177" i="8"/>
  <c r="CB177" i="8"/>
  <c r="BL71" i="28"/>
  <c r="Z87" i="28"/>
  <c r="BL87" i="28" s="1"/>
  <c r="BE254" i="8"/>
  <c r="BW177" i="8"/>
  <c r="Z312" i="8"/>
  <c r="BL312" i="8" s="1"/>
  <c r="Z100" i="28"/>
  <c r="BL99" i="28"/>
  <c r="AC294" i="8"/>
  <c r="AC310" i="8"/>
  <c r="BM310" i="8" s="1"/>
  <c r="AC370" i="8"/>
  <c r="BM370" i="8" s="1"/>
  <c r="AC39" i="28"/>
  <c r="BM37" i="28"/>
  <c r="BF339" i="8"/>
  <c r="BY339" i="8" s="1"/>
  <c r="BZ81" i="8"/>
  <c r="CA81" i="8"/>
  <c r="CB81" i="8"/>
  <c r="AA373" i="8"/>
  <c r="BA20" i="28"/>
  <c r="BA24" i="28"/>
  <c r="BU23" i="28"/>
  <c r="BU24" i="28" s="1"/>
  <c r="Y120" i="28"/>
  <c r="AE380" i="8"/>
  <c r="BV350" i="8"/>
  <c r="BB297" i="8"/>
  <c r="BV297" i="8" s="1"/>
  <c r="BM83" i="28"/>
  <c r="BF336" i="8"/>
  <c r="BY336" i="8" s="1"/>
  <c r="BZ33" i="8"/>
  <c r="CA33" i="8"/>
  <c r="CB33" i="8"/>
  <c r="BE253" i="8"/>
  <c r="BW129" i="8"/>
  <c r="BE336" i="8"/>
  <c r="BW33" i="8"/>
  <c r="BW81" i="8"/>
  <c r="BE339" i="8"/>
  <c r="BA297" i="8"/>
  <c r="BU297" i="8" s="1"/>
  <c r="BU350" i="8"/>
  <c r="Q11" i="6"/>
  <c r="BD305" i="8"/>
  <c r="BD15" i="28"/>
  <c r="BV296" i="8"/>
  <c r="BB20" i="28"/>
  <c r="S14" i="6"/>
  <c r="AB323" i="8"/>
  <c r="CB336" i="8" l="1"/>
  <c r="Z319" i="8"/>
  <c r="R148" i="6" s="1"/>
  <c r="BE321" i="8"/>
  <c r="BE287" i="8"/>
  <c r="BW253" i="8"/>
  <c r="BF295" i="8"/>
  <c r="BZ336" i="8"/>
  <c r="CA336" i="8"/>
  <c r="AA68" i="28"/>
  <c r="AB369" i="8"/>
  <c r="BF296" i="8"/>
  <c r="BZ339" i="8"/>
  <c r="CB339" i="8"/>
  <c r="BD20" i="28"/>
  <c r="BV20" i="28" s="1"/>
  <c r="AV141" i="6"/>
  <c r="AV146" i="6" s="1"/>
  <c r="BD16" i="28"/>
  <c r="BD24" i="28"/>
  <c r="BV15" i="28"/>
  <c r="BV16" i="28" s="1"/>
  <c r="S15" i="6"/>
  <c r="S17" i="6"/>
  <c r="S16" i="6"/>
  <c r="BD377" i="8"/>
  <c r="BV377" i="8" s="1"/>
  <c r="BV305" i="8"/>
  <c r="AE69" i="28"/>
  <c r="AF376" i="8"/>
  <c r="AC322" i="8"/>
  <c r="BM294" i="8"/>
  <c r="H68" i="6" s="1"/>
  <c r="BF287" i="8"/>
  <c r="BY287" i="8" s="1"/>
  <c r="BF321" i="8"/>
  <c r="BY321" i="8" s="1"/>
  <c r="BZ253" i="8"/>
  <c r="CA253" i="8"/>
  <c r="CB253" i="8"/>
  <c r="BB26" i="28"/>
  <c r="BB21" i="28"/>
  <c r="BE295" i="8"/>
  <c r="BW336" i="8"/>
  <c r="AC96" i="28"/>
  <c r="AC84" i="28"/>
  <c r="AC40" i="28"/>
  <c r="AC41" i="28"/>
  <c r="BM39" i="28"/>
  <c r="BM41" i="28" s="1"/>
  <c r="BE283" i="8"/>
  <c r="BW254" i="8"/>
  <c r="BA48" i="28"/>
  <c r="BU351" i="8"/>
  <c r="BB347" i="8"/>
  <c r="BB351" i="8" s="1"/>
  <c r="BW339" i="8"/>
  <c r="BE296" i="8"/>
  <c r="BA21" i="28"/>
  <c r="BA26" i="28"/>
  <c r="BU20" i="28"/>
  <c r="BU21" i="28" s="1"/>
  <c r="Z117" i="28"/>
  <c r="BL117" i="28" s="1"/>
  <c r="BL100" i="28"/>
  <c r="BF283" i="8"/>
  <c r="BZ254" i="8"/>
  <c r="CA254" i="8"/>
  <c r="CB254" i="8"/>
  <c r="BV344" i="8"/>
  <c r="BW335" i="8" s="1"/>
  <c r="BE335" i="8"/>
  <c r="BE344" i="8" s="1"/>
  <c r="BD65" i="28"/>
  <c r="Q12" i="6" l="1"/>
  <c r="BV21" i="28"/>
  <c r="BL319" i="8"/>
  <c r="BM303" i="8" s="1"/>
  <c r="AA303" i="8"/>
  <c r="R11" i="6" s="1"/>
  <c r="Z119" i="28"/>
  <c r="Z120" i="28" s="1"/>
  <c r="BE65" i="28"/>
  <c r="BF335" i="8"/>
  <c r="BF344" i="8" s="1"/>
  <c r="CB344" i="8" s="1"/>
  <c r="BB48" i="28"/>
  <c r="BC347" i="8"/>
  <c r="BC351" i="8" s="1"/>
  <c r="BM40" i="28"/>
  <c r="AD37" i="28"/>
  <c r="BW295" i="8"/>
  <c r="BE348" i="8"/>
  <c r="BV24" i="28"/>
  <c r="BZ321" i="8"/>
  <c r="CA321" i="8"/>
  <c r="CB321" i="8"/>
  <c r="AB372" i="8"/>
  <c r="BF348" i="8"/>
  <c r="BZ295" i="8"/>
  <c r="CA295" i="8"/>
  <c r="CB295" i="8"/>
  <c r="BE305" i="8"/>
  <c r="BE15" i="28"/>
  <c r="BW296" i="8"/>
  <c r="BW283" i="8"/>
  <c r="BE299" i="8"/>
  <c r="AD83" i="28"/>
  <c r="BM84" i="28"/>
  <c r="AC85" i="28"/>
  <c r="BF298" i="8"/>
  <c r="BY298" i="8" s="1"/>
  <c r="BZ287" i="8"/>
  <c r="CA287" i="8"/>
  <c r="CB287" i="8"/>
  <c r="T14" i="6"/>
  <c r="BM322" i="8"/>
  <c r="AC323" i="8"/>
  <c r="AA71" i="28"/>
  <c r="AA87" i="28" s="1"/>
  <c r="AA99" i="28"/>
  <c r="AF379" i="8"/>
  <c r="AF380" i="8" s="1"/>
  <c r="BD21" i="28"/>
  <c r="BD26" i="28"/>
  <c r="BV26" i="28" s="1"/>
  <c r="BV27" i="28" s="1"/>
  <c r="BW287" i="8"/>
  <c r="BE298" i="8"/>
  <c r="BF299" i="8"/>
  <c r="BZ283" i="8"/>
  <c r="CA283" i="8"/>
  <c r="CB283" i="8"/>
  <c r="BU48" i="28"/>
  <c r="BM96" i="28"/>
  <c r="BV65" i="28"/>
  <c r="BA35" i="28"/>
  <c r="BA27" i="28"/>
  <c r="BU26" i="28"/>
  <c r="BU27" i="28" s="1"/>
  <c r="BB35" i="28"/>
  <c r="BB27" i="28"/>
  <c r="BF15" i="28"/>
  <c r="BF305" i="8"/>
  <c r="BZ296" i="8"/>
  <c r="CA296" i="8"/>
  <c r="CB296" i="8"/>
  <c r="BW321" i="8"/>
  <c r="CB298" i="8" l="1"/>
  <c r="BL119" i="28"/>
  <c r="BM93" i="28" s="1"/>
  <c r="Z47" i="28"/>
  <c r="Z52" i="28" s="1"/>
  <c r="AA93" i="28"/>
  <c r="AG376" i="8"/>
  <c r="AF69" i="28"/>
  <c r="BN69" i="28" s="1"/>
  <c r="BU35" i="28"/>
  <c r="BM85" i="28"/>
  <c r="BE23" i="28"/>
  <c r="BE306" i="8"/>
  <c r="BW299" i="8"/>
  <c r="BE377" i="8"/>
  <c r="BW305" i="8"/>
  <c r="BF350" i="8"/>
  <c r="BZ348" i="8"/>
  <c r="CB348" i="8"/>
  <c r="BC48" i="28"/>
  <c r="BD347" i="8"/>
  <c r="BD351" i="8" s="1"/>
  <c r="BD35" i="28"/>
  <c r="BV35" i="28" s="1"/>
  <c r="BD27" i="28"/>
  <c r="BN379" i="8"/>
  <c r="BN380" i="8" s="1"/>
  <c r="BO376" i="8" s="1"/>
  <c r="AD310" i="8"/>
  <c r="AD294" i="8"/>
  <c r="AD370" i="8"/>
  <c r="AD39" i="28"/>
  <c r="BF377" i="8"/>
  <c r="BZ305" i="8"/>
  <c r="E19" i="21" s="1"/>
  <c r="CA305" i="8"/>
  <c r="F19" i="21" s="1"/>
  <c r="CB305" i="8"/>
  <c r="G19" i="21" s="1"/>
  <c r="AA312" i="8"/>
  <c r="AA100" i="28"/>
  <c r="AB373" i="8"/>
  <c r="BW344" i="8"/>
  <c r="BF65" i="28"/>
  <c r="CB65" i="28" s="1"/>
  <c r="D18" i="5"/>
  <c r="BF16" i="28"/>
  <c r="AX141" i="6"/>
  <c r="AX146" i="6" s="1"/>
  <c r="BZ15" i="28"/>
  <c r="CA15" i="28"/>
  <c r="CB15" i="28"/>
  <c r="BF23" i="28"/>
  <c r="BF306" i="8"/>
  <c r="BZ299" i="8"/>
  <c r="CA299" i="8"/>
  <c r="CB299" i="8"/>
  <c r="BW298" i="8"/>
  <c r="BE18" i="28"/>
  <c r="BE20" i="28" s="1"/>
  <c r="BE307" i="8"/>
  <c r="BM323" i="8"/>
  <c r="T17" i="6"/>
  <c r="T16" i="6"/>
  <c r="T15" i="6"/>
  <c r="BF307" i="8"/>
  <c r="BY307" i="8" s="1"/>
  <c r="BF18" i="28"/>
  <c r="BZ298" i="8"/>
  <c r="CA298" i="8"/>
  <c r="BW15" i="28"/>
  <c r="BW16" i="28" s="1"/>
  <c r="AW141" i="6"/>
  <c r="AW146" i="6" s="1"/>
  <c r="BE16" i="28"/>
  <c r="BE350" i="8"/>
  <c r="BW348" i="8"/>
  <c r="CB350" i="8" l="1"/>
  <c r="BL47" i="28"/>
  <c r="CB16" i="28"/>
  <c r="BW307" i="8"/>
  <c r="BZ18" i="28"/>
  <c r="D11" i="29" s="1"/>
  <c r="CB18" i="28"/>
  <c r="BW18" i="28"/>
  <c r="E7" i="29"/>
  <c r="CA16" i="28"/>
  <c r="CA24" i="28"/>
  <c r="BF20" i="28"/>
  <c r="BW20" i="28" s="1"/>
  <c r="BW21" i="28" s="1"/>
  <c r="AC369" i="8"/>
  <c r="AB68" i="28"/>
  <c r="AD84" i="28"/>
  <c r="AD40" i="28"/>
  <c r="AE37" i="28" s="1"/>
  <c r="AD41" i="28"/>
  <c r="AD96" i="28"/>
  <c r="Z60" i="28"/>
  <c r="BL52" i="28"/>
  <c r="BW350" i="8"/>
  <c r="BE297" i="8"/>
  <c r="BE26" i="28"/>
  <c r="BE21" i="28"/>
  <c r="BZ307" i="8"/>
  <c r="CA307" i="8"/>
  <c r="CB307" i="8"/>
  <c r="BZ306" i="8"/>
  <c r="CB306" i="8"/>
  <c r="D7" i="29"/>
  <c r="BZ16" i="28"/>
  <c r="BZ377" i="8"/>
  <c r="CA377" i="8"/>
  <c r="CB377" i="8"/>
  <c r="BD48" i="28"/>
  <c r="BE347" i="8"/>
  <c r="BE351" i="8" s="1"/>
  <c r="BV351" i="8"/>
  <c r="BF297" i="8"/>
  <c r="BZ350" i="8"/>
  <c r="BF24" i="28"/>
  <c r="BZ23" i="28"/>
  <c r="CB23" i="28"/>
  <c r="CB24" i="28" s="1"/>
  <c r="BW65" i="28"/>
  <c r="AA117" i="28"/>
  <c r="BW306" i="8"/>
  <c r="AA319" i="8"/>
  <c r="AD322" i="8"/>
  <c r="BW377" i="8"/>
  <c r="BE24" i="28"/>
  <c r="BW23" i="28"/>
  <c r="BW24" i="28" s="1"/>
  <c r="AG379" i="8"/>
  <c r="AG380" i="8" s="1"/>
  <c r="AG69" i="28" l="1"/>
  <c r="AH376" i="8"/>
  <c r="BE48" i="28"/>
  <c r="BF347" i="8"/>
  <c r="BF351" i="8" s="1"/>
  <c r="CB351" i="8" s="1"/>
  <c r="AE370" i="8"/>
  <c r="AE294" i="8"/>
  <c r="AE310" i="8"/>
  <c r="AE39" i="28"/>
  <c r="AC372" i="8"/>
  <c r="BM372" i="8" s="1"/>
  <c r="BM373" i="8" s="1"/>
  <c r="BN369" i="8" s="1"/>
  <c r="E9" i="29"/>
  <c r="E8" i="29"/>
  <c r="E17" i="29"/>
  <c r="BZ24" i="28"/>
  <c r="D16" i="29"/>
  <c r="D17" i="29" s="1"/>
  <c r="R12" i="6"/>
  <c r="S148" i="6"/>
  <c r="AB303" i="8"/>
  <c r="BV48" i="28"/>
  <c r="BE35" i="28"/>
  <c r="BE27" i="28"/>
  <c r="AE83" i="28"/>
  <c r="AD85" i="28"/>
  <c r="BF26" i="28"/>
  <c r="BF21" i="28"/>
  <c r="BZ20" i="28"/>
  <c r="CA20" i="28"/>
  <c r="CB20" i="28"/>
  <c r="CB21" i="28" s="1"/>
  <c r="U14" i="6"/>
  <c r="AD323" i="8"/>
  <c r="BZ297" i="8"/>
  <c r="CA297" i="8"/>
  <c r="CB297" i="8"/>
  <c r="D9" i="29"/>
  <c r="D8" i="29"/>
  <c r="Z88" i="28"/>
  <c r="BL60" i="28"/>
  <c r="AA119" i="28"/>
  <c r="BW297" i="8"/>
  <c r="AB71" i="28"/>
  <c r="AB87" i="28" s="1"/>
  <c r="AB99" i="28"/>
  <c r="BW26" i="28" l="1"/>
  <c r="BW27" i="28" s="1"/>
  <c r="BY26" i="28"/>
  <c r="CB26" i="28"/>
  <c r="CB27" i="28" s="1"/>
  <c r="D12" i="29"/>
  <c r="BZ21" i="28"/>
  <c r="AC373" i="8"/>
  <c r="BF48" i="28"/>
  <c r="CB48" i="28" s="1"/>
  <c r="BW351" i="8"/>
  <c r="S11" i="6"/>
  <c r="AE322" i="8"/>
  <c r="BF35" i="28"/>
  <c r="BY35" i="28" s="1"/>
  <c r="BF27" i="28"/>
  <c r="BZ26" i="28"/>
  <c r="CA26" i="28"/>
  <c r="BW35" i="28"/>
  <c r="AH379" i="8"/>
  <c r="AH380" i="8" s="1"/>
  <c r="AB312" i="8"/>
  <c r="AB100" i="28"/>
  <c r="AB93" i="28"/>
  <c r="AA47" i="28"/>
  <c r="AA52" i="28" s="1"/>
  <c r="AA60" i="28" s="1"/>
  <c r="AA88" i="28" s="1"/>
  <c r="U16" i="6"/>
  <c r="U15" i="6"/>
  <c r="U17" i="6"/>
  <c r="E12" i="29"/>
  <c r="CA21" i="28"/>
  <c r="AA120" i="28"/>
  <c r="AE96" i="28"/>
  <c r="AE84" i="28"/>
  <c r="AF83" i="28" s="1"/>
  <c r="AE41" i="28"/>
  <c r="AE40" i="28"/>
  <c r="AF37" i="28" s="1"/>
  <c r="BY27" i="28" l="1"/>
  <c r="C19" i="29"/>
  <c r="C20" i="29" s="1"/>
  <c r="AI376" i="8"/>
  <c r="AH69" i="28"/>
  <c r="AC68" i="28"/>
  <c r="AD369" i="8"/>
  <c r="E14" i="29"/>
  <c r="E13" i="29"/>
  <c r="BN83" i="28"/>
  <c r="AB117" i="28"/>
  <c r="AB119" i="28" s="1"/>
  <c r="BZ35" i="28"/>
  <c r="CA35" i="28"/>
  <c r="CB35" i="28"/>
  <c r="V14" i="6"/>
  <c r="AE323" i="8"/>
  <c r="BW48" i="28"/>
  <c r="AE85" i="28"/>
  <c r="E19" i="29"/>
  <c r="E20" i="29" s="1"/>
  <c r="CA27" i="28"/>
  <c r="AB319" i="8"/>
  <c r="AF370" i="8"/>
  <c r="AF294" i="8"/>
  <c r="AF310" i="8"/>
  <c r="AF39" i="28"/>
  <c r="BN37" i="28"/>
  <c r="D19" i="29"/>
  <c r="D20" i="29" s="1"/>
  <c r="BZ27" i="28"/>
  <c r="D14" i="29"/>
  <c r="D13" i="29"/>
  <c r="AF322" i="8" l="1"/>
  <c r="BN294" i="8"/>
  <c r="I68" i="6" s="1"/>
  <c r="V16" i="6"/>
  <c r="V17" i="6"/>
  <c r="V15" i="6"/>
  <c r="AD372" i="8"/>
  <c r="AD373" i="8" s="1"/>
  <c r="BN370" i="8"/>
  <c r="BM68" i="28"/>
  <c r="AC71" i="28"/>
  <c r="AC99" i="28"/>
  <c r="AF96" i="28"/>
  <c r="AF41" i="28"/>
  <c r="AF40" i="28"/>
  <c r="AF84" i="28"/>
  <c r="BN39" i="28"/>
  <c r="BN41" i="28" s="1"/>
  <c r="T148" i="6"/>
  <c r="AC303" i="8"/>
  <c r="S12" i="6"/>
  <c r="AB120" i="28"/>
  <c r="AC93" i="28"/>
  <c r="AB47" i="28"/>
  <c r="AB52" i="28" s="1"/>
  <c r="AB60" i="28" s="1"/>
  <c r="AB88" i="28" s="1"/>
  <c r="BN310" i="8"/>
  <c r="AI379" i="8"/>
  <c r="BO379" i="8" s="1"/>
  <c r="BO380" i="8" s="1"/>
  <c r="BP376" i="8" s="1"/>
  <c r="AI380" i="8" l="1"/>
  <c r="AJ376" i="8" s="1"/>
  <c r="T11" i="6"/>
  <c r="BN96" i="28"/>
  <c r="AG83" i="28"/>
  <c r="BN84" i="28"/>
  <c r="AF85" i="28"/>
  <c r="AC312" i="8"/>
  <c r="BM312" i="8" s="1"/>
  <c r="AC100" i="28"/>
  <c r="BM99" i="28"/>
  <c r="BN40" i="28"/>
  <c r="AG37" i="28"/>
  <c r="BM71" i="28"/>
  <c r="AC87" i="28"/>
  <c r="AD68" i="28"/>
  <c r="AE369" i="8"/>
  <c r="W14" i="6"/>
  <c r="BN322" i="8"/>
  <c r="AF323" i="8"/>
  <c r="BN323" i="8" s="1"/>
  <c r="AI69" i="28" l="1"/>
  <c r="AE372" i="8"/>
  <c r="BM87" i="28"/>
  <c r="BN85" i="28"/>
  <c r="AJ379" i="8"/>
  <c r="AJ380" i="8" s="1"/>
  <c r="AD71" i="28"/>
  <c r="AD87" i="28" s="1"/>
  <c r="AD99" i="28"/>
  <c r="W16" i="6"/>
  <c r="W15" i="6"/>
  <c r="W17" i="6"/>
  <c r="AC117" i="28"/>
  <c r="BM100" i="28"/>
  <c r="AG294" i="8"/>
  <c r="AG310" i="8"/>
  <c r="AG370" i="8"/>
  <c r="AG39" i="28"/>
  <c r="AC319" i="8"/>
  <c r="BO69" i="28" l="1"/>
  <c r="BZ69" i="28"/>
  <c r="AK376" i="8"/>
  <c r="AJ69" i="28"/>
  <c r="BM319" i="8"/>
  <c r="BN303" i="8" s="1"/>
  <c r="U148" i="6"/>
  <c r="AD303" i="8"/>
  <c r="T12" i="6"/>
  <c r="AD312" i="8"/>
  <c r="AD100" i="28"/>
  <c r="BM117" i="28"/>
  <c r="AC119" i="28"/>
  <c r="AG40" i="28"/>
  <c r="AH37" i="28" s="1"/>
  <c r="AG84" i="28"/>
  <c r="AG96" i="28"/>
  <c r="AG41" i="28"/>
  <c r="AG322" i="8"/>
  <c r="AE373" i="8"/>
  <c r="X14" i="6" l="1"/>
  <c r="AG323" i="8"/>
  <c r="AH83" i="28"/>
  <c r="AG85" i="28"/>
  <c r="AE68" i="28"/>
  <c r="AF369" i="8"/>
  <c r="AC47" i="28"/>
  <c r="BM119" i="28"/>
  <c r="BN93" i="28" s="1"/>
  <c r="AD93" i="28"/>
  <c r="AD117" i="28"/>
  <c r="AD319" i="8"/>
  <c r="U11" i="6"/>
  <c r="AH370" i="8"/>
  <c r="AH310" i="8"/>
  <c r="AH294" i="8"/>
  <c r="AH39" i="28"/>
  <c r="AC120" i="28"/>
  <c r="AK379" i="8"/>
  <c r="AK380" i="8" s="1"/>
  <c r="AD119" i="28" l="1"/>
  <c r="AD120" i="28" s="1"/>
  <c r="AK69" i="28"/>
  <c r="AL376" i="8"/>
  <c r="AH96" i="28"/>
  <c r="AH41" i="28"/>
  <c r="AH84" i="28"/>
  <c r="AI83" i="28" s="1"/>
  <c r="BZ83" i="28" s="1"/>
  <c r="AH40" i="28"/>
  <c r="AI37" i="28" s="1"/>
  <c r="AC52" i="28"/>
  <c r="BM47" i="28"/>
  <c r="AH322" i="8"/>
  <c r="AE303" i="8"/>
  <c r="V148" i="6"/>
  <c r="U12" i="6"/>
  <c r="AF372" i="8"/>
  <c r="AF373" i="8" s="1"/>
  <c r="X15" i="6"/>
  <c r="X16" i="6"/>
  <c r="X17" i="6"/>
  <c r="AE71" i="28"/>
  <c r="AE87" i="28" s="1"/>
  <c r="AE99" i="28"/>
  <c r="AD47" i="28" l="1"/>
  <c r="AD52" i="28" s="1"/>
  <c r="AD60" i="28" s="1"/>
  <c r="AD88" i="28" s="1"/>
  <c r="AE93" i="28"/>
  <c r="AH85" i="28"/>
  <c r="AF68" i="28"/>
  <c r="AG369" i="8"/>
  <c r="AI370" i="8"/>
  <c r="BO370" i="8" s="1"/>
  <c r="AI294" i="8"/>
  <c r="AI310" i="8"/>
  <c r="BO310" i="8" s="1"/>
  <c r="AI39" i="28"/>
  <c r="BO37" i="28"/>
  <c r="AE312" i="8"/>
  <c r="AE319" i="8" s="1"/>
  <c r="AE100" i="28"/>
  <c r="BN372" i="8"/>
  <c r="BN373" i="8" s="1"/>
  <c r="BO369" i="8" s="1"/>
  <c r="Y14" i="6"/>
  <c r="AH323" i="8"/>
  <c r="BO83" i="28"/>
  <c r="V11" i="6"/>
  <c r="AL379" i="8"/>
  <c r="BP379" i="8" s="1"/>
  <c r="BP380" i="8" s="1"/>
  <c r="BQ376" i="8" s="1"/>
  <c r="BM52" i="28"/>
  <c r="AC60" i="28"/>
  <c r="BM60" i="28" l="1"/>
  <c r="AC88" i="28"/>
  <c r="Y17" i="6"/>
  <c r="Y16" i="6"/>
  <c r="Y15" i="6"/>
  <c r="AI41" i="28"/>
  <c r="AI84" i="28"/>
  <c r="BZ84" i="28" s="1"/>
  <c r="AI40" i="28"/>
  <c r="BZ40" i="28" s="1"/>
  <c r="AI96" i="28"/>
  <c r="BO39" i="28"/>
  <c r="BO41" i="28" s="1"/>
  <c r="AE117" i="28"/>
  <c r="W148" i="6"/>
  <c r="AF303" i="8"/>
  <c r="V12" i="6"/>
  <c r="AL380" i="8"/>
  <c r="AI322" i="8"/>
  <c r="BO294" i="8"/>
  <c r="J68" i="6" s="1"/>
  <c r="AG372" i="8"/>
  <c r="AG373" i="8" s="1"/>
  <c r="BN68" i="28"/>
  <c r="AF71" i="28"/>
  <c r="AF99" i="28"/>
  <c r="W11" i="6" l="1"/>
  <c r="AE119" i="28"/>
  <c r="AJ83" i="28"/>
  <c r="BO84" i="28"/>
  <c r="AI85" i="28"/>
  <c r="BZ85" i="28" s="1"/>
  <c r="BN71" i="28"/>
  <c r="AF87" i="28"/>
  <c r="BN87" i="28" s="1"/>
  <c r="Z14" i="6"/>
  <c r="AI323" i="8"/>
  <c r="BO322" i="8"/>
  <c r="BO96" i="28"/>
  <c r="AL69" i="28"/>
  <c r="BP69" i="28" s="1"/>
  <c r="AM376" i="8"/>
  <c r="AG68" i="28"/>
  <c r="AH369" i="8"/>
  <c r="AF312" i="8"/>
  <c r="AF100" i="28"/>
  <c r="BN99" i="28"/>
  <c r="BO40" i="28"/>
  <c r="AJ37" i="28"/>
  <c r="BO323" i="8" l="1"/>
  <c r="BZ323" i="8"/>
  <c r="BO85" i="28"/>
  <c r="AH372" i="8"/>
  <c r="AH373" i="8" s="1"/>
  <c r="AG71" i="28"/>
  <c r="AG87" i="28" s="1"/>
  <c r="AG99" i="28"/>
  <c r="Z15" i="6"/>
  <c r="Z17" i="6"/>
  <c r="Z16" i="6"/>
  <c r="AF117" i="28"/>
  <c r="BN100" i="28"/>
  <c r="AM379" i="8"/>
  <c r="AM380" i="8" s="1"/>
  <c r="AJ294" i="8"/>
  <c r="AJ310" i="8"/>
  <c r="AJ370" i="8"/>
  <c r="AJ39" i="28"/>
  <c r="BN312" i="8"/>
  <c r="AF93" i="28"/>
  <c r="AE47" i="28"/>
  <c r="AE52" i="28" s="1"/>
  <c r="AE60" i="28" s="1"/>
  <c r="AE88" i="28" s="1"/>
  <c r="AE120" i="28"/>
  <c r="AF319" i="8"/>
  <c r="AF119" i="28" l="1"/>
  <c r="BN119" i="28" s="1"/>
  <c r="BO93" i="28" s="1"/>
  <c r="AN376" i="8"/>
  <c r="AM69" i="28"/>
  <c r="AH68" i="28"/>
  <c r="AI369" i="8"/>
  <c r="X148" i="6"/>
  <c r="W12" i="6"/>
  <c r="AG303" i="8"/>
  <c r="BN319" i="8"/>
  <c r="BO303" i="8" s="1"/>
  <c r="BN117" i="28"/>
  <c r="AG312" i="8"/>
  <c r="AG100" i="28"/>
  <c r="AJ84" i="28"/>
  <c r="AJ40" i="28"/>
  <c r="AK37" i="28" s="1"/>
  <c r="AJ41" i="28"/>
  <c r="AJ96" i="28"/>
  <c r="AJ322" i="8"/>
  <c r="AF47" i="28" l="1"/>
  <c r="BN47" i="28" s="1"/>
  <c r="AF120" i="28"/>
  <c r="AG93" i="28"/>
  <c r="AA14" i="6"/>
  <c r="AJ323" i="8"/>
  <c r="AK370" i="8"/>
  <c r="AK294" i="8"/>
  <c r="AK310" i="8"/>
  <c r="AK39" i="28"/>
  <c r="AG117" i="28"/>
  <c r="AK83" i="28"/>
  <c r="AJ85" i="28"/>
  <c r="AI372" i="8"/>
  <c r="BO372" i="8" s="1"/>
  <c r="BO373" i="8" s="1"/>
  <c r="BP369" i="8" s="1"/>
  <c r="X11" i="6"/>
  <c r="AG319" i="8"/>
  <c r="AH71" i="28"/>
  <c r="AH87" i="28" s="1"/>
  <c r="AH99" i="28"/>
  <c r="AN379" i="8"/>
  <c r="AN380" i="8" s="1"/>
  <c r="AF52" i="28" l="1"/>
  <c r="BN52" i="28" s="1"/>
  <c r="AG119" i="28"/>
  <c r="AG120" i="28" s="1"/>
  <c r="AN69" i="28"/>
  <c r="AO376" i="8"/>
  <c r="AI373" i="8"/>
  <c r="AK96" i="28"/>
  <c r="AK40" i="28"/>
  <c r="AL37" i="28" s="1"/>
  <c r="AK41" i="28"/>
  <c r="AK84" i="28"/>
  <c r="AL83" i="28" s="1"/>
  <c r="X12" i="6"/>
  <c r="AH303" i="8"/>
  <c r="Y148" i="6"/>
  <c r="AH312" i="8"/>
  <c r="AH100" i="28"/>
  <c r="AK322" i="8"/>
  <c r="AA15" i="6"/>
  <c r="AA17" i="6"/>
  <c r="AA16" i="6"/>
  <c r="AF60" i="28" l="1"/>
  <c r="BN60" i="28" s="1"/>
  <c r="AG47" i="28"/>
  <c r="AG52" i="28" s="1"/>
  <c r="AG60" i="28" s="1"/>
  <c r="AG88" i="28" s="1"/>
  <c r="AH93" i="28"/>
  <c r="AB14" i="6"/>
  <c r="AK323" i="8"/>
  <c r="BP83" i="28"/>
  <c r="AK85" i="28"/>
  <c r="AH117" i="28"/>
  <c r="Y11" i="6"/>
  <c r="AH319" i="8"/>
  <c r="AI68" i="28"/>
  <c r="BZ68" i="28" s="1"/>
  <c r="AJ369" i="8"/>
  <c r="AO379" i="8"/>
  <c r="BQ379" i="8" s="1"/>
  <c r="BQ380" i="8" s="1"/>
  <c r="BR376" i="8" s="1"/>
  <c r="AL294" i="8"/>
  <c r="AL370" i="8"/>
  <c r="BP370" i="8" s="1"/>
  <c r="AL310" i="8"/>
  <c r="BP310" i="8" s="1"/>
  <c r="AL39" i="28"/>
  <c r="BP37" i="28"/>
  <c r="AF88" i="28" l="1"/>
  <c r="AO380" i="8"/>
  <c r="AP376" i="8" s="1"/>
  <c r="AL322" i="8"/>
  <c r="BP294" i="8"/>
  <c r="K68" i="6" s="1"/>
  <c r="BO68" i="28"/>
  <c r="AI71" i="28"/>
  <c r="BZ71" i="28" s="1"/>
  <c r="AI99" i="28"/>
  <c r="Y12" i="6"/>
  <c r="Z148" i="6"/>
  <c r="AI303" i="8"/>
  <c r="AB17" i="6"/>
  <c r="AB15" i="6"/>
  <c r="AB16" i="6"/>
  <c r="AL96" i="28"/>
  <c r="AL84" i="28"/>
  <c r="AL40" i="28"/>
  <c r="AL41" i="28"/>
  <c r="BP39" i="28"/>
  <c r="BP41" i="28" s="1"/>
  <c r="AJ372" i="8"/>
  <c r="AH119" i="28"/>
  <c r="AO69" i="28" l="1"/>
  <c r="AJ373" i="8"/>
  <c r="BP40" i="28"/>
  <c r="AM37" i="28"/>
  <c r="BO71" i="28"/>
  <c r="AI87" i="28"/>
  <c r="BP96" i="28"/>
  <c r="BP84" i="28"/>
  <c r="AM83" i="28"/>
  <c r="AL85" i="28"/>
  <c r="AP379" i="8"/>
  <c r="AP380" i="8" s="1"/>
  <c r="AH47" i="28"/>
  <c r="AH52" i="28" s="1"/>
  <c r="AH60" i="28" s="1"/>
  <c r="AH88" i="28" s="1"/>
  <c r="AI93" i="28"/>
  <c r="AH120" i="28"/>
  <c r="Z11" i="6"/>
  <c r="AI312" i="8"/>
  <c r="BO312" i="8" s="1"/>
  <c r="AI100" i="28"/>
  <c r="BO99" i="28"/>
  <c r="AC14" i="6"/>
  <c r="AL323" i="8"/>
  <c r="BP323" i="8" s="1"/>
  <c r="BP322" i="8"/>
  <c r="BO87" i="28" l="1"/>
  <c r="BZ87" i="28"/>
  <c r="BQ69" i="28"/>
  <c r="AI319" i="8"/>
  <c r="AQ376" i="8"/>
  <c r="AP69" i="28"/>
  <c r="AK369" i="8"/>
  <c r="AJ68" i="28"/>
  <c r="AC17" i="6"/>
  <c r="AC16" i="6"/>
  <c r="AC15" i="6"/>
  <c r="AM310" i="8"/>
  <c r="AM294" i="8"/>
  <c r="AM370" i="8"/>
  <c r="AM39" i="28"/>
  <c r="AI117" i="28"/>
  <c r="BO117" i="28" s="1"/>
  <c r="BO100" i="28"/>
  <c r="BP85" i="28"/>
  <c r="AA148" i="6" l="1"/>
  <c r="BZ319" i="8"/>
  <c r="CA303" i="8" s="1"/>
  <c r="Z12" i="6"/>
  <c r="BO319" i="8"/>
  <c r="BP303" i="8" s="1"/>
  <c r="AJ303" i="8"/>
  <c r="AA11" i="6" s="1"/>
  <c r="AI119" i="28"/>
  <c r="AM322" i="8"/>
  <c r="AJ71" i="28"/>
  <c r="AJ87" i="28" s="1"/>
  <c r="AJ99" i="28"/>
  <c r="AK372" i="8"/>
  <c r="AK373" i="8" s="1"/>
  <c r="AM40" i="28"/>
  <c r="AN37" i="28" s="1"/>
  <c r="AM96" i="28"/>
  <c r="AM84" i="28"/>
  <c r="AM41" i="28"/>
  <c r="AQ379" i="8"/>
  <c r="AQ380" i="8" s="1"/>
  <c r="AJ93" i="28" l="1"/>
  <c r="BZ119" i="28"/>
  <c r="AI120" i="28"/>
  <c r="AI47" i="28"/>
  <c r="BO119" i="28"/>
  <c r="BP93" i="28" s="1"/>
  <c r="AQ69" i="28"/>
  <c r="AR376" i="8"/>
  <c r="AN370" i="8"/>
  <c r="AN294" i="8"/>
  <c r="AN310" i="8"/>
  <c r="AN39" i="28"/>
  <c r="AJ312" i="8"/>
  <c r="AJ100" i="28"/>
  <c r="AN83" i="28"/>
  <c r="AM85" i="28"/>
  <c r="AL369" i="8"/>
  <c r="AK68" i="28"/>
  <c r="AD14" i="6"/>
  <c r="AM323" i="8"/>
  <c r="BO47" i="28" l="1"/>
  <c r="BZ47" i="28"/>
  <c r="D41" i="29"/>
  <c r="CA93" i="28"/>
  <c r="E35" i="29" s="1"/>
  <c r="AI52" i="28"/>
  <c r="AK71" i="28"/>
  <c r="AK87" i="28" s="1"/>
  <c r="AK99" i="28"/>
  <c r="AN322" i="8"/>
  <c r="AD15" i="6"/>
  <c r="AD17" i="6"/>
  <c r="AD16" i="6"/>
  <c r="AL372" i="8"/>
  <c r="BP372" i="8" s="1"/>
  <c r="BP373" i="8" s="1"/>
  <c r="BQ369" i="8" s="1"/>
  <c r="AJ117" i="28"/>
  <c r="AN96" i="28"/>
  <c r="AN41" i="28"/>
  <c r="AN40" i="28"/>
  <c r="AO37" i="28" s="1"/>
  <c r="AN84" i="28"/>
  <c r="AO83" i="28" s="1"/>
  <c r="AR379" i="8"/>
  <c r="AR380" i="8" s="1"/>
  <c r="AJ319" i="8"/>
  <c r="AI60" i="28" l="1"/>
  <c r="BZ60" i="28" s="1"/>
  <c r="BZ52" i="28"/>
  <c r="BO52" i="28"/>
  <c r="AN85" i="28"/>
  <c r="AE14" i="6"/>
  <c r="AN323" i="8"/>
  <c r="BQ83" i="28"/>
  <c r="BR379" i="8"/>
  <c r="BR380" i="8" s="1"/>
  <c r="BS376" i="8" s="1"/>
  <c r="AO370" i="8"/>
  <c r="BQ370" i="8" s="1"/>
  <c r="AO294" i="8"/>
  <c r="AO310" i="8"/>
  <c r="BQ310" i="8" s="1"/>
  <c r="AO39" i="28"/>
  <c r="BQ37" i="28"/>
  <c r="AJ119" i="28"/>
  <c r="AJ120" i="28" s="1"/>
  <c r="AL373" i="8"/>
  <c r="AK312" i="8"/>
  <c r="AK100" i="28"/>
  <c r="AK303" i="8"/>
  <c r="AA12" i="6"/>
  <c r="AB148" i="6"/>
  <c r="AS376" i="8"/>
  <c r="AR69" i="28"/>
  <c r="BR69" i="28" s="1"/>
  <c r="AI88" i="28" l="1"/>
  <c r="BO60" i="28"/>
  <c r="AJ47" i="28"/>
  <c r="AJ52" i="28" s="1"/>
  <c r="AJ60" i="28" s="1"/>
  <c r="AJ88" i="28" s="1"/>
  <c r="AK93" i="28"/>
  <c r="AK117" i="28"/>
  <c r="AO322" i="8"/>
  <c r="BQ294" i="8"/>
  <c r="L68" i="6" s="1"/>
  <c r="AS379" i="8"/>
  <c r="AS380" i="8" s="1"/>
  <c r="AK319" i="8"/>
  <c r="AB11" i="6"/>
  <c r="AL68" i="28"/>
  <c r="AM369" i="8"/>
  <c r="AO96" i="28"/>
  <c r="AO41" i="28"/>
  <c r="AO84" i="28"/>
  <c r="AO40" i="28"/>
  <c r="BQ39" i="28"/>
  <c r="BQ41" i="28" s="1"/>
  <c r="AE17" i="6"/>
  <c r="AE15" i="6"/>
  <c r="AE16" i="6"/>
  <c r="AT376" i="8" l="1"/>
  <c r="AS69" i="28"/>
  <c r="AK119" i="28"/>
  <c r="AK120" i="28" s="1"/>
  <c r="BQ96" i="28"/>
  <c r="AL303" i="8"/>
  <c r="AB12" i="6"/>
  <c r="AC148" i="6"/>
  <c r="BQ40" i="28"/>
  <c r="AP37" i="28"/>
  <c r="AM372" i="8"/>
  <c r="AM373" i="8" s="1"/>
  <c r="AF14" i="6"/>
  <c r="BQ322" i="8"/>
  <c r="AO323" i="8"/>
  <c r="AP83" i="28"/>
  <c r="BQ84" i="28"/>
  <c r="AO85" i="28"/>
  <c r="BP68" i="28"/>
  <c r="AL71" i="28"/>
  <c r="AL99" i="28"/>
  <c r="BQ323" i="8" l="1"/>
  <c r="AC11" i="6"/>
  <c r="AL93" i="28"/>
  <c r="AK47" i="28"/>
  <c r="AK52" i="28" s="1"/>
  <c r="AK60" i="28" s="1"/>
  <c r="AK88" i="28" s="1"/>
  <c r="AN369" i="8"/>
  <c r="AM68" i="28"/>
  <c r="BQ85" i="28"/>
  <c r="AL312" i="8"/>
  <c r="BP312" i="8" s="1"/>
  <c r="AL100" i="28"/>
  <c r="BP99" i="28"/>
  <c r="BP71" i="28"/>
  <c r="AL87" i="28"/>
  <c r="BP87" i="28" s="1"/>
  <c r="AF17" i="6"/>
  <c r="AF15" i="6"/>
  <c r="AF16" i="6"/>
  <c r="AP294" i="8"/>
  <c r="AP370" i="8"/>
  <c r="AP310" i="8"/>
  <c r="AP39" i="28"/>
  <c r="AT379" i="8"/>
  <c r="AT380" i="8" s="1"/>
  <c r="AN372" i="8" l="1"/>
  <c r="AN373" i="8" s="1"/>
  <c r="AP84" i="28"/>
  <c r="AP96" i="28"/>
  <c r="AP40" i="28"/>
  <c r="AQ37" i="28" s="1"/>
  <c r="AP41" i="28"/>
  <c r="AP322" i="8"/>
  <c r="AL117" i="28"/>
  <c r="BP117" i="28" s="1"/>
  <c r="BP100" i="28"/>
  <c r="AU376" i="8"/>
  <c r="AT69" i="28"/>
  <c r="AM71" i="28"/>
  <c r="AM87" i="28" s="1"/>
  <c r="AM99" i="28"/>
  <c r="AL319" i="8"/>
  <c r="AL119" i="28" l="1"/>
  <c r="AM93" i="28" s="1"/>
  <c r="AN68" i="28"/>
  <c r="AO369" i="8"/>
  <c r="AM312" i="8"/>
  <c r="AM100" i="28"/>
  <c r="AD148" i="6"/>
  <c r="AC12" i="6"/>
  <c r="BP319" i="8"/>
  <c r="BQ303" i="8" s="1"/>
  <c r="AM303" i="8"/>
  <c r="AU379" i="8"/>
  <c r="BS379" i="8" s="1"/>
  <c r="BS380" i="8" s="1"/>
  <c r="BT376" i="8" s="1"/>
  <c r="AG14" i="6"/>
  <c r="AP323" i="8"/>
  <c r="AQ310" i="8"/>
  <c r="AQ294" i="8"/>
  <c r="AQ370" i="8"/>
  <c r="AQ39" i="28"/>
  <c r="AQ83" i="28"/>
  <c r="AP85" i="28"/>
  <c r="AL120" i="28" l="1"/>
  <c r="BP119" i="28"/>
  <c r="BQ93" i="28" s="1"/>
  <c r="AL47" i="28"/>
  <c r="AL52" i="28" s="1"/>
  <c r="AQ96" i="28"/>
  <c r="AQ40" i="28"/>
  <c r="AR37" i="28" s="1"/>
  <c r="AQ41" i="28"/>
  <c r="AQ84" i="28"/>
  <c r="AR83" i="28" s="1"/>
  <c r="AG16" i="6"/>
  <c r="AG17" i="6"/>
  <c r="AG15" i="6"/>
  <c r="AQ322" i="8"/>
  <c r="AU380" i="8"/>
  <c r="AO372" i="8"/>
  <c r="BQ372" i="8" s="1"/>
  <c r="BQ373" i="8" s="1"/>
  <c r="BR369" i="8" s="1"/>
  <c r="AM319" i="8"/>
  <c r="AD11" i="6"/>
  <c r="AM117" i="28"/>
  <c r="AN71" i="28"/>
  <c r="AN87" i="28" s="1"/>
  <c r="AN99" i="28"/>
  <c r="BP47" i="28" l="1"/>
  <c r="AQ85" i="28"/>
  <c r="AO373" i="8"/>
  <c r="AN312" i="8"/>
  <c r="AN100" i="28"/>
  <c r="BR83" i="28"/>
  <c r="AD12" i="6"/>
  <c r="AN303" i="8"/>
  <c r="AE148" i="6"/>
  <c r="AM119" i="28"/>
  <c r="AH14" i="6"/>
  <c r="AQ323" i="8"/>
  <c r="AL60" i="28"/>
  <c r="BP52" i="28"/>
  <c r="AV376" i="8"/>
  <c r="AU69" i="28"/>
  <c r="AR310" i="8"/>
  <c r="AR294" i="8"/>
  <c r="AR370" i="8"/>
  <c r="AR39" i="28"/>
  <c r="BR37" i="28"/>
  <c r="BS69" i="28" l="1"/>
  <c r="CA69" i="28"/>
  <c r="AR322" i="8"/>
  <c r="BR294" i="8"/>
  <c r="M68" i="6" s="1"/>
  <c r="AM47" i="28"/>
  <c r="AM52" i="28" s="1"/>
  <c r="AM60" i="28" s="1"/>
  <c r="AM88" i="28" s="1"/>
  <c r="AN93" i="28"/>
  <c r="AM120" i="28"/>
  <c r="AR96" i="28"/>
  <c r="AR40" i="28"/>
  <c r="AR84" i="28"/>
  <c r="AR41" i="28"/>
  <c r="BR39" i="28"/>
  <c r="BR41" i="28" s="1"/>
  <c r="BR370" i="8"/>
  <c r="AV379" i="8"/>
  <c r="AV380" i="8" s="1"/>
  <c r="BR310" i="8"/>
  <c r="AN117" i="28"/>
  <c r="BP60" i="28"/>
  <c r="AL88" i="28"/>
  <c r="AE11" i="6"/>
  <c r="AN319" i="8"/>
  <c r="AP369" i="8"/>
  <c r="AO68" i="28"/>
  <c r="AH17" i="6"/>
  <c r="AH15" i="6"/>
  <c r="AH16" i="6"/>
  <c r="AV69" i="28" l="1"/>
  <c r="AW376" i="8"/>
  <c r="AO303" i="8"/>
  <c r="AF148" i="6"/>
  <c r="AE12" i="6"/>
  <c r="BR40" i="28"/>
  <c r="AS37" i="28"/>
  <c r="BR96" i="28"/>
  <c r="AP372" i="8"/>
  <c r="AP373" i="8" s="1"/>
  <c r="BQ68" i="28"/>
  <c r="AO71" i="28"/>
  <c r="AO99" i="28"/>
  <c r="AS83" i="28"/>
  <c r="BR84" i="28"/>
  <c r="AR85" i="28"/>
  <c r="AN119" i="28"/>
  <c r="AI14" i="6"/>
  <c r="BR322" i="8"/>
  <c r="AR323" i="8"/>
  <c r="BR323" i="8" s="1"/>
  <c r="BR85" i="28" l="1"/>
  <c r="AN47" i="28"/>
  <c r="AN52" i="28" s="1"/>
  <c r="AN60" i="28" s="1"/>
  <c r="AN88" i="28" s="1"/>
  <c r="AO93" i="28"/>
  <c r="AF11" i="6"/>
  <c r="AO312" i="8"/>
  <c r="BQ312" i="8" s="1"/>
  <c r="AO100" i="28"/>
  <c r="BQ99" i="28"/>
  <c r="AQ369" i="8"/>
  <c r="AP68" i="28"/>
  <c r="BQ71" i="28"/>
  <c r="AO87" i="28"/>
  <c r="AW379" i="8"/>
  <c r="AW380" i="8" s="1"/>
  <c r="AI17" i="6"/>
  <c r="AI16" i="6"/>
  <c r="AI15" i="6"/>
  <c r="AS294" i="8"/>
  <c r="AS310" i="8"/>
  <c r="AS370" i="8"/>
  <c r="AS39" i="28"/>
  <c r="AN120" i="28"/>
  <c r="AS96" i="28" l="1"/>
  <c r="AS84" i="28"/>
  <c r="AS41" i="28"/>
  <c r="AS40" i="28"/>
  <c r="AT37" i="28" s="1"/>
  <c r="AO117" i="28"/>
  <c r="BQ117" i="28" s="1"/>
  <c r="BQ100" i="28"/>
  <c r="AS322" i="8"/>
  <c r="AP71" i="28"/>
  <c r="AP87" i="28" s="1"/>
  <c r="AP99" i="28"/>
  <c r="BQ87" i="28"/>
  <c r="AQ372" i="8"/>
  <c r="AQ373" i="8" s="1"/>
  <c r="AW69" i="28"/>
  <c r="AX376" i="8"/>
  <c r="AO319" i="8"/>
  <c r="AJ14" i="6" l="1"/>
  <c r="AS323" i="8"/>
  <c r="AP312" i="8"/>
  <c r="AP100" i="28"/>
  <c r="AT310" i="8"/>
  <c r="AT294" i="8"/>
  <c r="AT370" i="8"/>
  <c r="AT39" i="28"/>
  <c r="AX379" i="8"/>
  <c r="BT379" i="8" s="1"/>
  <c r="BT380" i="8" s="1"/>
  <c r="BU376" i="8" s="1"/>
  <c r="AO119" i="28"/>
  <c r="AO120" i="28" s="1"/>
  <c r="AT83" i="28"/>
  <c r="AS85" i="28"/>
  <c r="BQ319" i="8"/>
  <c r="BR303" i="8" s="1"/>
  <c r="AP303" i="8"/>
  <c r="AG148" i="6"/>
  <c r="AF12" i="6"/>
  <c r="AR369" i="8"/>
  <c r="AQ68" i="28"/>
  <c r="AX380" i="8" l="1"/>
  <c r="AY376" i="8" s="1"/>
  <c r="AO47" i="28"/>
  <c r="BQ119" i="28"/>
  <c r="BR93" i="28" s="1"/>
  <c r="AP93" i="28"/>
  <c r="AT40" i="28"/>
  <c r="AU37" i="28" s="1"/>
  <c r="AT96" i="28"/>
  <c r="AT41" i="28"/>
  <c r="AT84" i="28"/>
  <c r="AU83" i="28" s="1"/>
  <c r="CA83" i="28" s="1"/>
  <c r="AP117" i="28"/>
  <c r="AQ71" i="28"/>
  <c r="AQ87" i="28" s="1"/>
  <c r="AQ99" i="28"/>
  <c r="AJ15" i="6"/>
  <c r="AJ17" i="6"/>
  <c r="AJ16" i="6"/>
  <c r="AR372" i="8"/>
  <c r="AR373" i="8" s="1"/>
  <c r="AG11" i="6"/>
  <c r="AP319" i="8"/>
  <c r="AT322" i="8"/>
  <c r="AX69" i="28" l="1"/>
  <c r="BT69" i="28" s="1"/>
  <c r="AT85" i="28"/>
  <c r="AS369" i="8"/>
  <c r="AR68" i="28"/>
  <c r="AQ312" i="8"/>
  <c r="AQ100" i="28"/>
  <c r="AY379" i="8"/>
  <c r="AY380" i="8" s="1"/>
  <c r="AP119" i="28"/>
  <c r="AP120" i="28" s="1"/>
  <c r="AK14" i="6"/>
  <c r="AT323" i="8"/>
  <c r="AU370" i="8"/>
  <c r="BS370" i="8" s="1"/>
  <c r="AU294" i="8"/>
  <c r="AU310" i="8"/>
  <c r="BS310" i="8" s="1"/>
  <c r="AU39" i="28"/>
  <c r="BS37" i="28"/>
  <c r="BR372" i="8"/>
  <c r="BR373" i="8" s="1"/>
  <c r="BS369" i="8" s="1"/>
  <c r="BS83" i="28"/>
  <c r="AO52" i="28"/>
  <c r="BQ47" i="28"/>
  <c r="AH148" i="6"/>
  <c r="AG12" i="6"/>
  <c r="AQ303" i="8"/>
  <c r="AQ93" i="28" l="1"/>
  <c r="AP47" i="28"/>
  <c r="AP52" i="28" s="1"/>
  <c r="AP60" i="28" s="1"/>
  <c r="AP88" i="28" s="1"/>
  <c r="AZ376" i="8"/>
  <c r="AY69" i="28"/>
  <c r="AQ117" i="28"/>
  <c r="AQ319" i="8"/>
  <c r="AH11" i="6"/>
  <c r="AU96" i="28"/>
  <c r="AU84" i="28"/>
  <c r="CA84" i="28" s="1"/>
  <c r="AU41" i="28"/>
  <c r="AU40" i="28"/>
  <c r="CA40" i="28" s="1"/>
  <c r="BS39" i="28"/>
  <c r="BS41" i="28" s="1"/>
  <c r="AK15" i="6"/>
  <c r="AK17" i="6"/>
  <c r="AK16" i="6"/>
  <c r="BR68" i="28"/>
  <c r="AR71" i="28"/>
  <c r="AR99" i="28"/>
  <c r="BQ52" i="28"/>
  <c r="AO60" i="28"/>
  <c r="AU322" i="8"/>
  <c r="BS294" i="8"/>
  <c r="N68" i="6" s="1"/>
  <c r="AS372" i="8"/>
  <c r="AS373" i="8" s="1"/>
  <c r="BR71" i="28" l="1"/>
  <c r="AR87" i="28"/>
  <c r="BR87" i="28" s="1"/>
  <c r="AO88" i="28"/>
  <c r="BQ60" i="28"/>
  <c r="AL14" i="6"/>
  <c r="AU323" i="8"/>
  <c r="BS322" i="8"/>
  <c r="AR312" i="8"/>
  <c r="AR100" i="28"/>
  <c r="BR99" i="28"/>
  <c r="AR303" i="8"/>
  <c r="AH12" i="6"/>
  <c r="AI148" i="6"/>
  <c r="AV83" i="28"/>
  <c r="BS84" i="28"/>
  <c r="AU85" i="28"/>
  <c r="CA85" i="28" s="1"/>
  <c r="AZ379" i="8"/>
  <c r="AZ380" i="8" s="1"/>
  <c r="AS68" i="28"/>
  <c r="AT369" i="8"/>
  <c r="BS96" i="28"/>
  <c r="BS40" i="28"/>
  <c r="AV37" i="28"/>
  <c r="AQ119" i="28"/>
  <c r="BS323" i="8" l="1"/>
  <c r="CA323" i="8"/>
  <c r="BA376" i="8"/>
  <c r="AZ69" i="28"/>
  <c r="AR93" i="28"/>
  <c r="AQ47" i="28"/>
  <c r="AQ52" i="28" s="1"/>
  <c r="AQ60" i="28" s="1"/>
  <c r="AQ88" i="28" s="1"/>
  <c r="AR319" i="8"/>
  <c r="AI11" i="6"/>
  <c r="BR312" i="8"/>
  <c r="AL15" i="6"/>
  <c r="AL17" i="6"/>
  <c r="AL16" i="6"/>
  <c r="AV370" i="8"/>
  <c r="AV294" i="8"/>
  <c r="AV310" i="8"/>
  <c r="AV39" i="28"/>
  <c r="AT372" i="8"/>
  <c r="BS85" i="28"/>
  <c r="AS71" i="28"/>
  <c r="AS87" i="28" s="1"/>
  <c r="AS99" i="28"/>
  <c r="AQ120" i="28"/>
  <c r="AR117" i="28"/>
  <c r="BR100" i="28"/>
  <c r="AS312" i="8" l="1"/>
  <c r="AS100" i="28"/>
  <c r="AV322" i="8"/>
  <c r="AT373" i="8"/>
  <c r="J47" i="6"/>
  <c r="N47" i="6"/>
  <c r="AR119" i="28"/>
  <c r="AR120" i="28" s="1"/>
  <c r="BR117" i="28"/>
  <c r="AV84" i="28"/>
  <c r="AV96" i="28"/>
  <c r="AV40" i="28"/>
  <c r="AW37" i="28" s="1"/>
  <c r="AV41" i="28"/>
  <c r="AS303" i="8"/>
  <c r="AI12" i="6"/>
  <c r="AJ148" i="6"/>
  <c r="BR319" i="8"/>
  <c r="BS303" i="8" s="1"/>
  <c r="BA379" i="8"/>
  <c r="BU379" i="8" s="1"/>
  <c r="BU380" i="8" s="1"/>
  <c r="BV376" i="8" s="1"/>
  <c r="AS319" i="8" l="1"/>
  <c r="AJ11" i="6"/>
  <c r="AR47" i="28"/>
  <c r="BR119" i="28"/>
  <c r="BS93" i="28" s="1"/>
  <c r="AS93" i="28"/>
  <c r="AU369" i="8"/>
  <c r="AT68" i="28"/>
  <c r="BA380" i="8"/>
  <c r="AW83" i="28"/>
  <c r="AV85" i="28"/>
  <c r="AV323" i="8"/>
  <c r="AS117" i="28"/>
  <c r="AW310" i="8"/>
  <c r="AW294" i="8"/>
  <c r="AW370" i="8"/>
  <c r="AW39" i="28"/>
  <c r="AS119" i="28" l="1"/>
  <c r="AS47" i="28" s="1"/>
  <c r="AS52" i="28" s="1"/>
  <c r="AS60" i="28" s="1"/>
  <c r="AS88" i="28" s="1"/>
  <c r="AW96" i="28"/>
  <c r="AW84" i="28"/>
  <c r="AX83" i="28" s="1"/>
  <c r="AW40" i="28"/>
  <c r="AX37" i="28" s="1"/>
  <c r="AW41" i="28"/>
  <c r="AU372" i="8"/>
  <c r="BS372" i="8" s="1"/>
  <c r="BS373" i="8" s="1"/>
  <c r="BT369" i="8" s="1"/>
  <c r="AW322" i="8"/>
  <c r="BA69" i="28"/>
  <c r="BB376" i="8"/>
  <c r="AT71" i="28"/>
  <c r="AT87" i="28" s="1"/>
  <c r="AT99" i="28"/>
  <c r="AR52" i="28"/>
  <c r="BR47" i="28"/>
  <c r="AT303" i="8"/>
  <c r="AJ12" i="6"/>
  <c r="AK148" i="6"/>
  <c r="AS120" i="28" l="1"/>
  <c r="AW85" i="28"/>
  <c r="AT93" i="28"/>
  <c r="AX294" i="8"/>
  <c r="AX370" i="8"/>
  <c r="BT370" i="8" s="1"/>
  <c r="AX310" i="8"/>
  <c r="BT310" i="8" s="1"/>
  <c r="AX39" i="28"/>
  <c r="BT37" i="28"/>
  <c r="AW323" i="8"/>
  <c r="BR52" i="28"/>
  <c r="AR60" i="28"/>
  <c r="BB379" i="8"/>
  <c r="BB380" i="8" s="1"/>
  <c r="AU373" i="8"/>
  <c r="BT83" i="28"/>
  <c r="AK11" i="6"/>
  <c r="AT312" i="8"/>
  <c r="AT100" i="28"/>
  <c r="BU69" i="28"/>
  <c r="BC376" i="8" l="1"/>
  <c r="BB69" i="28"/>
  <c r="AT117" i="28"/>
  <c r="AX96" i="28"/>
  <c r="AX40" i="28"/>
  <c r="AX84" i="28"/>
  <c r="AX41" i="28"/>
  <c r="BT39" i="28"/>
  <c r="BT41" i="28" s="1"/>
  <c r="AV369" i="8"/>
  <c r="AU68" i="28"/>
  <c r="CA68" i="28" s="1"/>
  <c r="AR88" i="28"/>
  <c r="BR60" i="28"/>
  <c r="AT319" i="8"/>
  <c r="AX322" i="8"/>
  <c r="BT294" i="8"/>
  <c r="BT96" i="28" l="1"/>
  <c r="BT322" i="8"/>
  <c r="AX323" i="8"/>
  <c r="BT323" i="8" s="1"/>
  <c r="BS68" i="28"/>
  <c r="AU71" i="28"/>
  <c r="CA71" i="28" s="1"/>
  <c r="AU99" i="28"/>
  <c r="AL148" i="6"/>
  <c r="AK12" i="6"/>
  <c r="AU303" i="8"/>
  <c r="AV372" i="8"/>
  <c r="AV373" i="8" s="1"/>
  <c r="AY83" i="28"/>
  <c r="BT84" i="28"/>
  <c r="AX85" i="28"/>
  <c r="BT40" i="28"/>
  <c r="AY37" i="28"/>
  <c r="AT119" i="28"/>
  <c r="AT120" i="28" s="1"/>
  <c r="BC379" i="8"/>
  <c r="BC380" i="8" s="1"/>
  <c r="BC69" i="28" l="1"/>
  <c r="BD376" i="8"/>
  <c r="AU312" i="8"/>
  <c r="BS312" i="8" s="1"/>
  <c r="AU100" i="28"/>
  <c r="BS99" i="28"/>
  <c r="AV68" i="28"/>
  <c r="AW369" i="8"/>
  <c r="AY310" i="8"/>
  <c r="AY294" i="8"/>
  <c r="AY370" i="8"/>
  <c r="AY39" i="28"/>
  <c r="AL11" i="6"/>
  <c r="BS71" i="28"/>
  <c r="AU87" i="28"/>
  <c r="AU93" i="28"/>
  <c r="AT47" i="28"/>
  <c r="AT52" i="28" s="1"/>
  <c r="AT60" i="28" s="1"/>
  <c r="AT88" i="28" s="1"/>
  <c r="BT85" i="28"/>
  <c r="BS87" i="28" l="1"/>
  <c r="CA87" i="28"/>
  <c r="AU319" i="8"/>
  <c r="AU117" i="28"/>
  <c r="BS117" i="28" s="1"/>
  <c r="BS100" i="28"/>
  <c r="AY322" i="8"/>
  <c r="AW372" i="8"/>
  <c r="AW373" i="8" s="1"/>
  <c r="AV71" i="28"/>
  <c r="AV87" i="28" s="1"/>
  <c r="AV99" i="28"/>
  <c r="BD379" i="8"/>
  <c r="BV379" i="8" s="1"/>
  <c r="BV380" i="8" s="1"/>
  <c r="BW376" i="8" s="1"/>
  <c r="AY84" i="28"/>
  <c r="AY96" i="28"/>
  <c r="AY40" i="28"/>
  <c r="AZ37" i="28" s="1"/>
  <c r="AY41" i="28"/>
  <c r="AM148" i="6" l="1"/>
  <c r="CA319" i="8"/>
  <c r="CB303" i="8" s="1"/>
  <c r="AV303" i="8"/>
  <c r="AL12" i="6"/>
  <c r="BS319" i="8"/>
  <c r="BT303" i="8" s="1"/>
  <c r="AU119" i="28"/>
  <c r="AZ83" i="28"/>
  <c r="AY85" i="28"/>
  <c r="AV312" i="8"/>
  <c r="AV100" i="28"/>
  <c r="AY323" i="8"/>
  <c r="AZ310" i="8"/>
  <c r="AZ294" i="8"/>
  <c r="AZ370" i="8"/>
  <c r="AZ39" i="28"/>
  <c r="BD380" i="8"/>
  <c r="AX369" i="8"/>
  <c r="AW68" i="28"/>
  <c r="AU120" i="28" l="1"/>
  <c r="CA119" i="28"/>
  <c r="AV319" i="8"/>
  <c r="AN148" i="6" s="1"/>
  <c r="BS119" i="28"/>
  <c r="BT93" i="28" s="1"/>
  <c r="AV93" i="28"/>
  <c r="AU47" i="28"/>
  <c r="AW71" i="28"/>
  <c r="AW87" i="28" s="1"/>
  <c r="AW99" i="28"/>
  <c r="AZ322" i="8"/>
  <c r="AX372" i="8"/>
  <c r="BT372" i="8" s="1"/>
  <c r="BT373" i="8" s="1"/>
  <c r="BU369" i="8" s="1"/>
  <c r="BE376" i="8"/>
  <c r="BD69" i="28"/>
  <c r="BV69" i="28" s="1"/>
  <c r="AZ84" i="28"/>
  <c r="BA83" i="28" s="1"/>
  <c r="AZ41" i="28"/>
  <c r="AZ40" i="28"/>
  <c r="BA37" i="28" s="1"/>
  <c r="AZ96" i="28"/>
  <c r="AV117" i="28"/>
  <c r="BS47" i="28" l="1"/>
  <c r="CA47" i="28"/>
  <c r="CB93" i="28"/>
  <c r="E41" i="29"/>
  <c r="AW303" i="8"/>
  <c r="AV119" i="28"/>
  <c r="AV47" i="28" s="1"/>
  <c r="AV52" i="28" s="1"/>
  <c r="AV60" i="28" s="1"/>
  <c r="AV88" i="28" s="1"/>
  <c r="AU52" i="28"/>
  <c r="AZ85" i="28"/>
  <c r="AX373" i="8"/>
  <c r="AY369" i="8" s="1"/>
  <c r="AW312" i="8"/>
  <c r="AW100" i="28"/>
  <c r="BA370" i="8"/>
  <c r="BU370" i="8" s="1"/>
  <c r="BA294" i="8"/>
  <c r="BA310" i="8"/>
  <c r="BU310" i="8" s="1"/>
  <c r="BA39" i="28"/>
  <c r="BU37" i="28"/>
  <c r="BE379" i="8"/>
  <c r="BU83" i="28"/>
  <c r="AZ323" i="8"/>
  <c r="AU60" i="28" l="1"/>
  <c r="CA60" i="28" s="1"/>
  <c r="CA52" i="28"/>
  <c r="AW319" i="8"/>
  <c r="AX303" i="8" s="1"/>
  <c r="BS52" i="28"/>
  <c r="AW93" i="28"/>
  <c r="AV120" i="28"/>
  <c r="AX68" i="28"/>
  <c r="AX71" i="28" s="1"/>
  <c r="AW117" i="28"/>
  <c r="AY372" i="8"/>
  <c r="AY373" i="8" s="1"/>
  <c r="BE380" i="8"/>
  <c r="BA322" i="8"/>
  <c r="BU294" i="8"/>
  <c r="BA96" i="28"/>
  <c r="BA84" i="28"/>
  <c r="BA41" i="28"/>
  <c r="BA40" i="28"/>
  <c r="BU39" i="28"/>
  <c r="BU41" i="28" s="1"/>
  <c r="AU88" i="28" l="1"/>
  <c r="BS60" i="28"/>
  <c r="AO148" i="6"/>
  <c r="AW119" i="28"/>
  <c r="AW47" i="28" s="1"/>
  <c r="AW52" i="28" s="1"/>
  <c r="AW60" i="28" s="1"/>
  <c r="AW88" i="28" s="1"/>
  <c r="AX99" i="28"/>
  <c r="AX312" i="8" s="1"/>
  <c r="BT312" i="8" s="1"/>
  <c r="BT68" i="28"/>
  <c r="BB83" i="28"/>
  <c r="BU84" i="28"/>
  <c r="BA85" i="28"/>
  <c r="BF376" i="8"/>
  <c r="BE69" i="28"/>
  <c r="AZ369" i="8"/>
  <c r="AY68" i="28"/>
  <c r="BU96" i="28"/>
  <c r="BU40" i="28"/>
  <c r="BB37" i="28"/>
  <c r="BT71" i="28"/>
  <c r="AX87" i="28"/>
  <c r="BT87" i="28" s="1"/>
  <c r="BA323" i="8"/>
  <c r="BU322" i="8"/>
  <c r="AW120" i="28" l="1"/>
  <c r="AX93" i="28"/>
  <c r="BT99" i="28"/>
  <c r="AX100" i="28"/>
  <c r="AX117" i="28" s="1"/>
  <c r="BT117" i="28" s="1"/>
  <c r="AX319" i="8"/>
  <c r="AP148" i="6" s="1"/>
  <c r="AY71" i="28"/>
  <c r="AY87" i="28" s="1"/>
  <c r="AY99" i="28"/>
  <c r="BU85" i="28"/>
  <c r="BB370" i="8"/>
  <c r="BB310" i="8"/>
  <c r="BB294" i="8"/>
  <c r="BB39" i="28"/>
  <c r="AZ372" i="8"/>
  <c r="BU323" i="8"/>
  <c r="BF379" i="8"/>
  <c r="BF380" i="8" l="1"/>
  <c r="BF69" i="28" s="1"/>
  <c r="BY379" i="8"/>
  <c r="BY380" i="8" s="1"/>
  <c r="BZ376" i="8" s="1"/>
  <c r="BT100" i="28"/>
  <c r="AY303" i="8"/>
  <c r="BT319" i="8"/>
  <c r="BU303" i="8" s="1"/>
  <c r="BZ379" i="8"/>
  <c r="BZ380" i="8" s="1"/>
  <c r="CA376" i="8" s="1"/>
  <c r="CA379" i="8"/>
  <c r="CA380" i="8" s="1"/>
  <c r="CB376" i="8" s="1"/>
  <c r="CB379" i="8"/>
  <c r="CB380" i="8" s="1"/>
  <c r="BW379" i="8"/>
  <c r="BW380" i="8" s="1"/>
  <c r="AZ373" i="8"/>
  <c r="BB96" i="28"/>
  <c r="BB41" i="28"/>
  <c r="BB84" i="28"/>
  <c r="BB40" i="28"/>
  <c r="BC37" i="28" s="1"/>
  <c r="BB322" i="8"/>
  <c r="AX119" i="28"/>
  <c r="AY312" i="8"/>
  <c r="AY100" i="28"/>
  <c r="BW69" i="28" l="1"/>
  <c r="CB69" i="28"/>
  <c r="AY93" i="28"/>
  <c r="BT119" i="28"/>
  <c r="BU93" i="28" s="1"/>
  <c r="AX47" i="28"/>
  <c r="AX120" i="28"/>
  <c r="BC310" i="8"/>
  <c r="BC370" i="8"/>
  <c r="BC294" i="8"/>
  <c r="BC39" i="28"/>
  <c r="AY117" i="28"/>
  <c r="BB323" i="8"/>
  <c r="BC83" i="28"/>
  <c r="BB85" i="28"/>
  <c r="BA369" i="8"/>
  <c r="AZ68" i="28"/>
  <c r="AY319" i="8"/>
  <c r="AZ71" i="28" l="1"/>
  <c r="AZ87" i="28" s="1"/>
  <c r="AZ99" i="28"/>
  <c r="BC41" i="28"/>
  <c r="BC96" i="28"/>
  <c r="BC84" i="28"/>
  <c r="BD83" i="28" s="1"/>
  <c r="BC40" i="28"/>
  <c r="BD37" i="28" s="1"/>
  <c r="BA372" i="8"/>
  <c r="BU372" i="8" s="1"/>
  <c r="BU373" i="8" s="1"/>
  <c r="BV369" i="8" s="1"/>
  <c r="BC322" i="8"/>
  <c r="BT47" i="28"/>
  <c r="AX52" i="28"/>
  <c r="AQ148" i="6"/>
  <c r="AZ303" i="8"/>
  <c r="BC85" i="28"/>
  <c r="AY119" i="28"/>
  <c r="AY120" i="28" s="1"/>
  <c r="BA373" i="8" l="1"/>
  <c r="BB369" i="8" s="1"/>
  <c r="BC323" i="8"/>
  <c r="BD370" i="8"/>
  <c r="BV370" i="8" s="1"/>
  <c r="BD294" i="8"/>
  <c r="BD310" i="8"/>
  <c r="BV310" i="8" s="1"/>
  <c r="BD39" i="28"/>
  <c r="BV37" i="28"/>
  <c r="AZ312" i="8"/>
  <c r="AZ319" i="8" s="1"/>
  <c r="AZ100" i="28"/>
  <c r="AZ93" i="28"/>
  <c r="AY47" i="28"/>
  <c r="AY52" i="28" s="1"/>
  <c r="AY60" i="28" s="1"/>
  <c r="AY88" i="28" s="1"/>
  <c r="BT52" i="28"/>
  <c r="AX60" i="28"/>
  <c r="BV83" i="28"/>
  <c r="BA68" i="28" l="1"/>
  <c r="BA303" i="8"/>
  <c r="AR148" i="6"/>
  <c r="BT60" i="28"/>
  <c r="AX88" i="28"/>
  <c r="BB372" i="8"/>
  <c r="BB373" i="8" s="1"/>
  <c r="AZ117" i="28"/>
  <c r="AZ119" i="28" s="1"/>
  <c r="AZ120" i="28" s="1"/>
  <c r="BD322" i="8"/>
  <c r="BV294" i="8"/>
  <c r="BD40" i="28"/>
  <c r="BD41" i="28"/>
  <c r="BD84" i="28"/>
  <c r="BD96" i="28"/>
  <c r="BV39" i="28"/>
  <c r="BV41" i="28" s="1"/>
  <c r="BU68" i="28" l="1"/>
  <c r="BA99" i="28"/>
  <c r="BA312" i="8" s="1"/>
  <c r="BU312" i="8" s="1"/>
  <c r="BA71" i="28"/>
  <c r="BA87" i="28" s="1"/>
  <c r="BC369" i="8"/>
  <c r="BB68" i="28"/>
  <c r="BV96" i="28"/>
  <c r="BD323" i="8"/>
  <c r="BV323" i="8" s="1"/>
  <c r="BV322" i="8"/>
  <c r="BE83" i="28"/>
  <c r="BV84" i="28"/>
  <c r="BD85" i="28"/>
  <c r="BV40" i="28"/>
  <c r="BE37" i="28"/>
  <c r="BA93" i="28"/>
  <c r="AZ47" i="28"/>
  <c r="AZ52" i="28" s="1"/>
  <c r="AZ60" i="28" s="1"/>
  <c r="AZ88" i="28" s="1"/>
  <c r="BU71" i="28" l="1"/>
  <c r="BU99" i="28"/>
  <c r="BA100" i="28"/>
  <c r="BA117" i="28" s="1"/>
  <c r="BU117" i="28" s="1"/>
  <c r="BA319" i="8"/>
  <c r="BB303" i="8" s="1"/>
  <c r="BE294" i="8"/>
  <c r="BE370" i="8"/>
  <c r="BE310" i="8"/>
  <c r="BE39" i="28"/>
  <c r="BV85" i="28"/>
  <c r="BB71" i="28"/>
  <c r="BB87" i="28" s="1"/>
  <c r="BB99" i="28"/>
  <c r="BU87" i="28"/>
  <c r="BC372" i="8"/>
  <c r="BU100" i="28" l="1"/>
  <c r="BU319" i="8"/>
  <c r="BV303" i="8" s="1"/>
  <c r="AS148" i="6"/>
  <c r="BA119" i="28"/>
  <c r="BB312" i="8"/>
  <c r="BB100" i="28"/>
  <c r="BC373" i="8"/>
  <c r="BE84" i="28"/>
  <c r="BE40" i="28"/>
  <c r="BF37" i="28" s="1"/>
  <c r="BY37" i="28" s="1"/>
  <c r="C25" i="29" s="1"/>
  <c r="BE96" i="28"/>
  <c r="BE41" i="28"/>
  <c r="BE322" i="8"/>
  <c r="BA47" i="28" l="1"/>
  <c r="BU47" i="28" s="1"/>
  <c r="BA120" i="28"/>
  <c r="BB93" i="28"/>
  <c r="BU119" i="28"/>
  <c r="BV93" i="28" s="1"/>
  <c r="BD369" i="8"/>
  <c r="BC68" i="28"/>
  <c r="BF370" i="8"/>
  <c r="BY370" i="8" s="1"/>
  <c r="BF294" i="8"/>
  <c r="BY294" i="8" s="1"/>
  <c r="BF310" i="8"/>
  <c r="BY310" i="8" s="1"/>
  <c r="BZ37" i="28"/>
  <c r="D25" i="29" s="1"/>
  <c r="BF39" i="28"/>
  <c r="BY39" i="28" s="1"/>
  <c r="CA37" i="28"/>
  <c r="E25" i="29" s="1"/>
  <c r="CB37" i="28"/>
  <c r="BW37" i="28"/>
  <c r="BB117" i="28"/>
  <c r="BE323" i="8"/>
  <c r="BF83" i="28"/>
  <c r="CB83" i="28" s="1"/>
  <c r="BE85" i="28"/>
  <c r="BB319" i="8"/>
  <c r="C27" i="29" l="1"/>
  <c r="BY41" i="28"/>
  <c r="BB119" i="28"/>
  <c r="BB47" i="28" s="1"/>
  <c r="BB52" i="28" s="1"/>
  <c r="BB60" i="28" s="1"/>
  <c r="BB88" i="28" s="1"/>
  <c r="BA52" i="28"/>
  <c r="BF41" i="28"/>
  <c r="BF96" i="28"/>
  <c r="BY96" i="28" s="1"/>
  <c r="BF40" i="28"/>
  <c r="BF84" i="28"/>
  <c r="BZ39" i="28"/>
  <c r="CA39" i="28"/>
  <c r="CB39" i="28"/>
  <c r="CB41" i="28" s="1"/>
  <c r="BW39" i="28"/>
  <c r="BW41" i="28" s="1"/>
  <c r="BZ370" i="8"/>
  <c r="CA370" i="8"/>
  <c r="CB370" i="8"/>
  <c r="BW370" i="8"/>
  <c r="BZ310" i="8"/>
  <c r="CA310" i="8"/>
  <c r="CB310" i="8"/>
  <c r="BW310" i="8"/>
  <c r="BC71" i="28"/>
  <c r="BC87" i="28" s="1"/>
  <c r="BC99" i="28"/>
  <c r="BC303" i="8"/>
  <c r="AT148" i="6"/>
  <c r="BW83" i="28"/>
  <c r="BZ294" i="8"/>
  <c r="BF322" i="8"/>
  <c r="BY322" i="8" s="1"/>
  <c r="CA294" i="8"/>
  <c r="CB294" i="8"/>
  <c r="BW294" i="8"/>
  <c r="BD372" i="8"/>
  <c r="BV372" i="8" s="1"/>
  <c r="BV373" i="8" s="1"/>
  <c r="BW369" i="8" s="1"/>
  <c r="BW40" i="28" l="1"/>
  <c r="CB40" i="28"/>
  <c r="BW84" i="28"/>
  <c r="CB84" i="28"/>
  <c r="C29" i="29"/>
  <c r="C28" i="29"/>
  <c r="BC93" i="28"/>
  <c r="BB120" i="28"/>
  <c r="BA60" i="28"/>
  <c r="BU52" i="28"/>
  <c r="BF85" i="28"/>
  <c r="BD373" i="8"/>
  <c r="BZ322" i="8"/>
  <c r="CA322" i="8"/>
  <c r="CB322" i="8"/>
  <c r="BW322" i="8"/>
  <c r="BF323" i="8"/>
  <c r="E27" i="29"/>
  <c r="CA41" i="28"/>
  <c r="BZ96" i="28"/>
  <c r="CA96" i="28"/>
  <c r="CB96" i="28"/>
  <c r="BW96" i="28"/>
  <c r="BC312" i="8"/>
  <c r="BC100" i="28"/>
  <c r="BZ41" i="28"/>
  <c r="D27" i="29"/>
  <c r="BW85" i="28" l="1"/>
  <c r="CB85" i="28"/>
  <c r="BW323" i="8"/>
  <c r="CB323" i="8"/>
  <c r="BU60" i="28"/>
  <c r="BA88" i="28"/>
  <c r="BC117" i="28"/>
  <c r="E29" i="29"/>
  <c r="E28" i="29"/>
  <c r="D29" i="29"/>
  <c r="D28" i="29"/>
  <c r="BC319" i="8"/>
  <c r="BE369" i="8"/>
  <c r="BD68" i="28"/>
  <c r="BD303" i="8" l="1"/>
  <c r="AU148" i="6"/>
  <c r="BV68" i="28"/>
  <c r="BD71" i="28"/>
  <c r="BD99" i="28"/>
  <c r="BE372" i="8"/>
  <c r="BE373" i="8" s="1"/>
  <c r="BC119" i="28"/>
  <c r="BC120" i="28" s="1"/>
  <c r="BF369" i="8" l="1"/>
  <c r="BE68" i="28"/>
  <c r="BC47" i="28"/>
  <c r="BC52" i="28" s="1"/>
  <c r="BC60" i="28" s="1"/>
  <c r="BC88" i="28" s="1"/>
  <c r="BD93" i="28"/>
  <c r="BD312" i="8"/>
  <c r="BV312" i="8" s="1"/>
  <c r="BD100" i="28"/>
  <c r="BV99" i="28"/>
  <c r="BV71" i="28"/>
  <c r="BD87" i="28"/>
  <c r="BV87" i="28" s="1"/>
  <c r="BD319" i="8" l="1"/>
  <c r="BE303" i="8" s="1"/>
  <c r="BE71" i="28"/>
  <c r="BE87" i="28" s="1"/>
  <c r="BE99" i="28"/>
  <c r="BD117" i="28"/>
  <c r="BV117" i="28" s="1"/>
  <c r="BV100" i="28"/>
  <c r="BF372" i="8"/>
  <c r="BY372" i="8" s="1"/>
  <c r="BY373" i="8" s="1"/>
  <c r="BZ369" i="8" s="1"/>
  <c r="BV319" i="8" l="1"/>
  <c r="BW303" i="8" s="1"/>
  <c r="AV148" i="6"/>
  <c r="BZ372" i="8"/>
  <c r="BZ373" i="8" s="1"/>
  <c r="CA369" i="8" s="1"/>
  <c r="CA372" i="8"/>
  <c r="CB372" i="8"/>
  <c r="BW372" i="8"/>
  <c r="BW373" i="8" s="1"/>
  <c r="BE312" i="8"/>
  <c r="BE319" i="8" s="1"/>
  <c r="BE100" i="28"/>
  <c r="BF373" i="8"/>
  <c r="BF68" i="28" s="1"/>
  <c r="CB68" i="28" s="1"/>
  <c r="BD119" i="28"/>
  <c r="CA373" i="8" l="1"/>
  <c r="CB369" i="8" s="1"/>
  <c r="CB373" i="8" s="1"/>
  <c r="BF303" i="8"/>
  <c r="AW148" i="6"/>
  <c r="BE117" i="28"/>
  <c r="BD47" i="28"/>
  <c r="BV119" i="28"/>
  <c r="BW93" i="28" s="1"/>
  <c r="BE93" i="28"/>
  <c r="BD120" i="28"/>
  <c r="BW68" i="28"/>
  <c r="BF71" i="28"/>
  <c r="CB71" i="28" s="1"/>
  <c r="BF99" i="28"/>
  <c r="BY99" i="28" s="1"/>
  <c r="BE119" i="28" l="1"/>
  <c r="BE120" i="28" s="1"/>
  <c r="BD52" i="28"/>
  <c r="BV47" i="28"/>
  <c r="BW71" i="28"/>
  <c r="BF87" i="28"/>
  <c r="BF312" i="8"/>
  <c r="BZ99" i="28"/>
  <c r="CA99" i="28"/>
  <c r="CB99" i="28"/>
  <c r="BF100" i="28"/>
  <c r="BY100" i="28" s="1"/>
  <c r="C37" i="29" s="1"/>
  <c r="BW99" i="28"/>
  <c r="BF319" i="8" l="1"/>
  <c r="CB319" i="8" s="1"/>
  <c r="BY312" i="8"/>
  <c r="BW87" i="28"/>
  <c r="CB87" i="28"/>
  <c r="BE47" i="28"/>
  <c r="BE52" i="28" s="1"/>
  <c r="BE60" i="28" s="1"/>
  <c r="BE88" i="28" s="1"/>
  <c r="BF93" i="28"/>
  <c r="BF117" i="28"/>
  <c r="BY117" i="28" s="1"/>
  <c r="BZ100" i="28"/>
  <c r="D37" i="29" s="1"/>
  <c r="CA100" i="28"/>
  <c r="E37" i="29" s="1"/>
  <c r="CB100" i="28"/>
  <c r="BW100" i="28"/>
  <c r="BZ312" i="8"/>
  <c r="CA312" i="8"/>
  <c r="CB312" i="8"/>
  <c r="BW312" i="8"/>
  <c r="BV52" i="28"/>
  <c r="BD60" i="28"/>
  <c r="L324" i="8" l="1"/>
  <c r="BW319" i="8"/>
  <c r="AX148" i="6"/>
  <c r="BZ117" i="28"/>
  <c r="CA117" i="28"/>
  <c r="CB117" i="28"/>
  <c r="BW117" i="28"/>
  <c r="BV60" i="28"/>
  <c r="BD88" i="28"/>
  <c r="BF119" i="28"/>
  <c r="CB119" i="28" s="1"/>
  <c r="BF47" i="28" l="1"/>
  <c r="CB47" i="28" s="1"/>
  <c r="BW119" i="28"/>
  <c r="BF120" i="28"/>
  <c r="D17" i="5" l="1"/>
  <c r="BF52" i="28"/>
  <c r="CB52" i="28" s="1"/>
  <c r="BW47" i="28"/>
  <c r="BF60" i="28" l="1"/>
  <c r="CB60" i="28" s="1"/>
  <c r="BW52" i="28"/>
  <c r="BW60" i="28" l="1"/>
  <c r="BF88" i="28"/>
  <c r="D16" i="5"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<sst xmlns="http://schemas.openxmlformats.org/spreadsheetml/2006/main" count="1151" uniqueCount="745">
  <si>
    <t>Year</t>
  </si>
  <si>
    <t>Date</t>
  </si>
  <si>
    <t>Month #</t>
  </si>
  <si>
    <t>Beginning Cash Balance</t>
  </si>
  <si>
    <t>Ending Cash Balance</t>
  </si>
  <si>
    <t>Breakeven runrate</t>
  </si>
  <si>
    <t>Cash, end of first month</t>
  </si>
  <si>
    <t>Average Monthly Burn (negative)</t>
  </si>
  <si>
    <t>Thank you to Runway ( https://www.startuprunway.io ) for the inspiration for this chart.</t>
  </si>
  <si>
    <t>Note: setting the multiple y-axis here takes a bit of manual work in setting the max/min of each y axis on the same ratio.</t>
  </si>
  <si>
    <t>Because of the way Excel adjusts the multiple y axes, and because all companies using this model will have difference scales, fixing this is a little manual.</t>
  </si>
  <si>
    <t>ymin(primary)</t>
  </si>
  <si>
    <t>ymin(secondary)</t>
  </si>
  <si>
    <t>Here's one way to do it, just do a bit of calculations - Ymin(pri)/Ymax(pri) = Ymin(sec)/Ymax(sec) - and set the scale manually inside the chart axis setup</t>
  </si>
  <si>
    <t>ymax(primary)</t>
  </si>
  <si>
    <t>ymax(secondary)</t>
  </si>
  <si>
    <t>Source: http://peltiertech.com/Excel/Charts/AlignXon2Ys.html</t>
  </si>
  <si>
    <t>Cost Budget</t>
  </si>
  <si>
    <t>Starting in month</t>
  </si>
  <si>
    <t>Fundraise for x months</t>
  </si>
  <si>
    <t>months</t>
  </si>
  <si>
    <t>Sources</t>
  </si>
  <si>
    <t>Total Sources</t>
  </si>
  <si>
    <t>Uses</t>
  </si>
  <si>
    <t>%</t>
  </si>
  <si>
    <t>Total Uses</t>
  </si>
  <si>
    <t>GET STARTED</t>
  </si>
  <si>
    <t>MODEL SETTINGS +</t>
  </si>
  <si>
    <t>What is your currency?</t>
  </si>
  <si>
    <t>$</t>
  </si>
  <si>
    <t>Model works for any currency, as there are no currency-specific calculations in the model. This label is used in some presentation areas.</t>
  </si>
  <si>
    <t>What is the first date you want to forecast?</t>
  </si>
  <si>
    <t>First month in the model; if this model is entirely a forecast of the future, input the first month you want to forecast from.</t>
  </si>
  <si>
    <t>Unit</t>
  </si>
  <si>
    <t>Detail</t>
  </si>
  <si>
    <t>TBD</t>
  </si>
  <si>
    <t>Total</t>
  </si>
  <si>
    <t>Salaries and Benefits</t>
  </si>
  <si>
    <t>Overhead</t>
  </si>
  <si>
    <t>by Foresight</t>
  </si>
  <si>
    <t>GOAL</t>
  </si>
  <si>
    <t>UPDATES</t>
  </si>
  <si>
    <t>HOW TO USE</t>
  </si>
  <si>
    <t>What is your Beginning Cash Balance?</t>
  </si>
  <si>
    <t>Add: Revenues</t>
  </si>
  <si>
    <t>How much cash do you start with entering into the first month? Exclude any external financing you will get, that is detailed on Forecast sheet.</t>
  </si>
  <si>
    <t>Advertising &amp; Marketing</t>
  </si>
  <si>
    <t>FORECAST</t>
  </si>
  <si>
    <t>Note</t>
  </si>
  <si>
    <t>calculated</t>
  </si>
  <si>
    <t>Default is Sources and Uses for 1st Fundraising. Edit for your specific funding round and details. Note: the chart will display correctly once it has data to display.</t>
  </si>
  <si>
    <t>External Funding</t>
  </si>
  <si>
    <t>EXPENSES</t>
  </si>
  <si>
    <t>RUNWAY, EXPENSES, AND SOURCES AND USES</t>
  </si>
  <si>
    <t>SUMMARIZED COST BUDGET</t>
  </si>
  <si>
    <t>BURN &amp; RUNWAY</t>
  </si>
  <si>
    <t>SOURCES AND USES</t>
  </si>
  <si>
    <t>Minimum Cash Balance</t>
  </si>
  <si>
    <t>#</t>
  </si>
  <si>
    <t>Acquisition Costs</t>
  </si>
  <si>
    <t>LTV</t>
  </si>
  <si>
    <t>LTV / CAC</t>
  </si>
  <si>
    <t>Revenues</t>
  </si>
  <si>
    <t>Net Burn</t>
  </si>
  <si>
    <t>Gross Burn</t>
  </si>
  <si>
    <t>External financing treated as equity. This includes equity investments, convertible notes, SAFE instruments.</t>
  </si>
  <si>
    <t>External grants, donations, nondilutive financing. Treated as cash, no impact on balance sheet.</t>
  </si>
  <si>
    <t>External financing treated as debt. Bank loans, revolvers, etc.</t>
  </si>
  <si>
    <t>Add: Grants and Donations</t>
  </si>
  <si>
    <t>Add: Debt Financing</t>
  </si>
  <si>
    <t>Average net burn over trailing 6 months.</t>
  </si>
  <si>
    <t>beginning cash balance for each period</t>
  </si>
  <si>
    <t>DOCUMENTATION</t>
  </si>
  <si>
    <t>OUTLINE</t>
  </si>
  <si>
    <t>Sheet</t>
  </si>
  <si>
    <t>What it Does</t>
  </si>
  <si>
    <t>Read Me</t>
  </si>
  <si>
    <t>Outline</t>
  </si>
  <si>
    <t>Outline to the sheets in the model. I.e. this sheet.</t>
  </si>
  <si>
    <t>Key Reports</t>
  </si>
  <si>
    <t>Forecast</t>
  </si>
  <si>
    <t>Changelog</t>
  </si>
  <si>
    <t>Here's how the model flows between the mix of operational and financial forecasts between the different sheets.</t>
  </si>
  <si>
    <t>Core Financial Model</t>
  </si>
  <si>
    <t>CHANGELOG</t>
  </si>
  <si>
    <t>Revenue 1</t>
  </si>
  <si>
    <t>Revenue 2</t>
  </si>
  <si>
    <t>Revenue 3</t>
  </si>
  <si>
    <t>Legal and Accounting</t>
  </si>
  <si>
    <t>Get Started</t>
  </si>
  <si>
    <t>Changelog of what's changed in each model version.</t>
  </si>
  <si>
    <t>Model-wide assumptions. Use this sheet to add assumptions if you build in logic for your revenue model.</t>
  </si>
  <si>
    <t>Overview of model, goals, and how to use, with contact info and disclaimers.</t>
  </si>
  <si>
    <t>CASH DETAIL</t>
  </si>
  <si>
    <t>Create your own categories on the left, then select in the dropdown above. Summary by categories, used purely for reporting and detail to help you simplify your cost reporting.</t>
  </si>
  <si>
    <t>Example - Salary - Employee #1</t>
  </si>
  <si>
    <t>Example - Salary - Employee #2</t>
  </si>
  <si>
    <t>Example - Salary - Employee #3</t>
  </si>
  <si>
    <t>Example - Salary - Employee #4</t>
  </si>
  <si>
    <t>Example - Contractor #1</t>
  </si>
  <si>
    <t>Example - Contractor #2</t>
  </si>
  <si>
    <t>Example - Advertising</t>
  </si>
  <si>
    <t>Example - Insurance</t>
  </si>
  <si>
    <t>Example - Legal and Professional Services</t>
  </si>
  <si>
    <t>Example - Licenses</t>
  </si>
  <si>
    <t>Example - Rent</t>
  </si>
  <si>
    <t>Example - Utilities</t>
  </si>
  <si>
    <t>Example - Repairs and Maintenance</t>
  </si>
  <si>
    <t>Example - Supplies</t>
  </si>
  <si>
    <t>Example - Travel, Meals and Entertainment</t>
  </si>
  <si>
    <t>Example - Miscellaneous</t>
  </si>
  <si>
    <t>Example - Subscriptions</t>
  </si>
  <si>
    <t>Example - Office Equipment</t>
  </si>
  <si>
    <t>Example - Payroll Taxes and Benefits</t>
  </si>
  <si>
    <t>Example - Payment Processing</t>
  </si>
  <si>
    <t>What is the fiscal year end of the first year modeled?</t>
  </si>
  <si>
    <t>Define the month that is the fiscal year end of the first year in the model. This allows you to set the fiscal years in the model, and thus the # of months in the first year forecasted in the model. The default setting uses a formula to return the year end (in December) from the first month in the forecast. Feel free to overwrite this to set a different fiscal year end, just overwrite the formula with a date.</t>
  </si>
  <si>
    <t>Support</t>
  </si>
  <si>
    <t>DISCLAIMER</t>
  </si>
  <si>
    <t>Investments in the Company, if offered, will only be offered to a selected number of accredited investors, and only on the basis of a private offering memorandum for the Company. There are significant risks that are not presented and disclosed in this Investor Presentation.  These risks could have a significant negative impact on the performance of the Company.</t>
  </si>
  <si>
    <t>This Investor Presentation contains forward-looking statements regarding our business plans and prospects and financial conditions, all statements, other than statements of historical fact, in this Investor Presentation, and the attached exhibits, including, among other things, statements regarding our competitive strengths, business strategy, financial projections and plans and objectives of management are forward-looking statements. Although we believe that the expectations reflected in such forward-looking statements are reasonable, there can be no assurance that such expectations will prove to be correct.  Forward-looking statements are inherently subject to risks and uncertainties, many of which cannot be predicted with accuracy and some of which might not even be anticipated.  Future events and actual results, financial or otherwise, could differ materially from those set forth in, or contemplated by, the forward-looking statements in this Investor Presentation, and, as such, the forward-looking statements contained herein should not be relied upon when making your investment decision.  We undertake no obligation to update or revise any forward-looking statements.</t>
  </si>
  <si>
    <t>The financial projections in this Investor Presentation present, to the best of management’s knowledge and belief, the Company’s expected financial position, results of operations, and cash flows for the forecast period.  Accordingly, the financial projections reflect its judgment, as of the date of these financial projections, of the expected conditions and its expected course of action following the sale of securities by the Company.  The assumptions disclosed herein are those that management believes are significant to the financial projections.  There will usually be differences between the projected and actual results, because events and circumstances frequently do not occur as expected, and those differences may be material.  Since the projections are based upon assumptions about circumstances and events that have not yet taken place regarding costs, income, expenses and federal tax matters, which are subject to variations and economic events as future operations actually occur, they do not necessarily reflect the results that will be achieved and should not be relied upon. In all cases, the targeted returns are not predictions or projections that the results in the pro forma financials will be achieved nor of the performance of any investment, and are expressly subject to all assumptions embedded in the pro forma financials and the risk factors disclosed herein. This investment has a high degree of risk, and there can be no assurances that all or any of the assumptions will be true or that an investment’s actual performance will bear any relation to these hypothetical illustrations.</t>
  </si>
  <si>
    <t xml:space="preserve">This information contained in this Investor Presentation includes proprietary information, is strictly confidential, and is not to be used or distributed to others without the express written consent of the Company. </t>
  </si>
  <si>
    <t>This document has been prepared solely for information purposes and is being furnished solely for use by prospective purchasers in considering their interest in obtaining additional information and making their own evaluation of the Company and does not contain all of the information that a prospective purchaser may desire.  This information reflects various assumptions by the Company concerning anticipated results, which assumptions may or may not prove to be correct, and the Company has no obligation to update such information.  The only information that will have any legal effect will be that specifically contained in definitive documentation. This Investor Presentation has been submitted confidentially to a limited number of investors so that they can consider their interest in obtaining additional information and making their own evaluation of the Company.  No offers to purchase the securities of the Company will be accepted prior to (1) the receipt by recipient of a complete private offering memorandum and (2) determination by the Company that the recipient is an appropriate purchaser in light of standards contained in U.S. Securities laws after a full evaluation of recipient by the Company.  The Company has not authorized its use for any other purpose.  This Investor Presentation may not be copied or reproduced in whole or in part.  By accepting a copy of this Investor Presentation, the recipient agrees that neither it nor any of its representatives, agents or employees shall use it for any other purpose or divulge to any party any confidential information about the Company.</t>
  </si>
  <si>
    <t>Disclaimer</t>
  </si>
  <si>
    <t>What is the name of your company?</t>
  </si>
  <si>
    <t>Company</t>
  </si>
  <si>
    <t>This is used in the Legal Disclaimer sheet, which is purely optional, but something many people choose to include in their projections when they provide them to potential investors</t>
  </si>
  <si>
    <t>How to get support, learn more about how the model works, and contact Taylor.</t>
  </si>
  <si>
    <t>Legal disclaimer</t>
  </si>
  <si>
    <t>-</t>
  </si>
  <si>
    <t>calculated from above</t>
  </si>
  <si>
    <t>Optional: % of Company sold to Investors, per Funding Round</t>
  </si>
  <si>
    <t>The model uses an assumption of the % of the company sold in each round to create the premoney valuations, based on the amount raised in each round. This can be edited on the Valuation sheet if you want to change it for different rounds, or if you want to set the premoney valuation directly.</t>
  </si>
  <si>
    <t>Optional: Option Pool created, every funding round</t>
  </si>
  <si>
    <t>The model uses this to expand the option pool for every funding round. This simplified version assumes all option pools are created in the postmoney. It also assumes the same pool increase for each round, in practice this likely declines, and you can manually adjust directly on the Cap Table.</t>
  </si>
  <si>
    <t>this is intentionally simple and does not go into the detail of each shareholder. For individual shareholder details and more complicated cap tables, use the Cap Table and Exit Waterfall Tool at https://foresight.is/cap-table</t>
  </si>
  <si>
    <t>Name of Round</t>
  </si>
  <si>
    <t>Input the name of each round of investment.</t>
  </si>
  <si>
    <t>This is for *all* equity and convertible investors in each round.</t>
  </si>
  <si>
    <t>This is for *all* investors in each round.</t>
  </si>
  <si>
    <t>Optional: Form of Investment &amp; Conversion</t>
  </si>
  <si>
    <t>in each round, by default I assume it is equity, but if you input an amount in the line below for convertible, this will adjust</t>
  </si>
  <si>
    <t>in each round</t>
  </si>
  <si>
    <t>converted in this round</t>
  </si>
  <si>
    <t>tracks total, for fully-diluted share calculations and tracking conversions for future rounds</t>
  </si>
  <si>
    <t>% Discount Rate on Convertible Instruments</t>
  </si>
  <si>
    <t>optional: average for all investments converted in this round</t>
  </si>
  <si>
    <t>optional: "0" means no cap</t>
  </si>
  <si>
    <t>optional: interest rate on the convertible instrument. Assumed it converts into shares when converted.</t>
  </si>
  <si>
    <t>equity + converted to equity</t>
  </si>
  <si>
    <t>Share Price for Conversion</t>
  </si>
  <si>
    <t>note: this works only for premoney method for note conversions. For other methods, use the Cap Table and Exit Waterfall Tool at https://foresight.is/cap-table</t>
  </si>
  <si>
    <t>Investment Rounds and Cap Table</t>
  </si>
  <si>
    <t>% of Company sold in round</t>
  </si>
  <si>
    <t>assumed from Get Started - Financial Model, feel free to edit here.</t>
  </si>
  <si>
    <t>Premoney</t>
  </si>
  <si>
    <t>Calculated using the % sold in each round</t>
  </si>
  <si>
    <t>Postmoney</t>
  </si>
  <si>
    <t>Convertible instruments make this harder, so essentially assuming this is all equity deals, no convertibles.</t>
  </si>
  <si>
    <t># of Shares, Beginning of Round</t>
  </si>
  <si>
    <t>the # in the first round is an input, but it doesn't impact returns, only the absolute share prices</t>
  </si>
  <si>
    <t># Shares purchased in Round</t>
  </si>
  <si>
    <t>Purchased in each round from new investment + conversion</t>
  </si>
  <si>
    <t>% Option Pool created (postmoney)</t>
  </si>
  <si>
    <t>Assuming that an option pool of x% is created in round. Note: this structure assumes that all options are granted and exercised, so the pool needs updating to stay at the same level.</t>
  </si>
  <si>
    <t># of Options created in round to expand Option Pool</t>
  </si>
  <si>
    <t>This maintains an option pool of the % option pool assumed. If it goes to zero, that means that either you aren't creating a pool, or that to keep a pool at that level, you do not need to create more options.</t>
  </si>
  <si>
    <t># Issued and Outstanding Shares and Options, End of Round</t>
  </si>
  <si>
    <t>Total issued and outstanding, end of round. Since there are no convertibles in this structure, this would also equal fully-diluted.</t>
  </si>
  <si>
    <t>Share Price, in round</t>
  </si>
  <si>
    <t>New share price, price for shares purchased and issued in round from new investment. Share prices used for conversions will be different.</t>
  </si>
  <si>
    <t>Share Price, most recent round</t>
  </si>
  <si>
    <t>Share price of the most recent round, used for valuation</t>
  </si>
  <si>
    <t># of Shares purchased by Investors, Total</t>
  </si>
  <si>
    <t>Total, over time</t>
  </si>
  <si>
    <t>% of Outstanding, owned by Investors, End of Round</t>
  </si>
  <si>
    <t>If the option pool is continually kept up, and since this assumes that the option pool is created postmoney, this could go down over time.</t>
  </si>
  <si>
    <t># Fully-Diluted Shares</t>
  </si>
  <si>
    <t>the number of shares *if* all convertibles were converted. Calculated assuming all convertibles at the same cap, and converts all convertible instruments at the cap.</t>
  </si>
  <si>
    <t>Shares, Issued and Outstanding</t>
  </si>
  <si>
    <t>Founders, Employees, Options</t>
  </si>
  <si>
    <t xml:space="preserve"> for simplification purposes, I treat options as common shares and effectively assume all issued options are granted. For this, I'm not concerned about common v. preferred, but more to show just ownership % by people working at the company v. people investing in the company. For more granular details, use the Cap Table and Exit Waterfall Tool at https://foresight.is/cap-table</t>
  </si>
  <si>
    <t>Investors</t>
  </si>
  <si>
    <t>% Ownership, Issued and Outstanding</t>
  </si>
  <si>
    <t>$ Ownership Value</t>
  </si>
  <si>
    <t>based on last share price, shares issued and outstanding</t>
  </si>
  <si>
    <t>cumulative</t>
  </si>
  <si>
    <t>new per period -&gt;</t>
  </si>
  <si>
    <t>OPTIONAL: CAP TABLE +</t>
  </si>
  <si>
    <t>TRACTION &amp; OWNERSHIP +</t>
  </si>
  <si>
    <t>Ownership %</t>
  </si>
  <si>
    <t>Cash on Hand, end of period</t>
  </si>
  <si>
    <t>Options for Traction Metrics</t>
  </si>
  <si>
    <t>Traction Metric defined by User</t>
  </si>
  <si>
    <t>Optional: Define your key traction metrics: MRR, subscribers, orders, clients, any metric that is relevant to justifying your traction that you want to forecast here.</t>
  </si>
  <si>
    <t>pulled from revenues on Forecast sheet</t>
  </si>
  <si>
    <t>Metrics in chart below</t>
  </si>
  <si>
    <t>use the dropdown to select the metric to display</t>
  </si>
  <si>
    <t>Key Reports: Added new chart at the bottom of sheet that compares traction, ownership, and cash on hand, to show how fundraises impact cash on hand and ownership (of founders). This was inspired by Thomas Korte of AngelPad (https://angelpad.org), thank you to Thomas for the idea.</t>
  </si>
  <si>
    <t>converted in this round. This automatically converts any outstanding convertible instruments when an equity round is raised, but it can be overwritten with your own assumptions.</t>
  </si>
  <si>
    <t>v1.1 - 11 November 2017</t>
  </si>
  <si>
    <t>Dates. Slight structural change which will have zero impact unless you are moving between Google Sheets and Excel regularly. The way I construct the date ranges in the model allows you to set any start date, and the model automatically figures out when the quarters and the years end. (Assuming calendar years equal fiscal years.) The original way I built this used array formulas. Google Sheets handles array formulas differently than Excel, and I've noticed that Google Sheets will properly convert array formulas from Excel, but Excel will often fail to convert array formulas from Google Sheets. So if you moved the model to Google Sheets and back to Excel, it would often create errors in all the calculations simply because Excel would fail to convert the formulas properly. So I was able to change the way the dates are calculated and stop using array formulas to end this issue. If you aren't importing in and out of Google Sheets this change is unnecessary.</t>
  </si>
  <si>
    <t>v1 - 3 July 2017</t>
  </si>
  <si>
    <t xml:space="preserve">Initial release of the Runway Tool. This free tool can be used to model cash, expenses and revenues in a simple way to forecast burn and runway. This is inspired by Runway ( https://www.startuprunway.io ), a software tool to do the same thing. The major difference is that this tool can be modified by anyone in anyway, i.e. you can add in additional logic for forecasting expenses, revenues (i.e. model churn, MRR, etc.), and cash in any way you want. </t>
  </si>
  <si>
    <t>This tool is built into every Foresight model (see all models at https://foresight.is ), and all models contain prebuilt logic and structures to help you forecast these expensesand revenues easier. Modeling transaction, subscription, and marketplace businesses is already built in, from modeling growth efforts to conversions to revenues, etc., and does all the forecasting around fundraising needs automatically. They also creates full consolidated financial statements, a number of summaries and charts to present the business, detail out your hiring plan, forecast your cap table, and a number of other features used to help you forecast and manage your business.</t>
  </si>
  <si>
    <t>Questions, suggestions and ideas, email Taylor (@tdavidson) at hello@foresight.is</t>
  </si>
  <si>
    <t>What this tool does</t>
  </si>
  <si>
    <t>- - -</t>
  </si>
  <si>
    <t>This tool is used for forecast your cash and runway. It's intended to be a simple model with easy inputs for expenses, revenues, and external funding, so that you can get a handle on burn, cash and runway quickly and easily.</t>
  </si>
  <si>
    <t>1) Burn and Runway: a chart that shows net cash burn and cash balance over time, combining revenues, expenses, and any external funding.</t>
  </si>
  <si>
    <t>2) Summary of Operating Expenses: A summary of the cost budget, using the categories you create on the Forecast tab.</t>
  </si>
  <si>
    <t>3) Sources &amp; Uses: A summary pie chart that shows how the first fundraise - external financing - you put in the model (optional) is used to pay for the summary operating expenses over a period of time.</t>
  </si>
  <si>
    <t>What this tool does NOT do</t>
  </si>
  <si>
    <t>This tool does not contain extensive business logic to help you forecast your operations, revenues and costs. This tool is completely open, so you may build in any logic to forecast your revenues and expenses - growth rates, customers, users, employees, etc. - in any way you want, and as long as your forecasted revenues and expenses are in the lines in the tool, then all the charts and reports will work.</t>
  </si>
  <si>
    <t>Questions</t>
  </si>
  <si>
    <t>Input your revenues and costs on the Forecast tab, and the Key Reports sheet will automatically create 4 reports:</t>
  </si>
  <si>
    <t>4) Traction &amp; Ownership: A summary that compares cash on hand to ownership (founders, common shareholders) to a traction metric. This traction metric can be revenues, or some other metric input into the model by the user.</t>
  </si>
  <si>
    <t>v1.2 - 15 January 2019</t>
  </si>
  <si>
    <t>Revenues, Cost Budget, burn detail, CAC, Cap Table, and more.</t>
  </si>
  <si>
    <t>Charts and tables highlighting key results in the model. Runway and cash, key operating expenses, and Sources and Uses of funding are prebuilt by default, add in reports and charts to fit your exact business.</t>
  </si>
  <si>
    <t>Completely new version that is based off a streamlined Starter Model (https://foresight.is/starter-financial-model). This includes a couple new features on costs and summary, but is largely the same as v1.1.</t>
  </si>
  <si>
    <t>Full license details at https://creativecommons.org/licenses/by-nc-sa/4.0/</t>
  </si>
  <si>
    <t>This is licensed under Creative Commons Attribution-NonCommercial-ShareAlike 4.0 International</t>
  </si>
  <si>
    <t>Updated license terms to a Creative Commons license. See more on Github: https://github.com/foresighthq/runway-tool/</t>
  </si>
  <si>
    <t>This was inspired by Thomas Korte of AngelPad (https://angelpad.org), thank you to Thomas for the idea.</t>
  </si>
  <si>
    <t>Looking for more features?</t>
  </si>
  <si>
    <t>https://foresight.is/starter-financial-model</t>
  </si>
  <si>
    <t>+ Adds consolidated financial statements, more detailed analyses of costs and cash flows.</t>
  </si>
  <si>
    <t>+ Easy upgrade path from the Runway Tool to the Starter Model</t>
  </si>
  <si>
    <t>https://foresight.is/standard-financial-model</t>
  </si>
  <si>
    <t>+ Easy upgrade path from the Runway Tool to the Standard Model</t>
  </si>
  <si>
    <t>+ Adds consolidated financial statements, more detailed analyses of costs and cash flows, more detailed hiring plan, valuation, prebuilt structure for growth and revenue forecasting, and much more.</t>
  </si>
  <si>
    <t>Foresight's Starter Financial Model</t>
  </si>
  <si>
    <t>Foresight's Standard Financial Model</t>
  </si>
  <si>
    <t>v1.3 - 28 February 2019</t>
  </si>
  <si>
    <t>Forecast: Edits to lines 134, 135, and I140 to track existing ownership correctly.</t>
  </si>
  <si>
    <t>% Monthly Interest Rate</t>
  </si>
  <si>
    <t>v1.4 - 20 March 2019</t>
  </si>
  <si>
    <t>Optional: # Shares, Issued and Outstanding, at founding</t>
  </si>
  <si>
    <t># of shares issued and outstanding at founding, before any investment rounds. (note: issued and outstanding is not the same as authorized, do not put authorized but unissued shares on the cap table). This is not that important if you do not know, it just sets the math for the share prices, but has no impact on ownership %s or valuations.</t>
  </si>
  <si>
    <t>Optional: % of Shares owned by Founders (Employees, Common Shareholders, etc.)</t>
  </si>
  <si>
    <t>at the opening of the cap table on the model. You can enter in past round by using this to set opening ownership between founders (employees, common shareholders) and investors (typically preferred shareholders)</t>
  </si>
  <si>
    <t>Forecast: Edits to cap table and ownership calculations. Changed line 113 to a monthly interest rate, and changed the formula in line 114 to use a monthly rate (changed the "y" to "m" in the formula. Edited line 109 to pick up unconverted notes better in different situations of funding round sequences.</t>
  </si>
  <si>
    <t>IMPACT</t>
  </si>
  <si>
    <t>In Partnership with Venture Better: https://venturebetter.org/</t>
  </si>
  <si>
    <t>HOW TO USE THIS</t>
  </si>
  <si>
    <t xml:space="preserve">This impact sheet is designed to help you think through how your business relates to the impact it has. </t>
  </si>
  <si>
    <t xml:space="preserve">In the sections below you are invited to think through the impact your business has and identify what drives it. </t>
  </si>
  <si>
    <t>For each metric you can also model how that impact may change over time.</t>
  </si>
  <si>
    <t>In the final section, you will find some basic charts that help you explore the relationship between your business, its impacts, and your priorities.</t>
  </si>
  <si>
    <t>Please note that in this sheet, we use the word impact to describe the broad range of outputs, outcomes, and impact.</t>
  </si>
  <si>
    <t xml:space="preserve">What matters here is that you explore the relationship between your business activities and the rest of the world, however you understand it. </t>
  </si>
  <si>
    <t>Need ideas for metrics? Check out IRIS: https://iris.thegiin.org/metrics/ and SDGs: https://unstats.un.org/sdgs/metadata/</t>
  </si>
  <si>
    <t>For additional resources on understanding impact in venture, please visit: venturebetter.org/resources</t>
  </si>
  <si>
    <t>Establishing Impact Metrics +</t>
  </si>
  <si>
    <t>Impact Metric</t>
  </si>
  <si>
    <t>Metric</t>
  </si>
  <si>
    <t>Source Metric</t>
  </si>
  <si>
    <t>Create your own metric</t>
  </si>
  <si>
    <t>Conversion Factor</t>
  </si>
  <si>
    <t>Annual Impact</t>
  </si>
  <si>
    <t>Description of metric, context about the metric reporting, inputs and outcomes</t>
  </si>
  <si>
    <t>v1.41 - 24 July 2019</t>
  </si>
  <si>
    <t>Impact: New sheet, Impact, to help track impact metrics in addition to financial metrics. In partnership with Venture Better, https://venturebetter.org</t>
  </si>
  <si>
    <t>Quarter / Year</t>
  </si>
  <si>
    <t>Q4</t>
  </si>
  <si>
    <t>Month # in Model</t>
  </si>
  <si>
    <t>Fiscal Year</t>
  </si>
  <si>
    <t>Month (Text)</t>
  </si>
  <si>
    <t>Month # in Fiscal year</t>
  </si>
  <si>
    <t>Quarter in Fiscal Year</t>
  </si>
  <si>
    <t>the fiscal year can vary from the calendar year, this is calculated based on the assumption for fiscal year end</t>
  </si>
  <si>
    <t>text</t>
  </si>
  <si>
    <t>the quarters of the year vary according by the fiscal year end</t>
  </si>
  <si>
    <t>quarters and year, reported in text form for some charts and graphs</t>
  </si>
  <si>
    <t>the month of the calendar year, used for reporting and seasonality calculations</t>
  </si>
  <si>
    <t>the month # in the fiscal year. This rolls over to 1 at the start of each fiscal year</t>
  </si>
  <si>
    <t>Source Metrics +</t>
  </si>
  <si>
    <t>Use this section to choose the source metrics to be used to calculate the impact metrics.</t>
  </si>
  <si>
    <t>You can set the impact metrics to use any of the source metrics from the model, or you can input your own source metrics.</t>
  </si>
  <si>
    <t>Once you input your own source metric, then it will become available for selection for any of the impact metrics.</t>
  </si>
  <si>
    <t>Impact</t>
  </si>
  <si>
    <t xml:space="preserve">The impact sheet is designed to help you think through how your business relates to the impact - social, environmental, etc. - it has. </t>
  </si>
  <si>
    <t>UNIT ECONOMICS</t>
  </si>
  <si>
    <t>Amount</t>
  </si>
  <si>
    <t>Recurring</t>
  </si>
  <si>
    <t>Average Customer Lifetime</t>
  </si>
  <si>
    <t>Discount Rate</t>
  </si>
  <si>
    <t>CAC Payback</t>
  </si>
  <si>
    <t>Transactions (New and Repeat)</t>
  </si>
  <si>
    <t>this section estimates gross margin and acquisition costs, net of churn, so it shows how the total LTV accrues over time</t>
  </si>
  <si>
    <t>Retention Costs</t>
  </si>
  <si>
    <t>% of LTV realized, per period</t>
  </si>
  <si>
    <t>% of LTV realized, cumulative</t>
  </si>
  <si>
    <t>Transaction</t>
  </si>
  <si>
    <t>Cost of Sales</t>
  </si>
  <si>
    <t>v1.42 - 15 May 2020</t>
  </si>
  <si>
    <t>Unit Economics: Added new Unit Economics sheet, to help communicate the underlying unit economics of the business.</t>
  </si>
  <si>
    <t>Repeat Acquisition Costs</t>
  </si>
  <si>
    <t>Copyright 2020 Unstructured Ventures, LLC</t>
  </si>
  <si>
    <t>LICENSE</t>
  </si>
  <si>
    <t>SUPPORT</t>
  </si>
  <si>
    <t>Support independent entrepreneurs.</t>
  </si>
  <si>
    <t>Use of this model signifies acceptance of license</t>
  </si>
  <si>
    <t>Goal of this model is to create an easy way for anyone to model a startup business. The model uses external market data where applicable and estimates when necessary. You should adjust all metrics and inputs to fit your business.
A full guide to getting started with the model is at https://foresight.is/start
Questions, contact me by email (hello@foresight.is), livechat (on website), phone, WhatsApp or text (all 646.770.0052) - I’m happy to help. I do my best to respond promptly and advise on how to use the templates for your usecase, and I’m happy to take a look at your model to make sure you are using it correctly for your situation. You can also schedule time to chat or a screenshare at https://foresight.is/schedule</t>
  </si>
  <si>
    <t>1) Each sheet is independent of each other, and all can be safely deleted to only keep the sheets you want to use. 
2) Any number in blue with grey shaded background is an input (i.e. an assumption or data point that can be changed), anything in black is the result of a formula. Change blue at will, change anything in black with caution.
3) All cells and formulas are unlocked - as in all Foresight models - so that you can make edits as needed and completely understand what is going on.
4) All assumptions are illustrative ONLY, do not assume they are market data or standard.
5) As with all templates, feel free to create your own model from scratch, using this as a guide. 
6) The model is constructed to fit a wide variety of businesses, and therefore, some sections may or may not be relevant to yours. I have grouped together sections on all sheets so that you can review different sections and see all the possibilities, but also easily hide the sections not relevant for you. Simply click on the "+" button on the left-hand side to unhide a section, and click on the "-" button to hide it.</t>
  </si>
  <si>
    <t>If you download or purchase this through https://foresight.is, updates are distributed automatically through my transaction provider (as long as you do not unsubscribe.) If you purchase through any other website, updates to the model require registration with Foresight; email Taylor at hello@foresight.is with your payment receipt to register.</t>
  </si>
  <si>
    <t>GUIDE</t>
  </si>
  <si>
    <t>SERVICES</t>
  </si>
  <si>
    <t>See the Outline sheet for full details on the sheets in the model and how the sheets link together</t>
  </si>
  <si>
    <t>All services: https://foresight.is/services
I offer a range of services to help you get started with the model (Get Started), build a custom model (Custom), prepare for fundraising (Fundraising Preparation), and transaction advisory support, primarily around cap tables and valuation. Learn more at the link above.</t>
  </si>
  <si>
    <t>SKU</t>
  </si>
  <si>
    <t>foresight.is</t>
  </si>
  <si>
    <t>hello</t>
  </si>
  <si>
    <t>start</t>
  </si>
  <si>
    <t>runway</t>
  </si>
  <si>
    <t>cash</t>
  </si>
  <si>
    <t>forecasting</t>
  </si>
  <si>
    <t>One time</t>
  </si>
  <si>
    <t>Gross Margin, One time</t>
  </si>
  <si>
    <t>Acquisition and Retention Costs</t>
  </si>
  <si>
    <t>Average # Repeat Transactions per year</t>
  </si>
  <si>
    <t>Average # of Lifetime Transactions</t>
  </si>
  <si>
    <t>Recurring (Timing of Renewal / Churn)</t>
  </si>
  <si>
    <t>Repeat (Timing of Repeat / Churn)</t>
  </si>
  <si>
    <t>Unit Economics: Reworked the unit economics sheet to better handle one-time and transaction style revenue streams, better labels for per period churn, more flexibility for use. Easy to upgrade.</t>
  </si>
  <si>
    <t>v1.43 - 25 June 2020</t>
  </si>
  <si>
    <t>Corporate Income Taxes</t>
  </si>
  <si>
    <t>used for calculating corporate taxes, only if any net loss carry-forwards are extinguished</t>
  </si>
  <si>
    <t>CONSOLIDATED FINANCIAL STATEMENTS</t>
  </si>
  <si>
    <t>INCOME STATEMENT</t>
  </si>
  <si>
    <t>total net revenues, from forecast sheet</t>
  </si>
  <si>
    <t>% Growth</t>
  </si>
  <si>
    <t>growth, period to period. i.e. monthly for the months, quarterly for the quarters, annual for the years.</t>
  </si>
  <si>
    <t>Cost of Goods Sold</t>
  </si>
  <si>
    <t>combines the COGS entered into the expenses and the COGS calculated from the inventory expenses</t>
  </si>
  <si>
    <t>Gross Margin</t>
  </si>
  <si>
    <t>revenues less cost of goods sold.</t>
  </si>
  <si>
    <t>Gross Margin % of Revenues</t>
  </si>
  <si>
    <t>gross margin, as a % of revenues</t>
  </si>
  <si>
    <t>SG&amp;A</t>
  </si>
  <si>
    <t>sg&amp;a = selling, general, and administrative. overhead expenses involved in running the business.</t>
  </si>
  <si>
    <t>% of Revenues</t>
  </si>
  <si>
    <t>SG&amp;A, as a % of revenues</t>
  </si>
  <si>
    <t>Operating Income (EBITDA)</t>
  </si>
  <si>
    <t>gross margin less sg&amp;a</t>
  </si>
  <si>
    <t>operating income, as a % of revenues</t>
  </si>
  <si>
    <t>Other Income</t>
  </si>
  <si>
    <t>income that is not core operating revenue. For most businesses this will be zero.</t>
  </si>
  <si>
    <t>Other Expense</t>
  </si>
  <si>
    <t>from the expenses, used to capture expenses that incurred outside the core business. For most businesses this will be zero.</t>
  </si>
  <si>
    <t>Amortization</t>
  </si>
  <si>
    <t>amortization of intangible assets. Often a non-standard expense (i.e. not the same each month, but taken as one-time expenses). Entered through Hooks.</t>
  </si>
  <si>
    <t>Depreciation</t>
  </si>
  <si>
    <t>depreciation expense. Calculated from the capital expenditures and any input depreciation.</t>
  </si>
  <si>
    <t>Interest Expense</t>
  </si>
  <si>
    <t>interest expense, i.e. money spent to pay interest on loans. Calculated, and also input on the expenses section on Forecast tab.</t>
  </si>
  <si>
    <t>Earnings before Taxes (EBT)</t>
  </si>
  <si>
    <t>earnings before taxes</t>
  </si>
  <si>
    <t>Taxes</t>
  </si>
  <si>
    <t>corporate taxes. Uses net loss carry-forwards to not start charging taxes until cumulative net income is positive. Assumes losses can be carried forward throughout forecast period, thus 71 months.</t>
  </si>
  <si>
    <t>Net Income (Loss)</t>
  </si>
  <si>
    <t>net income or (net loss)</t>
  </si>
  <si>
    <t>Cumulative Net Income (Loss)</t>
  </si>
  <si>
    <t>total net income (loss) over time</t>
  </si>
  <si>
    <t>net income, as a % of revenues</t>
  </si>
  <si>
    <t>BALANCE SHEET</t>
  </si>
  <si>
    <t>Assets</t>
  </si>
  <si>
    <t>Cash</t>
  </si>
  <si>
    <t>cash on hand, end of period</t>
  </si>
  <si>
    <t>Accounts Receivable</t>
  </si>
  <si>
    <t>revenues that have been earned, but cash not yet collected</t>
  </si>
  <si>
    <t>Inventory</t>
  </si>
  <si>
    <t>Work in Progress</t>
  </si>
  <si>
    <t>Prepaid Expense</t>
  </si>
  <si>
    <t>Total Current Assets</t>
  </si>
  <si>
    <t>Property, Plant and Equipment (Capital Investments)</t>
  </si>
  <si>
    <t>total capital expenditures, at end of period</t>
  </si>
  <si>
    <t>Accumulated Depreciation</t>
  </si>
  <si>
    <t>total depreciation, at end of period. Enter as a negative number</t>
  </si>
  <si>
    <t>Total Fixed Assets</t>
  </si>
  <si>
    <t>Other Assets</t>
  </si>
  <si>
    <t>other assets is likely zero, but in case this applies, simply type it in the row to the right.</t>
  </si>
  <si>
    <t>Accumulated Amortization</t>
  </si>
  <si>
    <t>total amortization, end of period. Enter as negative number.</t>
  </si>
  <si>
    <t>Total Assets</t>
  </si>
  <si>
    <t>Current Liabilities</t>
  </si>
  <si>
    <t>Accounts Payable</t>
  </si>
  <si>
    <t>Inventory Accounts Payable</t>
  </si>
  <si>
    <t>Deferred Revenue Liability</t>
  </si>
  <si>
    <t xml:space="preserve"> this is to handle revenue recognition, and it's an important one. For situations like upfront billing, while you receive the cash all at once, you can only recognize the revenue when the services are provided. The difference gets stored as a revenue liability, then this account is decreased over time as the revenue is recognized.</t>
  </si>
  <si>
    <t>Accrued Liabilities</t>
  </si>
  <si>
    <t>Corporate Tax Payable</t>
  </si>
  <si>
    <t>Value-Added Tax Payable</t>
  </si>
  <si>
    <t>Working Capital Loan Facility</t>
  </si>
  <si>
    <t>Total Current Liabilities</t>
  </si>
  <si>
    <t>Noncurrent Liabilities</t>
  </si>
  <si>
    <t>Convertible Notes and SAFEs</t>
  </si>
  <si>
    <t>Tracks new convertible notes and SAFEs less any conversions to equity</t>
  </si>
  <si>
    <t>Debt Financing</t>
  </si>
  <si>
    <t>Assumes all debt taken out in the debt financing is long term debt. If that's not the case for you, edit the balance sheet to break out the short-term and long-term debt.</t>
  </si>
  <si>
    <t>Accrued Interest</t>
  </si>
  <si>
    <t>Optional, for Liability account</t>
  </si>
  <si>
    <t>Total Noncurrent Liabilities</t>
  </si>
  <si>
    <t>Stockholders Equity</t>
  </si>
  <si>
    <t>Owners Equity</t>
  </si>
  <si>
    <t>value of owner's equity, or cash put into the business</t>
  </si>
  <si>
    <t>Equity Investment</t>
  </si>
  <si>
    <t>value of external equity investments into the business</t>
  </si>
  <si>
    <t>Retained Earnings</t>
  </si>
  <si>
    <t xml:space="preserve"> total value of past net income or loss, plus adjustments for conversion of convertible notes or SAFEs with discount rates or accured interest. Many accounting systems carry this until end of year and then move current year's net income into retained earnings; I update this monthly for simplicity. If you have a beginning cash balance, I plug the opposing account to Retained Earnings so that the balance sheet will balance. Feel free to edit this if you have a full opening balance sheet.</t>
  </si>
  <si>
    <t>current period's net income or loss</t>
  </si>
  <si>
    <t>Total Stockholders Equity</t>
  </si>
  <si>
    <t>Total Liabilities and Shareholder's Equity</t>
  </si>
  <si>
    <t>Check</t>
  </si>
  <si>
    <t>STATEMENT OF CASH FLOWS</t>
  </si>
  <si>
    <t>Cash, Beginning of Period</t>
  </si>
  <si>
    <t>cash at beginning of period. Edit this on Get Started sheet</t>
  </si>
  <si>
    <t>Cash Flow from Operations</t>
  </si>
  <si>
    <t>Net Income</t>
  </si>
  <si>
    <t>calculated above on income statement</t>
  </si>
  <si>
    <t>Add: Depreciation</t>
  </si>
  <si>
    <t>add back the non-cash expenses, like depreciation</t>
  </si>
  <si>
    <t>Add: Amortization</t>
  </si>
  <si>
    <t>add back non-cash expense, amortization</t>
  </si>
  <si>
    <t>Add: Changes in Working Capital</t>
  </si>
  <si>
    <t>accounting for changes in working capital (accounts receivable, inventory, accounts payable, accrued liabilities, prepaid expenses, etc.) that have not hit the income statement</t>
  </si>
  <si>
    <t>Net Cash Flow from Operations</t>
  </si>
  <si>
    <t>cash flow from operating the business</t>
  </si>
  <si>
    <t>Cash Flow from Investing</t>
  </si>
  <si>
    <t>CAPEX</t>
  </si>
  <si>
    <t>capital expenditures, this period</t>
  </si>
  <si>
    <t>likely zero for your business.</t>
  </si>
  <si>
    <t>cash flow from investing in the business</t>
  </si>
  <si>
    <t>Cash Flow from Financing</t>
  </si>
  <si>
    <t>New Equity Investment</t>
  </si>
  <si>
    <t>new equity investment, this period, including any conversions from convertible notes or SAFEs</t>
  </si>
  <si>
    <t>New Convertible Note or SAFE Investment</t>
  </si>
  <si>
    <t>new equity investment, this period, less any conversions to equity</t>
  </si>
  <si>
    <t>New Debt Financing</t>
  </si>
  <si>
    <t>new debt, this period</t>
  </si>
  <si>
    <t>New Grants and Donations</t>
  </si>
  <si>
    <t>new grants and donations, this period</t>
  </si>
  <si>
    <t>Changes in Owners Equity</t>
  </si>
  <si>
    <t>changes in owner equity</t>
  </si>
  <si>
    <t>Debt Repayment</t>
  </si>
  <si>
    <t>debt repaid this period</t>
  </si>
  <si>
    <t>Draw (Repayment) on Working Capital Line</t>
  </si>
  <si>
    <t>amount drawn from (or paid back) on working capital facility</t>
  </si>
  <si>
    <t>Net Cash Flow from Financing</t>
  </si>
  <si>
    <t>cash flow from financing activities. This does not include dividends or other items, but feel free to edit if necessary</t>
  </si>
  <si>
    <t>Net Cash Flow</t>
  </si>
  <si>
    <t>total net cash flow from operations, investing, and financing</t>
  </si>
  <si>
    <t>Cash, End of Period</t>
  </si>
  <si>
    <t>cash at end of period. Note to see when it goes negative and when external financing is necessary.</t>
  </si>
  <si>
    <t>Check to make sure cash forecast on Statements matches cash on Forecast tab.</t>
  </si>
  <si>
    <t>Q1</t>
  </si>
  <si>
    <t>Q2</t>
  </si>
  <si>
    <t>Q3</t>
  </si>
  <si>
    <t>Add: Equity Investment</t>
  </si>
  <si>
    <t>Add: Convertible Note and SAFE Investments</t>
  </si>
  <si>
    <t>Debt repaid</t>
  </si>
  <si>
    <t>Capital Expenditures</t>
  </si>
  <si>
    <t>(Less): SG&amp;A</t>
  </si>
  <si>
    <t>(Less): Cost of Sales</t>
  </si>
  <si>
    <t>(Less): Capital Expenditures</t>
  </si>
  <si>
    <t>Subset of expenses above, for selling, general, and administrative expenses</t>
  </si>
  <si>
    <t>Expenses allocated to cost of sales for accounting treatment</t>
  </si>
  <si>
    <t>Expenses allocated to capital expenditures, or CAPEX, for accounting treatment</t>
  </si>
  <si>
    <t>Collection</t>
  </si>
  <si>
    <t>Billings</t>
  </si>
  <si>
    <t>Deferred Revenue, beginning of period</t>
  </si>
  <si>
    <t>Deferred Revenue, end of period</t>
  </si>
  <si>
    <t>Recognized Revenues</t>
  </si>
  <si>
    <t>Accounts Receivable, beginning of period</t>
  </si>
  <si>
    <t>New Accounts Receivable</t>
  </si>
  <si>
    <t>Accounts Receivable Collected</t>
  </si>
  <si>
    <t>Accounts Receivable, end of period</t>
  </si>
  <si>
    <t>recognized revenues, paid for and collected during same period</t>
  </si>
  <si>
    <t>Revenue 4</t>
  </si>
  <si>
    <t>(Less): Interest Expense</t>
  </si>
  <si>
    <t>Rename the categories or create your own. This category is assigned to SG&amp;A</t>
  </si>
  <si>
    <t>Accounting Treatment</t>
  </si>
  <si>
    <t>Expense Category</t>
  </si>
  <si>
    <t>COGS</t>
  </si>
  <si>
    <t>Add (Less): Other Income (Other Expense)</t>
  </si>
  <si>
    <t>billings per period. "billings" is the amount billed, so it can include cash collected now for revenues recognized later, e.g. for annual subscriptions</t>
  </si>
  <si>
    <t>summed from the inputs in the revenues section</t>
  </si>
  <si>
    <t>Optional: Revenue Recognition</t>
  </si>
  <si>
    <t>when cash is received</t>
  </si>
  <si>
    <t>(Less): Debt Repayments</t>
  </si>
  <si>
    <t>calculated if no collections are input</t>
  </si>
  <si>
    <t>equals billings during period</t>
  </si>
  <si>
    <t>accounts receivable at the beginning of the period</t>
  </si>
  <si>
    <t>accounts receivable at the end of the period</t>
  </si>
  <si>
    <t>Year of Operations</t>
  </si>
  <si>
    <t>the year of operations. Used for some reports based on time of operations, not calendar year</t>
  </si>
  <si>
    <t>deferred revenues, end of period</t>
  </si>
  <si>
    <t>deferred revenues, beginning of period</t>
  </si>
  <si>
    <t>Add (Less): Changes in Working Capital</t>
  </si>
  <si>
    <t>accounts for cash collection of revenues, cash impacts of balance sheet changes</t>
  </si>
  <si>
    <t>Expenses for interest expense. Kept separately so that expenses related to financing the company are evaluated separately from expenses related to operating the company</t>
  </si>
  <si>
    <t>Net income and expenses from non-core operations</t>
  </si>
  <si>
    <t>if appliable. Not calculated by default in the Runway tool, prebuilt calcs for this are in the Starter and Standard Models - https://foresight.is/models</t>
  </si>
  <si>
    <t xml:space="preserve">expenses where you've already received the benefit, but haven't paid for it yet. Cash you owe.  if appliable. Not calculated by default in the Runway tool, prebuilt calcs for this are in the Starter and Standard Models - https://foresight.is/models </t>
  </si>
  <si>
    <t xml:space="preserve">liabilities to pay for inventory that you have contracted to receive, but not yet paid for.  if appliable. Not calculated by default in the Runway tool, prebuilt calcs for this are in the Starter and Standard Models - https://foresight.is/models </t>
  </si>
  <si>
    <t xml:space="preserve">liabilites, or things you will owe in the future, but haven't been billed yet.  if appliable. Not calculated by default in the Runway tool, prebuilt calcs for this are in the Starter and Standard Models - https://foresight.is/models </t>
  </si>
  <si>
    <t xml:space="preserve"> Optional, for Liability account. For financial services businesses that have liabilities from deposits, etc.  if appliable. Not calculated by default in the Runway tool, prebuilt calcs for this are in the Starter and Standard Models - https://foresight.is/models </t>
  </si>
  <si>
    <t xml:space="preserve">handles accruing and paying corporate taxes. if appliable. Not calculated by default in the Runway tool, prebuilt calcs for this are in the Starter and Standard Models - https://foresight.is/models </t>
  </si>
  <si>
    <t xml:space="preserve">Optional, if need to account for value-added tax (VAT) collections and disbursements. if appliable. Not calculated by default in the Runway tool, prebuilt calcs for this are in the Starter and Standard Models - https://foresight.is/models </t>
  </si>
  <si>
    <t xml:space="preserve"> working capital line is treated as a current liability. It is paid off or drawn down based on a couple simple assumptions about how it should be used.  if appliable. Not calculated by default in the Runway tool, prebuilt calcs for this are in the Starter and Standard Models - https://foresight.is/models </t>
  </si>
  <si>
    <t xml:space="preserve">Tracks accrued interest on convertibles or debt that is not paid. if appliable. Not calculated by default in the Runway tool, prebuilt calcs for this are in the Starter and Standard Models - https://foresight.is/models </t>
  </si>
  <si>
    <t>calculated if no revenues are input but billlings are input</t>
  </si>
  <si>
    <t>calculated if no revenues are input but collections are input</t>
  </si>
  <si>
    <t>(Less): Taxes</t>
  </si>
  <si>
    <t>Corporate taxes</t>
  </si>
  <si>
    <t>Does the Balance Sheet balance?</t>
  </si>
  <si>
    <t>Check to make sure assets = liabilities + shareholder's equity</t>
  </si>
  <si>
    <t>Check to make sure Assets == Liabilities + Shareholder's Equity. Should be zero for all periods.</t>
  </si>
  <si>
    <t>Does the Cash Flow balance?</t>
  </si>
  <si>
    <t>The cash flow is done in two places, on Forecast sheet and statement of cash flows on Statements sheet. This check is to make sure they are equivalent.</t>
  </si>
  <si>
    <t>Do Deferred Revenues stay positive?</t>
  </si>
  <si>
    <t>Optional: Depreciation</t>
  </si>
  <si>
    <t>Using assumption from Settings, straight-line depreciation for all capital expenditures</t>
  </si>
  <si>
    <t>Total depreciation to date</t>
  </si>
  <si>
    <t>By default, this has options for paying monthly, quarterly, annually, assuming paid the month after end of quarter, year, or previous month.</t>
  </si>
  <si>
    <t>optional. Manual input to create your own scheme for how VAT is deducted. In Hooks you can enter a positive or negative number, this corrects it to a positive number for the calculations here to work.</t>
  </si>
  <si>
    <t>value-added tax payable, end of period</t>
  </si>
  <si>
    <t>Optional: VAT (Value-Added-Tax)</t>
  </si>
  <si>
    <t xml:space="preserve"> if applicable, this handles VAT-related cash flows. VAT is not a cost of doing business and should not show up on an income statement, but will show up on a balance sheet to handle the accrual and payment of VAT over time. You may need to change this for your particular business</t>
  </si>
  <si>
    <t>Value-Added Tax Payable, Beginning of Period</t>
  </si>
  <si>
    <t>value-added tax payable, beginning of period</t>
  </si>
  <si>
    <t>Value-Added Tax Payable, End of Period</t>
  </si>
  <si>
    <t>This check helps to make sure that the revenues and billings are being properly recorded</t>
  </si>
  <si>
    <t>MODEL CHECKS +</t>
  </si>
  <si>
    <t>base settings that are applied throughout the model</t>
  </si>
  <si>
    <t>checks help to make sure the calculations are working correctly. All checks should say "yes" if calculations are working correctly.</t>
  </si>
  <si>
    <t>calculations billings, revenue recognition, and cash collection, on top of the manual inputs in the revenues section on the Forecast sheet</t>
  </si>
  <si>
    <t>optional calcs for accruals and payables, adding timing for balance sheet items, if necessary</t>
  </si>
  <si>
    <t>Property, Plant and Equipment, net of Depreciation, beginning of period</t>
  </si>
  <si>
    <t>Property, Plant and Equipment, net of Depreciation, end of period</t>
  </si>
  <si>
    <t>accumulated capital expenditures + depreciation, at end of period</t>
  </si>
  <si>
    <t>accumulated capital expenditures + depreciation, at beginning of period</t>
  </si>
  <si>
    <t>New Capital Expenditures (CAPEX)</t>
  </si>
  <si>
    <t>capital expenditures during period</t>
  </si>
  <si>
    <t>Category is held for cost of sales, sum of the entries above</t>
  </si>
  <si>
    <t>Category is held for capital expenditures, sum of the entries above</t>
  </si>
  <si>
    <t>More on accounting and financial statements at https://foresight.is/learn/financial-statements</t>
  </si>
  <si>
    <t>Sum of entries above plus calculation from depreciation schedule on Forecast sheet</t>
  </si>
  <si>
    <t>Design &amp; Development</t>
  </si>
  <si>
    <t>Corporate Taxes Payable, Beginning of Period</t>
  </si>
  <si>
    <t>Corporate Taxes Payable, End of Period</t>
  </si>
  <si>
    <t>end of period</t>
  </si>
  <si>
    <t>beginning of period</t>
  </si>
  <si>
    <t xml:space="preserve">Optional: Corporate Income Taxes </t>
  </si>
  <si>
    <t>if applicable, calculates when corporate income taxes are actually paid.</t>
  </si>
  <si>
    <t>Value-Added Tax Disbursed</t>
  </si>
  <si>
    <t>monthly</t>
  </si>
  <si>
    <t>assumption for VAT collected, as % of revenues. Assumption for VAT deductions is directly on Forecast sheet</t>
  </si>
  <si>
    <t>optional. Calculation for how VAT is accrued based on a percentage of revenues, but this can also be overwritten with a custom calculation in this row</t>
  </si>
  <si>
    <t>optional, Value-Added Tax disbursements per period. Prebuilt has options for paying monthly, quarterly, annually, assuming paid the month after end of quarter, year, or previous month, can be replaced with a custom calculation</t>
  </si>
  <si>
    <t>corporate income taxes paid per period. Prebuilt has options for paying monthly, quarterly, annually, assuming paid the month after end of quarter, year, or previous month, can be replaced with a custom calculation</t>
  </si>
  <si>
    <t>optional. Calculation for how corporate income taxes is accrued based on a percentage of revenues, but this can also be overwritten with a custom calculation in this row</t>
  </si>
  <si>
    <t>Corporate Income Taxes Accrued</t>
  </si>
  <si>
    <t>Corporate Income Taxes Deducted</t>
  </si>
  <si>
    <t>Corporate Income Taxes Disbursed</t>
  </si>
  <si>
    <t>Value-Added Tax Accrued</t>
  </si>
  <si>
    <t>Value-Added Tax Deducted</t>
  </si>
  <si>
    <t>Sum of entries above</t>
  </si>
  <si>
    <t>Sum of entries above; entries can be positive or negative, Statements and cash flows assume other income is a positive number and will correct for whichever way it is entered</t>
  </si>
  <si>
    <t>Any additional depreciation expenses outlined in the main Expenses section above. This can be used to create a custom depreciation schedule, for example.</t>
  </si>
  <si>
    <t>Optional: Corporate Income Taxes and VAT</t>
  </si>
  <si>
    <t>Accumulated Capital Expenditures</t>
  </si>
  <si>
    <t>Total capital expenditures to date</t>
  </si>
  <si>
    <t>Expenses, excluding noncash expenses of depreciation and amortization</t>
  </si>
  <si>
    <t>Enter revenue stream, create formulas to forecast, and select accounting treatment in column D.</t>
  </si>
  <si>
    <t>OPTIONAL: REVENUE RECOGNITION &amp; BALANCE SHEET +</t>
  </si>
  <si>
    <t>optional assumptions for automatic revenue recognition and cash collection calculations, depreciation, corporate taxes, and VAT</t>
  </si>
  <si>
    <t>All paid Foresight models (see all models at https://foresight.is ) contain prebuilt logic and structures to help you forecast expenses and revenues easier. Modeling transaction, subscription, and marketplace businesses is already built in, from modeling growth efforts to conversions to revenues, etc., and does all the forecasting around fundraising needs automatically. They also creates full consolidated financial statements, a number of summaries and charts to present the business, detail out your hiring plan, and a number of other features used to help you forecast and manage your business.</t>
  </si>
  <si>
    <t>Upgraded model, adding in Statements and additional features to power revenue recognition, depreciation, accounts receivable, and basic accruals for corporate taxes and VAT.</t>
  </si>
  <si>
    <t>Get Started: New assumptions to power new features, and a new Checks section to create a centralized set of checks on model performance, to make sure key calculations are performing correctly</t>
  </si>
  <si>
    <t>PAYROLL</t>
  </si>
  <si>
    <t>Calculated on Statements</t>
  </si>
  <si>
    <t>Net Revenues and Expenses, excluding depreciation and amortization, and including taxes</t>
  </si>
  <si>
    <t>Revenues and Expenses by Category</t>
  </si>
  <si>
    <t>Sum of the above</t>
  </si>
  <si>
    <t>Sum from the schedule of billings</t>
  </si>
  <si>
    <t>Sum from the schedule of revenues</t>
  </si>
  <si>
    <t>Sum from the accounts receivable schedule</t>
  </si>
  <si>
    <t>Capital Expenditure Depreciation Basis</t>
  </si>
  <si>
    <t>if applicable, calculates depreciation expenses. This can be broken out into different depreciation schedules for different assets if desired; simply create new schedule and link in the annual depreciation into the expenses section</t>
  </si>
  <si>
    <t>Note: Insert new rows above this line</t>
  </si>
  <si>
    <t>enter expenses as positive numbers. type in expenses manually, or create calculations to help forecast</t>
  </si>
  <si>
    <t>enter employee or contractor expenses as positive numbers. Can enter in salaries as one row per person, or one row per group, or one role per role, or overall, the model accomodates for any logic structure for entering in payroll expenses</t>
  </si>
  <si>
    <t>section to enter in payroll expenses. For prebuilt logic for salary increases, hiring based on revenue or company growth, see the Standard or Starter models, https://foresight.is/models</t>
  </si>
  <si>
    <t>enter in expenses and create your logic for changes over time. for prebuilt logic for forecasting expenses based on revenue or company growth, see the Standard or Starter models, https://foresight.is/models</t>
  </si>
  <si>
    <t xml:space="preserve"> External financing treated as equity. This includes convertible notes, SAFE instruments. Do not enter in conversion events (e.g. notes or SAFEs converting into equity), that is handled in the cap table. This section is for new cash coming from these types of instruments.</t>
  </si>
  <si>
    <t xml:space="preserve">Value of Newly Fully Depreciated Assets </t>
  </si>
  <si>
    <t>estimated from any deferred revenues on the opening balance sheet</t>
  </si>
  <si>
    <t>Use automatic revenue recognition?</t>
  </si>
  <si>
    <t>yes</t>
  </si>
  <si>
    <t>by default this is turned on (select "yes"), you can turn off (select "no") to enter in your revenue recognition and billings schedules manually</t>
  </si>
  <si>
    <t>Use automatic cash collection calculations?</t>
  </si>
  <si>
    <t>by default this is turned on (select "yes"), you can turn off (select "no") to enter in your cash collection schedule manually</t>
  </si>
  <si>
    <t>days. If select "yes" in the assumption above, the model allows you to assume the Days Accounts Receivable so that you can collect the cash later than recognizing the revenenues, if applicable for your business. Any period assumed &lt;= 30 days means it's collected in same month as revenues.</t>
  </si>
  <si>
    <t>If select "yes" in the cell above, if applicable, and only if you feed billings into model and not revenues. do not use if you are calculating revenue recognition with the default revenue structure in the Standard Model or other themes (i.e. leave as "0"). If you have a business where you are taking upfront payments as revenues, they need to be recognized over the length of the period over which you are obligated to provide the services for which the payments cover. This assumption is used to calculated deferred revenues</t>
  </si>
  <si>
    <t>months. The model assumes straight-line depreciation for all capital expenditures, all depreciated by the # of months in this input. If you need different depreciation schedules for different assets, it's not difficult to build that in, create that and link into the expense section.</t>
  </si>
  <si>
    <t>VAT (Value-Added Taxes)</t>
  </si>
  <si>
    <t>total revenues = revenues recognized per period</t>
  </si>
  <si>
    <t>assets which reach full depreciation during this period, positive number</t>
  </si>
  <si>
    <t xml:space="preserve"> accumulated capital expenditure, less any fully- depreciated assets, at time of full depreciation. This is used for the calculation of depreciation. The depreciation calculation could be done clearer using cohorts, which would allow for different average depreciation schedules for assets acquired at different times, or could be broken out into different depreciation schedules for different assets, but a simpler method is used in this model for efficiency.</t>
  </si>
  <si>
    <t>Y/Y % Growth</t>
  </si>
  <si>
    <t>Growth Multiple</t>
  </si>
  <si>
    <t>% of Revenue</t>
  </si>
  <si>
    <t>EBITDA</t>
  </si>
  <si>
    <t>Other (Income) Expense</t>
  </si>
  <si>
    <t>Depreciation and Amortization</t>
  </si>
  <si>
    <t>total</t>
  </si>
  <si>
    <t>Forecast: Deleted CAC calculations to simplify and make CAC clearer, and to focus on using Unit Economics to drive CAC and LTV calcs.</t>
  </si>
  <si>
    <t>Summary: new sheet, to provide quick three year summary of cash flows and a couple key charts</t>
  </si>
  <si>
    <t>Recurring - Period for billing, # of months</t>
  </si>
  <si>
    <t>Recurring - Period for churn, growth, # months</t>
  </si>
  <si>
    <t>Recurring (Timing of Billing Cycle)</t>
  </si>
  <si>
    <t>Net Cash Flow, per period</t>
  </si>
  <si>
    <t>Cumulative Net Cash Flow</t>
  </si>
  <si>
    <t>Month from acquisition</t>
  </si>
  <si>
    <t>Timescale</t>
  </si>
  <si>
    <t>GROWTH</t>
  </si>
  <si>
    <t>Seasonality Impact</t>
  </si>
  <si>
    <t>Manual Input</t>
  </si>
  <si>
    <t>OPTIONAL: SEASONALITY +</t>
  </si>
  <si>
    <t>Per Calendar Month, % change, from baseline</t>
  </si>
  <si>
    <t xml:space="preserve">  Optional section. Do your acquisitions have a seasonal effect, separate from your growth rates modeled above? This section allows you to set + and - % impacts on a recurring monthly basis that is separate from the growth rates above. The two layer on each other, creating cyclical, seasonal effect on acquisitions and growth rates.</t>
  </si>
  <si>
    <t>change in baseline growth, per calendar month</t>
  </si>
  <si>
    <t>The inputs here start with the first month in the model, and are reused for this month in every year throughout the forecast period in the model</t>
  </si>
  <si>
    <t>Input a positive number for an extra increase during that month and a negative number for an extra decline.</t>
  </si>
  <si>
    <t>The % is the % change from the baseline, so the absolute effect of seasonality is always based on the baseline number in that time period.</t>
  </si>
  <si>
    <t>The % impact here have a one month effect; meaning, the baseline growth is not altered by a seasonal bump up or down.</t>
  </si>
  <si>
    <t>Estimated Overall Impact (should = zero)</t>
  </si>
  <si>
    <t>By default this is only prebuilt into the Growth Section, but can be used for custom calculations elsewhere</t>
  </si>
  <si>
    <t>this represents growth in "new", not total. Change the timing and calculations to whatever fits for your business</t>
  </si>
  <si>
    <t>defined as a % change from the baseline in each period. Does not carry over to impact the baseline in future periods</t>
  </si>
  <si>
    <t>space for manual input, can model spikes, specific business development strategies, enterprise client sales, etc. You can always not use the % growth assumptions above and just use the manual input line</t>
  </si>
  <si>
    <t>sum of baseline, seasonality, manual input, and uses Max() so that seasonality does not accidentally create a negative</t>
  </si>
  <si>
    <t>this can be used to represent new or total. Best used to model new, and use the Unit Economics assumptions to drive the revenue forecast</t>
  </si>
  <si>
    <t>section to forecast growth. change the labels to reflect whatever label is appropriate.</t>
  </si>
  <si>
    <t>section that automatically calculates revenues using the Unit Economics sheet, based on cohorts</t>
  </si>
  <si>
    <t>Gross Margin, net of churn</t>
  </si>
  <si>
    <t>Cash Flow, per period and cumulative</t>
  </si>
  <si>
    <t>LTV Analysis</t>
  </si>
  <si>
    <t>Discounts for recurring</t>
  </si>
  <si>
    <t>Discounts for transaction</t>
  </si>
  <si>
    <t>Net Revenues</t>
  </si>
  <si>
    <t>Acquisition and Retention Costs, net of churn</t>
  </si>
  <si>
    <t>Billings less cost of sales, net of churn</t>
  </si>
  <si>
    <t>REVENUE RECOGNITION DETAIL</t>
  </si>
  <si>
    <t>ACCRUALS &amp; PAYABLES</t>
  </si>
  <si>
    <t>OPTIONAL: CAP TABLE</t>
  </si>
  <si>
    <t>by default, this section pulls from unit economics, but can overwrite here. All inputs refer to N months from acquisition, *not* the specific date from the timescale, and it is used to create the basic revenue and cash forecast below</t>
  </si>
  <si>
    <t>Net Gross Margin, net of churn, per period</t>
  </si>
  <si>
    <t>Cumulative Gross Margin, net of churn</t>
  </si>
  <si>
    <t>Billings, net of churn</t>
  </si>
  <si>
    <t>Unit Economics, net of churn, per period</t>
  </si>
  <si>
    <t>Net Revenues, net of churn</t>
  </si>
  <si>
    <t>Billings less Cost of Sales, net of churn</t>
  </si>
  <si>
    <t>gross revenues less discounts (optional), net of churn</t>
  </si>
  <si>
    <t xml:space="preserve"> cost of sales, net of churn. note, this reflects recognized cost of sales, so if inventory purchases are done in separate months than when cost of sales is recognized, you will need to create a schedule of inventory purchases to get cash flows correct. For prebuilt methodology for that, check out the Standard or Starter model at https://foresight.is/models</t>
  </si>
  <si>
    <t>treated as SG&amp;A cost by default, net of churn</t>
  </si>
  <si>
    <t>Cost of Sales, net of churn</t>
  </si>
  <si>
    <t>sum of the cohorts below, using the unit economics above</t>
  </si>
  <si>
    <t>from the automatic forecast</t>
  </si>
  <si>
    <t>Manual Forecast</t>
  </si>
  <si>
    <t>Deferred Revenues</t>
  </si>
  <si>
    <t>Example - Cost of Sales</t>
  </si>
  <si>
    <t>Example - Acquisition and Retention Expenses</t>
  </si>
  <si>
    <t xml:space="preserve">  You want the estimated overall impact to be close to zero, the sum of the increase and decreases per month entered above. It's not exact, because the bases of each month can be different - i.e. if the baseline is growing or changing - but it's a good estimate of the overall impact of your seasonality inputs</t>
  </si>
  <si>
    <t>thank you to Thomas Korte of AngelPad (https://angelpad.org) for the inspiration for this idea</t>
  </si>
  <si>
    <t>Revenues, net of churn</t>
  </si>
  <si>
    <t>Billings, net discounts, net of churn</t>
  </si>
  <si>
    <t>Discounts, net of churn</t>
  </si>
  <si>
    <t>optional. Manual input for corporate tax credits or other specific taxation policies that reduce corporate taxes</t>
  </si>
  <si>
    <t>billings less discounts (optional), net of churn, N months from initial acquisition</t>
  </si>
  <si>
    <t>Billings, per unit</t>
  </si>
  <si>
    <t>Net Revenues, per unit</t>
  </si>
  <si>
    <t>Cost of Sales, per unit</t>
  </si>
  <si>
    <t>Acquisition and Retention Expenses, per unit</t>
  </si>
  <si>
    <t>includes costs of retention, expansion, and repeat in the gross margin calculation, reflecting CORE expenses as per https://www.forentrepreneurs.com/ltv/</t>
  </si>
  <si>
    <t>same as gross margin above</t>
  </si>
  <si>
    <t>Customer Acquisition Cost (CAC)</t>
  </si>
  <si>
    <t>these are calculated only for the graph</t>
  </si>
  <si>
    <t>TBD - enter in positive numbers</t>
  </si>
  <si>
    <t>Unit Economics</t>
  </si>
  <si>
    <t>Summary</t>
  </si>
  <si>
    <t>Statements</t>
  </si>
  <si>
    <t>Consolidated financial statements, income statement, balance sheet, statement of cashflows, done monthly, quarterly, and annually</t>
  </si>
  <si>
    <t>Unit economics and LTV calculations</t>
  </si>
  <si>
    <t>Big picture, three year forecasted income statement and cash flows</t>
  </si>
  <si>
    <t>SCENARIOS</t>
  </si>
  <si>
    <t>Here's how to use it (instructions are for Google Sheets, same applies to Excel): https://www.causal.app/blog/google-sheets-add-on</t>
  </si>
  <si>
    <t>One tool I like is Causal - https://causal.app - which also has add-ins for Excel and Google Sheets. They can be installed into your Excel or Google Sheets, just click on the images below.</t>
  </si>
  <si>
    <t>For scenarios, I like to leverage Excel and Google Sheets Add-ins to built out scenarios and analyze outputs based on distributions of assumptions.</t>
  </si>
  <si>
    <t>calculated if no billings are input in manual section. By default this assumes billings = revenues, to change that, input your billings and revenue schedule into the revenues section with the appropriate labels</t>
  </si>
  <si>
    <t>Optional: Accounts Receivable</t>
  </si>
  <si>
    <t>GROWTH +</t>
  </si>
  <si>
    <t>optional - but valuable - section to use to create a basic unit growth forecast. The model by default will use this unit growth forecast * unit economics to create a forecast of revenues and cash</t>
  </si>
  <si>
    <t>Date to start growth and revenues</t>
  </si>
  <si>
    <t>date to start growth of revenues, used on Forecast sheet in Growth section</t>
  </si>
  <si>
    <t>use the input to change the label, the number input refers to the # new in the first month, as defined above</t>
  </si>
  <si>
    <t>Users</t>
  </si>
  <si>
    <t>this assumes the growth rate in the first month after growth starts, as defined above</t>
  </si>
  <si>
    <t>this changes the growth rate over time: you can assume a growth rate that increases over time, stays the same, or decreases (most common)</t>
  </si>
  <si>
    <t>You can see the impact of the seasonal effect on growth in the Forecast sheet</t>
  </si>
  <si>
    <t>PREBUILT FORECAST</t>
  </si>
  <si>
    <t>MANUAL FORECAST</t>
  </si>
  <si>
    <t xml:space="preserve"> section to enter in revenues. You can enter in total revenues,  total billings, cash collections, either on their own or combined for specific schedules. This is in addition to the Forecast above. For prebuilt logic for salary increases, hiring based on revenue or company growth, see the Standard or Starter models, https://foresight.is/models</t>
  </si>
  <si>
    <t>Optional: Days Accounts Receivable</t>
  </si>
  <si>
    <t>This check helps make sure that depreciation schedule is correct, and not over-depreciating capital expenditures</t>
  </si>
  <si>
    <t>Does Net Property, Plant and Equipment stay greater than zero?</t>
  </si>
  <si>
    <t>TBD - for transaction, ecommerce, etc, this could be hard costs like materials and products involved in the products sold</t>
  </si>
  <si>
    <t>Transaction - Period for churn, growth, # months</t>
  </si>
  <si>
    <t>Per month cash flows</t>
  </si>
  <si>
    <t>calculated to show cash flows per month, unhide to see the calculations that support the chart above</t>
  </si>
  <si>
    <t>Optional: Discounts</t>
  </si>
  <si>
    <t>Revenues, Cost of Sales, Gross Margin for LTV calculations</t>
  </si>
  <si>
    <t>Details for LTV calculations and Cash Flows per month +</t>
  </si>
  <si>
    <t>click on the "+" sign in the margin to see the detail behind the calculations</t>
  </si>
  <si>
    <t>Churn and Growth, Recurring</t>
  </si>
  <si>
    <t>Churn and Growth, Transaction</t>
  </si>
  <si>
    <t>show</t>
  </si>
  <si>
    <t>Timing, One time</t>
  </si>
  <si>
    <t>Months after acquisition when one-time occurs</t>
  </si>
  <si>
    <t>Per unit economics</t>
  </si>
  <si>
    <t>Optional: Hide or show the column notes</t>
  </si>
  <si>
    <t>TBD - for recurring or SaaS, this could be hosting per user per month. Here's one post that can help: https://openviewpartners.com/blog/cost-of-goods-sold-cogs-for-software-as-a-service-saas-business/</t>
  </si>
  <si>
    <t>Type, Notes</t>
  </si>
  <si>
    <t>Opening balance sheet</t>
  </si>
  <si>
    <t>TBD - this could be average revenue per subscriber or similar. Recurring is used for subscription services where revenues are recognized per month</t>
  </si>
  <si>
    <t>TBD - this could be average revenue per order, a recurring maintenance fee, etc. Transaction is used to model a one-time or repeat transaction, but does not repeat every month</t>
  </si>
  <si>
    <t>TBD - this could be a one time implementation fee, or something similar. Can use the timing assumption to assign it to any period. One time is used for revenues that happen only once in time period</t>
  </si>
  <si>
    <t>OPTIONAL: FUNDRAISING +</t>
  </si>
  <si>
    <t>Input directly on Forecast sheet in Cash Detail section</t>
  </si>
  <si>
    <t>v2.00 - 21 July 2020</t>
  </si>
  <si>
    <t>Unit Economics: Edited line 90 so that Transactions properly account for Churn</t>
  </si>
  <si>
    <t>v2.01 - 29 July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</si>
</sst>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1" formatCode="_(* #,##0_);_(* \(#,##0\);_(* &quot;-&quot;_);_(@_)"/>
    <numFmt numFmtId="44" formatCode="_(&quot;$&quot;* #,##0.00_);_(&quot;$&quot;* \(#,##0.00\);_(&quot;$&quot;* &quot;-&quot;??_);_(@_)"/>
    <numFmt numFmtId="43" formatCode="_(* #,##0.00_);_(* \(#,##0.00\);_(* &quot;-&quot;??_);_(@_)"/>
    <numFmt numFmtId="164" formatCode="_-* #,##0.00_-;\-* #,##0.00_-;_-* &quot;-&quot;??_-;_-@_-"/>
    <numFmt numFmtId="165" formatCode="_-* #,##0_-;\-* #,##0_-;_-* &quot;-&quot;??_-;_-@_-"/>
    <numFmt numFmtId="166" formatCode="_(* #,##0_);_(* \(#,##0\);_(* &quot;-&quot;??_);_(@_)"/>
    <numFmt numFmtId="167" formatCode="[$-409]mmm\-yy;@"/>
    <numFmt numFmtId="168" formatCode="0.0%"/>
    <numFmt numFmtId="169" formatCode="_(* #,##0.000_);_(* \(#,##0.000\);_(* &quot;-&quot;??_);_(@_)"/>
    <numFmt numFmtId="170" formatCode="_(* #,##0.00_);_(* \(#,##0.00\);_(* &quot;-&quot;_);_(@_)"/>
    <numFmt numFmtId="171" formatCode="_(* #,##0.0_);_(* \(#,##0.0\);_(* &quot;-&quot;_);_(@_)"/>
    <numFmt numFmtId="172" formatCode="_(* #,##0.0000_);_(* \(#,##0.0000\);_(* &quot;-&quot;_);_(@_)"/>
    <numFmt numFmtId="173" formatCode="0.00\ \x"/>
  </numFmts>
  <fonts count="39">
    <font>
      <sz val="12"/>
      <color theme="1"/>
      <name val="Arial Narrow"/>
      <family val="2"/>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b/>
      <sz val="15"/>
      <color theme="3"/>
      <name val="Calibri"/>
      <family val="2"/>
      <scheme val="minor"/>
    </font>
    <font>
      <sz val="12"/>
      <color theme="1"/>
      <name val="Arial Narrow"/>
      <family val="2"/>
    </font>
    <font>
      <b/>
      <sz val="12"/>
      <color theme="1"/>
      <name val="Avenir Book"/>
      <family val="2"/>
    </font>
    <font>
      <sz val="12"/>
      <color theme="1"/>
      <name val="Avenir Book"/>
      <family val="2"/>
    </font>
    <font>
      <sz val="12"/>
      <name val="Avenir Book"/>
      <family val="2"/>
    </font>
    <font>
      <sz val="12"/>
      <color rgb="FF000000"/>
      <name val="Avenir Book"/>
      <family val="2"/>
    </font>
    <font>
      <i/>
      <sz val="12"/>
      <color theme="1"/>
      <name val="Avenir Book"/>
      <family val="2"/>
    </font>
    <font>
      <sz val="12"/>
      <color rgb="FF0000FF"/>
      <name val="Avenir Book"/>
      <family val="2"/>
    </font>
    <font>
      <sz val="8"/>
      <name val="Tahoma"/>
      <family val="2"/>
    </font>
    <font>
      <sz val="10"/>
      <name val="Arial"/>
      <family val="2"/>
    </font>
    <font>
      <b/>
      <sz val="8"/>
      <color indexed="9"/>
      <name val="Tahoma"/>
      <family val="2"/>
    </font>
    <font>
      <b/>
      <sz val="8"/>
      <color indexed="8"/>
      <name val="Tahoma"/>
      <family val="2"/>
    </font>
    <font>
      <sz val="11"/>
      <color theme="1"/>
      <name val="Calibri"/>
      <family val="2"/>
      <scheme val="minor"/>
    </font>
    <font>
      <sz val="11"/>
      <color indexed="8"/>
      <name val="Calibri"/>
      <family val="2"/>
      <scheme val="minor"/>
    </font>
    <font>
      <u/>
      <sz val="12"/>
      <color theme="10"/>
      <name val="Arial Narrow"/>
      <family val="2"/>
    </font>
    <font>
      <u/>
      <sz val="12"/>
      <color theme="11"/>
      <name val="Arial Narrow"/>
      <family val="2"/>
    </font>
    <font>
      <b/>
      <sz val="14"/>
      <color theme="1"/>
      <name val="Avenir Book"/>
      <family val="2"/>
    </font>
    <font>
      <b/>
      <sz val="28"/>
      <color theme="1" tint="0.34998626667073579"/>
      <name val="Cambria"/>
      <family val="2"/>
      <scheme val="major"/>
    </font>
    <font>
      <sz val="8"/>
      <color theme="1" tint="0.24994659260841701"/>
      <name val="Calibri"/>
      <family val="2"/>
      <scheme val="minor"/>
    </font>
    <font>
      <sz val="14"/>
      <color theme="1"/>
      <name val="Avenir Book"/>
      <family val="2"/>
    </font>
    <font>
      <b/>
      <sz val="16"/>
      <color theme="1"/>
      <name val="Avenir Book"/>
      <family val="2"/>
    </font>
    <font>
      <b/>
      <sz val="12"/>
      <color rgb="FF000000"/>
      <name val="Avenir Book"/>
      <family val="2"/>
    </font>
    <font>
      <b/>
      <i/>
      <sz val="12"/>
      <color theme="1"/>
      <name val="Avenir Book"/>
      <family val="2"/>
    </font>
    <font>
      <sz val="14"/>
      <color rgb="FF000000"/>
      <name val="Avenir Book"/>
      <family val="2"/>
    </font>
    <font>
      <b/>
      <u/>
      <sz val="14"/>
      <color theme="1"/>
      <name val="Avenir Book"/>
      <family val="2"/>
    </font>
    <font>
      <sz val="12"/>
      <color theme="1"/>
      <name val="Calibri"/>
      <family val="2"/>
      <charset val="238"/>
      <scheme val="minor"/>
    </font>
    <font>
      <sz val="12"/>
      <color rgb="FF3366FF"/>
      <name val="Avenir Book"/>
      <family val="2"/>
    </font>
    <font>
      <sz val="10"/>
      <color theme="1"/>
      <name val="Avenir Book"/>
      <family val="2"/>
    </font>
    <font>
      <i/>
      <sz val="12"/>
      <name val="Avenir Book"/>
      <family val="2"/>
    </font>
  </fonts>
  <fills count="7">
    <fill>
      <patternFill patternType="none"/>
    </fill>
    <fill>
      <patternFill patternType="gray125"/>
    </fill>
    <fill>
      <patternFill patternType="solid">
        <fgColor theme="0" tint="-4.9989318521683403E-2"/>
        <bgColor indexed="64"/>
      </patternFill>
    </fill>
    <fill>
      <patternFill patternType="solid">
        <fgColor indexed="9"/>
        <bgColor indexed="64"/>
      </patternFill>
    </fill>
    <fill>
      <patternFill patternType="solid">
        <fgColor indexed="8"/>
        <bgColor indexed="64"/>
      </patternFill>
    </fill>
    <fill>
      <patternFill patternType="solid">
        <fgColor indexed="9"/>
        <bgColor indexed="9"/>
      </patternFill>
    </fill>
    <fill>
      <patternFill patternType="solid">
        <fgColor theme="4" tint="0.79998168889431442"/>
        <bgColor indexed="64"/>
      </patternFill>
    </fill>
  </fills>
  <borders count="9">
    <border>
      <left/>
      <right/>
      <top/>
      <bottom/>
      <diagonal/>
    </border>
    <border>
      <left/>
      <right/>
      <top/>
      <bottom style="thick">
        <color theme="4"/>
      </bottom>
      <diagonal/>
    </border>
    <border>
      <left/>
      <right/>
      <top/>
      <bottom style="thin">
        <color auto="1"/>
      </bottom>
      <diagonal/>
    </border>
    <border>
      <left/>
      <right/>
      <top style="thin">
        <color auto="1"/>
      </top>
      <bottom/>
      <diagonal/>
    </border>
    <border>
      <left style="thin">
        <color auto="1"/>
      </left>
      <right/>
      <top style="thin">
        <color auto="1"/>
      </top>
      <bottom style="thin">
        <color auto="1"/>
      </bottom>
      <diagonal/>
    </border>
    <border>
      <left style="thin">
        <color auto="1"/>
      </left>
      <right/>
      <top/>
      <bottom/>
      <diagonal/>
    </border>
    <border>
      <left/>
      <right/>
      <top style="medium">
        <color auto="1"/>
      </top>
      <bottom style="medium">
        <color auto="1"/>
      </bottom>
      <diagonal/>
    </border>
    <border>
      <left/>
      <right/>
      <top/>
      <bottom style="medium">
        <color auto="1"/>
      </bottom>
      <diagonal/>
    </border>
    <border>
      <left/>
      <right/>
      <top style="thin">
        <color auto="1"/>
      </top>
      <bottom style="double">
        <color auto="1"/>
      </bottom>
      <diagonal/>
    </border>
  </borders>
  <cellStyleXfs count="1132">
    <xf numFmtId="0" fontId="0" fillId="0" borderId="0"/>
    <xf numFmtId="164" fontId="11" fillId="0" borderId="0" applyFont="0" applyFill="0" applyBorder="0" applyAlignment="0" applyProtection="0"/>
    <xf numFmtId="9" fontId="11" fillId="0" borderId="0" applyFont="0" applyFill="0" applyBorder="0" applyAlignment="0" applyProtection="0"/>
    <xf numFmtId="43" fontId="9" fillId="0" borderId="0" applyFont="0" applyFill="0" applyBorder="0" applyAlignment="0" applyProtection="0"/>
    <xf numFmtId="0" fontId="9" fillId="0" borderId="0"/>
    <xf numFmtId="37" fontId="18" fillId="3" borderId="4" applyBorder="0" applyProtection="0">
      <alignment vertical="center"/>
    </xf>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1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19" fillId="0" borderId="0" applyFont="0" applyFill="0" applyBorder="0" applyAlignment="0" applyProtection="0"/>
    <xf numFmtId="44" fontId="9" fillId="0" borderId="0" applyFont="0" applyFill="0" applyBorder="0" applyAlignment="0" applyProtection="0"/>
    <xf numFmtId="37" fontId="20" fillId="4" borderId="5" applyBorder="0">
      <alignment horizontal="left" vertical="center" indent="1"/>
    </xf>
    <xf numFmtId="37" fontId="21" fillId="0" borderId="6">
      <alignment vertical="center"/>
    </xf>
    <xf numFmtId="0" fontId="21" fillId="5" borderId="7" applyNumberFormat="0">
      <alignment horizontal="left" vertical="top" indent="1"/>
    </xf>
    <xf numFmtId="0" fontId="21" fillId="3" borderId="0" applyBorder="0">
      <alignment horizontal="left" vertical="center" indent="1"/>
    </xf>
    <xf numFmtId="0" fontId="21" fillId="0" borderId="7" applyNumberFormat="0" applyFill="0">
      <alignment horizontal="centerContinuous" vertical="top"/>
    </xf>
    <xf numFmtId="0" fontId="9" fillId="0" borderId="0"/>
    <xf numFmtId="0" fontId="9" fillId="0" borderId="0"/>
    <xf numFmtId="0" fontId="22" fillId="0" borderId="0"/>
    <xf numFmtId="0" fontId="9" fillId="0" borderId="0"/>
    <xf numFmtId="0" fontId="9" fillId="0" borderId="0"/>
    <xf numFmtId="0" fontId="23"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0" fontId="10" fillId="0" borderId="1" applyNumberFormat="0" applyFill="0" applyAlignment="0" applyProtection="0"/>
    <xf numFmtId="0" fontId="27" fillId="0" borderId="0" applyNumberFormat="0" applyFill="0" applyBorder="0" applyProtection="0">
      <alignment vertical="top"/>
    </xf>
    <xf numFmtId="0" fontId="28"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43" fontId="8" fillId="0" borderId="0" applyFon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7" fillId="0" borderId="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6" fillId="0" borderId="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1"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4" fontId="11" fillId="0" borderId="0" applyFont="0" applyFill="0" applyBorder="0" applyAlignment="0" applyProtection="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43" fontId="4" fillId="0" borderId="0" applyFont="0" applyFill="0" applyBorder="0" applyAlignment="0" applyProtection="0"/>
    <xf numFmtId="0" fontId="3" fillId="0" borderId="0"/>
    <xf numFmtId="0" fontId="3" fillId="0" borderId="0"/>
    <xf numFmtId="0" fontId="11" fillId="0" borderId="0"/>
    <xf numFmtId="43" fontId="3" fillId="0" borderId="0" applyFont="0" applyFill="0" applyBorder="0" applyAlignment="0" applyProtection="0"/>
    <xf numFmtId="0" fontId="35" fillId="0" borderId="0"/>
    <xf numFmtId="0" fontId="2" fillId="0" borderId="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cellStyleXfs>
  <cellXfs count="239">
    <xf numFmtId="0" fontId="0" fillId="0" borderId="0" xfId="0"/>
    <xf numFmtId="165" fontId="12" fillId="0" borderId="0" xfId="1" applyNumberFormat="1" applyFont="1"/>
    <xf numFmtId="165" fontId="13" fillId="0" borderId="0" xfId="1" applyNumberFormat="1" applyFont="1"/>
    <xf numFmtId="0" fontId="13" fillId="0" borderId="0" xfId="1" applyNumberFormat="1" applyFont="1"/>
    <xf numFmtId="17" fontId="13" fillId="0" borderId="0" xfId="0" applyNumberFormat="1" applyFont="1"/>
    <xf numFmtId="165" fontId="13" fillId="0" borderId="2" xfId="1" applyNumberFormat="1" applyFont="1" applyBorder="1"/>
    <xf numFmtId="165" fontId="14" fillId="0" borderId="2" xfId="1" applyNumberFormat="1" applyFont="1" applyFill="1" applyBorder="1" applyAlignment="1">
      <alignment horizontal="right"/>
    </xf>
    <xf numFmtId="166" fontId="15" fillId="0" borderId="0" xfId="0" applyNumberFormat="1" applyFont="1"/>
    <xf numFmtId="17" fontId="12" fillId="0" borderId="0" xfId="0" applyNumberFormat="1" applyFont="1"/>
    <xf numFmtId="164" fontId="16" fillId="0" borderId="0" xfId="1" applyFont="1"/>
    <xf numFmtId="166" fontId="14" fillId="0" borderId="0" xfId="0" applyNumberFormat="1" applyFont="1" applyFill="1"/>
    <xf numFmtId="166" fontId="17" fillId="2" borderId="0" xfId="0" applyNumberFormat="1" applyFont="1" applyFill="1"/>
    <xf numFmtId="165" fontId="16" fillId="0" borderId="0" xfId="1" applyNumberFormat="1" applyFont="1"/>
    <xf numFmtId="166" fontId="13" fillId="0" borderId="2" xfId="3" applyNumberFormat="1" applyFont="1" applyBorder="1" applyAlignment="1">
      <alignment horizontal="right"/>
    </xf>
    <xf numFmtId="166" fontId="13" fillId="0" borderId="0" xfId="3" applyNumberFormat="1" applyFont="1" applyBorder="1" applyAlignment="1">
      <alignment horizontal="right"/>
    </xf>
    <xf numFmtId="166" fontId="13" fillId="0" borderId="3" xfId="3" applyNumberFormat="1" applyFont="1" applyBorder="1" applyAlignment="1">
      <alignment horizontal="right"/>
    </xf>
    <xf numFmtId="165" fontId="13" fillId="0" borderId="3" xfId="1" applyNumberFormat="1" applyFont="1" applyBorder="1"/>
    <xf numFmtId="165" fontId="13" fillId="0" borderId="0" xfId="1" applyNumberFormat="1" applyFont="1" applyFill="1"/>
    <xf numFmtId="165" fontId="16" fillId="0" borderId="0" xfId="1" applyNumberFormat="1" applyFont="1" applyFill="1"/>
    <xf numFmtId="165" fontId="12" fillId="0" borderId="0" xfId="1" applyNumberFormat="1" applyFont="1" applyFill="1"/>
    <xf numFmtId="165" fontId="13" fillId="0" borderId="3" xfId="1" applyNumberFormat="1" applyFont="1" applyFill="1" applyBorder="1"/>
    <xf numFmtId="165" fontId="13" fillId="0" borderId="0" xfId="1" applyNumberFormat="1" applyFont="1" applyFill="1" applyAlignment="1">
      <alignment horizontal="right"/>
    </xf>
    <xf numFmtId="165" fontId="13" fillId="0" borderId="0" xfId="1" applyNumberFormat="1" applyFont="1" applyAlignment="1">
      <alignment horizontal="right"/>
    </xf>
    <xf numFmtId="9" fontId="13" fillId="0" borderId="0" xfId="2" applyFont="1"/>
    <xf numFmtId="9" fontId="13" fillId="0" borderId="3" xfId="2" applyFont="1" applyBorder="1"/>
    <xf numFmtId="0" fontId="13" fillId="0" borderId="0" xfId="0" applyFont="1"/>
    <xf numFmtId="164" fontId="13" fillId="0" borderId="0" xfId="1" applyFont="1"/>
    <xf numFmtId="164" fontId="12" fillId="0" borderId="0" xfId="1" applyFont="1"/>
    <xf numFmtId="164" fontId="12" fillId="0" borderId="0" xfId="1" applyFont="1" applyAlignment="1">
      <alignment horizontal="center"/>
    </xf>
    <xf numFmtId="0" fontId="13" fillId="0" borderId="0" xfId="67" applyFont="1" applyAlignment="1">
      <alignment wrapText="1"/>
    </xf>
    <xf numFmtId="164" fontId="13" fillId="0" borderId="0" xfId="1" applyFont="1" applyAlignment="1">
      <alignment horizontal="center"/>
    </xf>
    <xf numFmtId="165" fontId="17" fillId="2" borderId="0" xfId="1" applyNumberFormat="1" applyFont="1" applyFill="1" applyAlignment="1">
      <alignment horizontal="right"/>
    </xf>
    <xf numFmtId="17" fontId="17" fillId="2" borderId="0" xfId="0" applyNumberFormat="1" applyFont="1" applyFill="1"/>
    <xf numFmtId="165" fontId="17" fillId="2" borderId="0" xfId="1" applyNumberFormat="1" applyFont="1" applyFill="1" applyAlignment="1">
      <alignment horizontal="left"/>
    </xf>
    <xf numFmtId="0" fontId="13" fillId="0" borderId="0" xfId="0" applyFont="1" applyBorder="1"/>
    <xf numFmtId="165" fontId="17" fillId="2" borderId="0" xfId="1" applyNumberFormat="1" applyFont="1" applyFill="1"/>
    <xf numFmtId="164" fontId="13" fillId="0" borderId="0" xfId="1" applyFont="1" applyFill="1"/>
    <xf numFmtId="164" fontId="12" fillId="0" borderId="0" xfId="1" applyFont="1" applyFill="1"/>
    <xf numFmtId="0" fontId="16" fillId="0" borderId="0" xfId="0" applyFont="1"/>
    <xf numFmtId="166" fontId="13" fillId="0" borderId="0" xfId="0" applyNumberFormat="1" applyFont="1" applyAlignment="1">
      <alignment horizontal="right"/>
    </xf>
    <xf numFmtId="0" fontId="13" fillId="0" borderId="0" xfId="0" applyFont="1" applyAlignment="1">
      <alignment horizontal="right"/>
    </xf>
    <xf numFmtId="43" fontId="13" fillId="0" borderId="0" xfId="14" applyFont="1" applyAlignment="1">
      <alignment horizontal="right"/>
    </xf>
    <xf numFmtId="166" fontId="13" fillId="0" borderId="0" xfId="23" applyNumberFormat="1" applyFont="1" applyBorder="1"/>
    <xf numFmtId="166" fontId="13" fillId="0" borderId="0" xfId="1" applyNumberFormat="1" applyFont="1"/>
    <xf numFmtId="1" fontId="13" fillId="0" borderId="0" xfId="295" applyNumberFormat="1" applyFont="1" applyFill="1" applyAlignment="1">
      <alignment horizontal="right"/>
    </xf>
    <xf numFmtId="167" fontId="13" fillId="0" borderId="0" xfId="10" applyNumberFormat="1" applyFont="1" applyBorder="1"/>
    <xf numFmtId="167" fontId="13" fillId="0" borderId="0" xfId="295" applyNumberFormat="1" applyFont="1" applyBorder="1"/>
    <xf numFmtId="9" fontId="17" fillId="2" borderId="0" xfId="2" applyFont="1" applyFill="1"/>
    <xf numFmtId="41" fontId="12" fillId="0" borderId="0" xfId="1" applyNumberFormat="1" applyFont="1"/>
    <xf numFmtId="166" fontId="16" fillId="0" borderId="0" xfId="1" applyNumberFormat="1" applyFont="1"/>
    <xf numFmtId="0" fontId="13" fillId="0" borderId="0" xfId="0" applyFont="1" applyAlignment="1">
      <alignment horizontal="center"/>
    </xf>
    <xf numFmtId="0" fontId="12" fillId="0" borderId="0" xfId="0" applyFont="1"/>
    <xf numFmtId="0" fontId="13" fillId="0" borderId="0" xfId="0" applyFont="1" applyAlignment="1">
      <alignment wrapText="1"/>
    </xf>
    <xf numFmtId="0" fontId="12" fillId="0" borderId="2" xfId="0" applyFont="1" applyBorder="1"/>
    <xf numFmtId="0" fontId="13" fillId="0" borderId="0" xfId="0" applyFont="1" applyAlignment="1">
      <alignment horizontal="center" vertical="center"/>
    </xf>
    <xf numFmtId="0" fontId="13" fillId="0" borderId="0" xfId="0" applyFont="1" applyAlignment="1">
      <alignment vertical="top"/>
    </xf>
    <xf numFmtId="0" fontId="13" fillId="0" borderId="0" xfId="0" applyFont="1" applyAlignment="1">
      <alignment vertical="top" wrapText="1"/>
    </xf>
    <xf numFmtId="0" fontId="13" fillId="0" borderId="2" xfId="0" applyFont="1" applyBorder="1" applyAlignment="1">
      <alignment wrapText="1"/>
    </xf>
    <xf numFmtId="0" fontId="12" fillId="0" borderId="0" xfId="0" applyFont="1" applyBorder="1" applyAlignment="1">
      <alignment horizontal="left"/>
    </xf>
    <xf numFmtId="0" fontId="13" fillId="0" borderId="0" xfId="0" applyFont="1" applyBorder="1" applyAlignment="1">
      <alignment wrapText="1"/>
    </xf>
    <xf numFmtId="0" fontId="13" fillId="0" borderId="0" xfId="1" applyNumberFormat="1" applyFont="1" applyAlignment="1">
      <alignment wrapText="1"/>
    </xf>
    <xf numFmtId="0" fontId="13" fillId="0" borderId="0" xfId="67" applyNumberFormat="1" applyFont="1" applyAlignment="1">
      <alignment wrapText="1"/>
    </xf>
    <xf numFmtId="41" fontId="13" fillId="0" borderId="0" xfId="1" applyNumberFormat="1" applyFont="1"/>
    <xf numFmtId="41" fontId="13" fillId="0" borderId="0" xfId="1" applyNumberFormat="1" applyFont="1" applyAlignment="1">
      <alignment horizontal="center"/>
    </xf>
    <xf numFmtId="41" fontId="13" fillId="0" borderId="0" xfId="1" applyNumberFormat="1" applyFont="1" applyBorder="1"/>
    <xf numFmtId="41" fontId="13" fillId="0" borderId="3" xfId="1" applyNumberFormat="1" applyFont="1" applyBorder="1"/>
    <xf numFmtId="41" fontId="16" fillId="0" borderId="0" xfId="1" applyNumberFormat="1" applyFont="1"/>
    <xf numFmtId="41" fontId="17" fillId="2" borderId="0" xfId="1" applyNumberFormat="1" applyFont="1" applyFill="1"/>
    <xf numFmtId="41" fontId="12" fillId="0" borderId="0" xfId="1" applyNumberFormat="1" applyFont="1" applyAlignment="1">
      <alignment horizontal="center"/>
    </xf>
    <xf numFmtId="41" fontId="13" fillId="0" borderId="0" xfId="1" applyNumberFormat="1" applyFont="1" applyFill="1" applyAlignment="1">
      <alignment horizontal="center"/>
    </xf>
    <xf numFmtId="41" fontId="13" fillId="0" borderId="0" xfId="1" applyNumberFormat="1" applyFont="1" applyFill="1" applyBorder="1"/>
    <xf numFmtId="41" fontId="14" fillId="0" borderId="0" xfId="1" applyNumberFormat="1" applyFont="1" applyFill="1"/>
    <xf numFmtId="41" fontId="16" fillId="0" borderId="0" xfId="1" applyNumberFormat="1" applyFont="1" applyAlignment="1">
      <alignment horizontal="center"/>
    </xf>
    <xf numFmtId="0" fontId="13" fillId="0" borderId="0" xfId="1" applyNumberFormat="1" applyFont="1" applyFill="1" applyAlignment="1">
      <alignment wrapText="1"/>
    </xf>
    <xf numFmtId="0" fontId="13" fillId="0" borderId="0" xfId="67" applyFont="1" applyAlignment="1"/>
    <xf numFmtId="167" fontId="13" fillId="0" borderId="0" xfId="10" applyNumberFormat="1" applyFont="1" applyFill="1" applyBorder="1"/>
    <xf numFmtId="0" fontId="30" fillId="0" borderId="0" xfId="851" applyFont="1" applyAlignment="1">
      <alignment horizontal="left" vertical="top" wrapText="1"/>
    </xf>
    <xf numFmtId="0" fontId="13" fillId="0" borderId="0" xfId="851" applyFont="1" applyAlignment="1">
      <alignment horizontal="left" vertical="top" wrapText="1"/>
    </xf>
    <xf numFmtId="0" fontId="29" fillId="0" borderId="0" xfId="851" applyFont="1" applyAlignment="1">
      <alignment horizontal="left" vertical="top" wrapText="1"/>
    </xf>
    <xf numFmtId="0" fontId="13" fillId="0" borderId="0" xfId="851" applyFont="1" applyAlignment="1">
      <alignment horizontal="left" vertical="center" wrapText="1"/>
    </xf>
    <xf numFmtId="0" fontId="12" fillId="0" borderId="0" xfId="0" applyFont="1" applyAlignment="1">
      <alignment wrapText="1"/>
    </xf>
    <xf numFmtId="0" fontId="13" fillId="0" borderId="0" xfId="919" applyFont="1" applyAlignment="1"/>
    <xf numFmtId="0" fontId="15" fillId="0" borderId="0" xfId="0" applyFont="1" applyAlignment="1">
      <alignment vertical="top" wrapText="1"/>
    </xf>
    <xf numFmtId="0" fontId="13" fillId="0" borderId="0" xfId="1045" applyFont="1" applyAlignment="1">
      <alignment wrapText="1"/>
    </xf>
    <xf numFmtId="0" fontId="13" fillId="0" borderId="0" xfId="1047" applyFont="1" applyAlignment="1"/>
    <xf numFmtId="164" fontId="13" fillId="0" borderId="0" xfId="1" applyFont="1" applyAlignment="1">
      <alignment horizontal="left"/>
    </xf>
    <xf numFmtId="166" fontId="12" fillId="0" borderId="0" xfId="1" applyNumberFormat="1" applyFont="1"/>
    <xf numFmtId="166" fontId="13" fillId="0" borderId="0" xfId="1" applyNumberFormat="1" applyFont="1" applyAlignment="1">
      <alignment horizontal="center"/>
    </xf>
    <xf numFmtId="0" fontId="13" fillId="0" borderId="0" xfId="1054" applyFont="1" applyAlignment="1">
      <alignment horizontal="center"/>
    </xf>
    <xf numFmtId="0" fontId="13" fillId="0" borderId="0" xfId="1054" applyNumberFormat="1" applyFont="1"/>
    <xf numFmtId="0" fontId="13" fillId="0" borderId="0" xfId="1054" applyFont="1"/>
    <xf numFmtId="166" fontId="14" fillId="0" borderId="0" xfId="1053" applyNumberFormat="1" applyFont="1" applyFill="1"/>
    <xf numFmtId="166" fontId="17" fillId="2" borderId="0" xfId="1053" applyNumberFormat="1" applyFont="1" applyFill="1"/>
    <xf numFmtId="168" fontId="17" fillId="2" borderId="0" xfId="1055" applyNumberFormat="1" applyFont="1" applyFill="1" applyAlignment="1">
      <alignment horizontal="right"/>
    </xf>
    <xf numFmtId="164" fontId="14" fillId="0" borderId="0" xfId="1" applyFont="1" applyFill="1"/>
    <xf numFmtId="166" fontId="13" fillId="0" borderId="0" xfId="1053" applyNumberFormat="1" applyFont="1" applyAlignment="1">
      <alignment horizontal="center"/>
    </xf>
    <xf numFmtId="166" fontId="13" fillId="0" borderId="0" xfId="1054" applyNumberFormat="1" applyFont="1"/>
    <xf numFmtId="0" fontId="13" fillId="0" borderId="0" xfId="1055" applyNumberFormat="1" applyFont="1"/>
    <xf numFmtId="169" fontId="13" fillId="0" borderId="0" xfId="1053" applyNumberFormat="1" applyFont="1"/>
    <xf numFmtId="169" fontId="17" fillId="2" borderId="0" xfId="1053" applyNumberFormat="1" applyFont="1" applyFill="1"/>
    <xf numFmtId="9" fontId="13" fillId="0" borderId="0" xfId="1055" applyFont="1"/>
    <xf numFmtId="168" fontId="13" fillId="0" borderId="0" xfId="2" applyNumberFormat="1" applyFont="1"/>
    <xf numFmtId="166" fontId="17" fillId="2" borderId="0" xfId="1046" applyNumberFormat="1" applyFont="1" applyFill="1"/>
    <xf numFmtId="9" fontId="17" fillId="2" borderId="0" xfId="2" applyFont="1" applyFill="1" applyAlignment="1">
      <alignment horizontal="right"/>
    </xf>
    <xf numFmtId="9" fontId="15" fillId="0" borderId="0" xfId="2" applyFont="1"/>
    <xf numFmtId="164" fontId="17" fillId="2" borderId="0" xfId="1" applyFont="1" applyFill="1"/>
    <xf numFmtId="165" fontId="14" fillId="0" borderId="0" xfId="1" applyNumberFormat="1" applyFont="1" applyFill="1" applyAlignment="1">
      <alignment horizontal="right"/>
    </xf>
    <xf numFmtId="0" fontId="31" fillId="0" borderId="0" xfId="0" applyFont="1"/>
    <xf numFmtId="0" fontId="15" fillId="0" borderId="0" xfId="0" applyFont="1" applyAlignment="1">
      <alignment wrapText="1"/>
    </xf>
    <xf numFmtId="0" fontId="32" fillId="0" borderId="0" xfId="67" applyFont="1" applyAlignment="1">
      <alignment wrapText="1"/>
    </xf>
    <xf numFmtId="0" fontId="12" fillId="0" borderId="0" xfId="0" quotePrefix="1" applyFont="1" applyAlignment="1">
      <alignment wrapText="1"/>
    </xf>
    <xf numFmtId="0" fontId="30" fillId="0" borderId="0" xfId="851" applyFont="1" applyAlignment="1">
      <alignment horizontal="left" vertical="center" wrapText="1"/>
    </xf>
    <xf numFmtId="0" fontId="29" fillId="0" borderId="0" xfId="851" quotePrefix="1" applyFont="1" applyAlignment="1">
      <alignment horizontal="left" vertical="top" wrapText="1"/>
    </xf>
    <xf numFmtId="9" fontId="14" fillId="0" borderId="0" xfId="2" applyFont="1" applyFill="1" applyAlignment="1">
      <alignment horizontal="right"/>
    </xf>
    <xf numFmtId="166" fontId="17" fillId="2" borderId="0" xfId="852" applyNumberFormat="1" applyFont="1" applyFill="1" applyBorder="1"/>
    <xf numFmtId="0" fontId="13" fillId="0" borderId="0" xfId="602" applyFont="1" applyAlignment="1"/>
    <xf numFmtId="166" fontId="13" fillId="0" borderId="0" xfId="1112" applyNumberFormat="1" applyFont="1"/>
    <xf numFmtId="164" fontId="17" fillId="2" borderId="0" xfId="1" applyFont="1" applyFill="1" applyAlignment="1">
      <alignment horizontal="left"/>
    </xf>
    <xf numFmtId="1" fontId="13" fillId="0" borderId="2" xfId="0" applyNumberFormat="1" applyFont="1" applyBorder="1"/>
    <xf numFmtId="0" fontId="13" fillId="0" borderId="2" xfId="0" applyFont="1" applyBorder="1" applyAlignment="1">
      <alignment horizontal="right"/>
    </xf>
    <xf numFmtId="41" fontId="14" fillId="0" borderId="0" xfId="1" applyNumberFormat="1" applyFont="1" applyAlignment="1">
      <alignment horizontal="center"/>
    </xf>
    <xf numFmtId="41" fontId="14" fillId="0" borderId="0" xfId="1" applyNumberFormat="1" applyFont="1"/>
    <xf numFmtId="1" fontId="13" fillId="0" borderId="0" xfId="0" applyNumberFormat="1" applyFont="1"/>
    <xf numFmtId="164" fontId="15" fillId="0" borderId="0" xfId="0" applyNumberFormat="1" applyFont="1"/>
    <xf numFmtId="41" fontId="13" fillId="0" borderId="0" xfId="0" applyNumberFormat="1" applyFont="1"/>
    <xf numFmtId="41" fontId="17" fillId="2" borderId="0" xfId="0" applyNumberFormat="1" applyFont="1" applyFill="1"/>
    <xf numFmtId="164" fontId="13" fillId="0" borderId="0" xfId="1" applyFont="1" applyFill="1" applyBorder="1"/>
    <xf numFmtId="164" fontId="13" fillId="0" borderId="0" xfId="1" applyFont="1" applyBorder="1" applyAlignment="1">
      <alignment horizontal="center"/>
    </xf>
    <xf numFmtId="165" fontId="13" fillId="0" borderId="0" xfId="1" applyNumberFormat="1" applyFont="1" applyBorder="1"/>
    <xf numFmtId="165" fontId="13" fillId="0" borderId="0" xfId="0" applyNumberFormat="1" applyFont="1" applyBorder="1"/>
    <xf numFmtId="166" fontId="13" fillId="0" borderId="0" xfId="10" applyNumberFormat="1" applyFont="1" applyBorder="1"/>
    <xf numFmtId="166" fontId="13" fillId="0" borderId="0" xfId="295" applyNumberFormat="1" applyFont="1" applyBorder="1"/>
    <xf numFmtId="164" fontId="13" fillId="0" borderId="0" xfId="1" applyFont="1" applyFill="1" applyBorder="1" applyAlignment="1">
      <alignment horizontal="center"/>
    </xf>
    <xf numFmtId="164" fontId="13" fillId="0" borderId="0" xfId="1" applyFont="1" applyBorder="1" applyAlignment="1">
      <alignment horizontal="left"/>
    </xf>
    <xf numFmtId="164" fontId="13" fillId="0" borderId="0" xfId="1" applyFont="1" applyBorder="1"/>
    <xf numFmtId="41" fontId="13" fillId="0" borderId="0" xfId="1" applyNumberFormat="1" applyFont="1" applyAlignment="1">
      <alignment horizontal="left"/>
    </xf>
    <xf numFmtId="164" fontId="13" fillId="0" borderId="0" xfId="1" applyFont="1" applyFill="1" applyAlignment="1">
      <alignment horizontal="center"/>
    </xf>
    <xf numFmtId="168" fontId="17" fillId="2" borderId="0" xfId="2" applyNumberFormat="1" applyFont="1" applyFill="1" applyAlignment="1">
      <alignment horizontal="right"/>
    </xf>
    <xf numFmtId="164" fontId="13" fillId="0" borderId="0" xfId="1" applyFont="1" applyFill="1" applyAlignment="1">
      <alignment horizontal="left"/>
    </xf>
    <xf numFmtId="41" fontId="13" fillId="0" borderId="0" xfId="1" applyNumberFormat="1" applyFont="1" applyFill="1"/>
    <xf numFmtId="41" fontId="17" fillId="0" borderId="0" xfId="2" applyNumberFormat="1" applyFont="1" applyFill="1"/>
    <xf numFmtId="9" fontId="17" fillId="0" borderId="0" xfId="2" applyFont="1" applyFill="1"/>
    <xf numFmtId="164" fontId="16" fillId="0" borderId="0" xfId="1" applyFont="1" applyFill="1"/>
    <xf numFmtId="41" fontId="14" fillId="0" borderId="0" xfId="2" applyNumberFormat="1" applyFont="1" applyFill="1"/>
    <xf numFmtId="168" fontId="13" fillId="0" borderId="0" xfId="0" applyNumberFormat="1" applyFont="1"/>
    <xf numFmtId="164" fontId="13" fillId="0" borderId="2" xfId="1" applyFont="1" applyBorder="1"/>
    <xf numFmtId="164" fontId="13" fillId="0" borderId="2" xfId="1" applyFont="1" applyBorder="1" applyAlignment="1">
      <alignment horizontal="center"/>
    </xf>
    <xf numFmtId="0" fontId="26" fillId="6" borderId="0" xfId="1113" applyFont="1" applyFill="1"/>
    <xf numFmtId="0" fontId="29" fillId="6" borderId="0" xfId="1114" applyFont="1" applyFill="1"/>
    <xf numFmtId="0" fontId="29" fillId="6" borderId="0" xfId="1113" applyFont="1" applyFill="1"/>
    <xf numFmtId="0" fontId="29" fillId="6" borderId="0" xfId="1113" applyFont="1" applyFill="1" applyAlignment="1">
      <alignment wrapText="1"/>
    </xf>
    <xf numFmtId="0" fontId="29" fillId="6" borderId="0" xfId="1115" applyFont="1" applyFill="1" applyAlignment="1" applyProtection="1">
      <alignment wrapText="1"/>
      <protection hidden="1"/>
    </xf>
    <xf numFmtId="0" fontId="33" fillId="6" borderId="0" xfId="1115" applyFont="1" applyFill="1" applyAlignment="1" applyProtection="1">
      <alignment wrapText="1"/>
      <protection hidden="1"/>
    </xf>
    <xf numFmtId="0" fontId="34" fillId="6" borderId="0" xfId="1114" applyFont="1" applyFill="1"/>
    <xf numFmtId="0" fontId="34" fillId="6" borderId="0" xfId="1114" applyFont="1" applyFill="1" applyAlignment="1">
      <alignment vertical="top" wrapText="1"/>
    </xf>
    <xf numFmtId="0" fontId="26" fillId="6" borderId="0" xfId="1114" applyFont="1" applyFill="1" applyAlignment="1">
      <alignment vertical="top" wrapText="1"/>
    </xf>
    <xf numFmtId="0" fontId="29" fillId="6" borderId="0" xfId="1114" applyFont="1" applyFill="1" applyAlignment="1">
      <alignment vertical="top" wrapText="1"/>
    </xf>
    <xf numFmtId="0" fontId="34" fillId="6" borderId="0" xfId="1114" applyFont="1" applyFill="1" applyAlignment="1">
      <alignment wrapText="1"/>
    </xf>
    <xf numFmtId="0" fontId="26" fillId="6" borderId="0" xfId="1114" applyFont="1" applyFill="1" applyAlignment="1">
      <alignment wrapText="1"/>
    </xf>
    <xf numFmtId="0" fontId="29" fillId="6" borderId="0" xfId="1114" applyFont="1" applyFill="1" applyAlignment="1">
      <alignment wrapText="1"/>
    </xf>
    <xf numFmtId="0" fontId="29" fillId="6" borderId="0" xfId="1117" applyFont="1" applyFill="1" applyAlignment="1">
      <alignment vertical="top" wrapText="1"/>
    </xf>
    <xf numFmtId="0" fontId="29" fillId="6" borderId="0" xfId="1117" applyFont="1" applyFill="1" applyAlignment="1">
      <alignment wrapText="1"/>
    </xf>
    <xf numFmtId="164" fontId="26" fillId="6" borderId="0" xfId="1" applyFont="1" applyFill="1"/>
    <xf numFmtId="164" fontId="29" fillId="6" borderId="0" xfId="1" applyFont="1" applyFill="1"/>
    <xf numFmtId="164" fontId="29" fillId="6" borderId="0" xfId="1" applyFont="1" applyFill="1" applyAlignment="1">
      <alignment wrapText="1"/>
    </xf>
    <xf numFmtId="164" fontId="13" fillId="0" borderId="2" xfId="1" applyFont="1" applyBorder="1" applyAlignment="1">
      <alignment horizontal="left"/>
    </xf>
    <xf numFmtId="171" fontId="14" fillId="0" borderId="0" xfId="1" applyNumberFormat="1" applyFont="1" applyFill="1"/>
    <xf numFmtId="171" fontId="13" fillId="0" borderId="0" xfId="1" applyNumberFormat="1" applyFont="1" applyFill="1"/>
    <xf numFmtId="170" fontId="13" fillId="0" borderId="0" xfId="1" applyNumberFormat="1" applyFont="1" applyFill="1" applyBorder="1"/>
    <xf numFmtId="0" fontId="14" fillId="0" borderId="0" xfId="0" applyFont="1" applyAlignment="1">
      <alignment horizontal="center"/>
    </xf>
    <xf numFmtId="41" fontId="14" fillId="0" borderId="0" xfId="0" applyNumberFormat="1" applyFont="1"/>
    <xf numFmtId="0" fontId="14" fillId="0" borderId="0" xfId="0" applyFont="1"/>
    <xf numFmtId="9" fontId="14" fillId="0" borderId="0" xfId="2" applyFont="1" applyFill="1"/>
    <xf numFmtId="0" fontId="13" fillId="0" borderId="0" xfId="1118" applyFont="1" applyAlignment="1">
      <alignment wrapText="1"/>
    </xf>
    <xf numFmtId="164" fontId="13" fillId="0" borderId="2" xfId="1" applyFont="1" applyFill="1" applyBorder="1"/>
    <xf numFmtId="164" fontId="13" fillId="0" borderId="2" xfId="1" applyFont="1" applyFill="1" applyBorder="1" applyAlignment="1">
      <alignment horizontal="center"/>
    </xf>
    <xf numFmtId="167" fontId="13" fillId="0" borderId="2" xfId="1126" applyNumberFormat="1" applyFont="1" applyBorder="1"/>
    <xf numFmtId="167" fontId="13" fillId="0" borderId="2" xfId="1126" applyNumberFormat="1" applyFont="1" applyFill="1" applyBorder="1"/>
    <xf numFmtId="167" fontId="13" fillId="0" borderId="2" xfId="1127" applyNumberFormat="1" applyFont="1" applyBorder="1"/>
    <xf numFmtId="166" fontId="13" fillId="0" borderId="0" xfId="1127" applyNumberFormat="1" applyFont="1" applyBorder="1"/>
    <xf numFmtId="1" fontId="13" fillId="0" borderId="0" xfId="1127" applyNumberFormat="1" applyFont="1" applyFill="1" applyAlignment="1">
      <alignment horizontal="right"/>
    </xf>
    <xf numFmtId="43" fontId="13" fillId="0" borderId="0" xfId="1120" applyFont="1" applyAlignment="1">
      <alignment horizontal="right"/>
    </xf>
    <xf numFmtId="166" fontId="13" fillId="0" borderId="0" xfId="1128" applyNumberFormat="1" applyFont="1" applyBorder="1"/>
    <xf numFmtId="41" fontId="13" fillId="0" borderId="0" xfId="1" applyNumberFormat="1" applyFont="1" applyBorder="1" applyAlignment="1">
      <alignment horizontal="center"/>
    </xf>
    <xf numFmtId="41" fontId="13" fillId="0" borderId="0" xfId="1128" applyNumberFormat="1" applyFont="1" applyBorder="1"/>
    <xf numFmtId="9" fontId="13" fillId="0" borderId="0" xfId="2" applyFont="1" applyBorder="1"/>
    <xf numFmtId="41" fontId="13" fillId="0" borderId="8" xfId="1" applyNumberFormat="1" applyFont="1" applyBorder="1"/>
    <xf numFmtId="41" fontId="36" fillId="2" borderId="0" xfId="1" applyNumberFormat="1" applyFont="1" applyFill="1"/>
    <xf numFmtId="41" fontId="13" fillId="0" borderId="0" xfId="1128" applyNumberFormat="1" applyFont="1"/>
    <xf numFmtId="166" fontId="13" fillId="0" borderId="0" xfId="1" applyNumberFormat="1" applyFont="1" applyBorder="1"/>
    <xf numFmtId="41" fontId="13" fillId="0" borderId="3" xfId="1" applyNumberFormat="1" applyFont="1" applyFill="1" applyBorder="1"/>
    <xf numFmtId="41" fontId="13" fillId="0" borderId="3" xfId="0" applyNumberFormat="1" applyFont="1" applyBorder="1"/>
    <xf numFmtId="41" fontId="13" fillId="0" borderId="0" xfId="1" applyNumberFormat="1" applyFont="1" applyFill="1" applyBorder="1" applyAlignment="1">
      <alignment horizontal="center"/>
    </xf>
    <xf numFmtId="166" fontId="13" fillId="0" borderId="0" xfId="1" applyNumberFormat="1" applyFont="1" applyFill="1" applyBorder="1"/>
    <xf numFmtId="41" fontId="12" fillId="0" borderId="0" xfId="1" applyNumberFormat="1" applyFont="1" applyFill="1"/>
    <xf numFmtId="41" fontId="13" fillId="0" borderId="0" xfId="0" applyNumberFormat="1" applyFont="1" applyFill="1"/>
    <xf numFmtId="164" fontId="13" fillId="0" borderId="0" xfId="1" applyFont="1" applyAlignment="1">
      <alignment horizontal="right"/>
    </xf>
    <xf numFmtId="172" fontId="13" fillId="0" borderId="0" xfId="0" applyNumberFormat="1" applyFont="1"/>
    <xf numFmtId="41" fontId="16" fillId="0" borderId="0" xfId="1" applyNumberFormat="1" applyFont="1" applyBorder="1"/>
    <xf numFmtId="0" fontId="13" fillId="0" borderId="0" xfId="1" applyNumberFormat="1" applyFont="1" applyFill="1"/>
    <xf numFmtId="166" fontId="13" fillId="0" borderId="0" xfId="1129" applyNumberFormat="1" applyFont="1" applyBorder="1"/>
    <xf numFmtId="1" fontId="13" fillId="0" borderId="2" xfId="1130" applyNumberFormat="1" applyFont="1" applyFill="1" applyBorder="1" applyAlignment="1">
      <alignment horizontal="right"/>
    </xf>
    <xf numFmtId="1" fontId="13" fillId="0" borderId="0" xfId="1130" applyNumberFormat="1" applyFont="1" applyFill="1" applyBorder="1" applyAlignment="1">
      <alignment horizontal="right"/>
    </xf>
    <xf numFmtId="2" fontId="37" fillId="0" borderId="0" xfId="1129" applyNumberFormat="1" applyFont="1" applyBorder="1" applyAlignment="1">
      <alignment horizontal="right" vertical="top"/>
    </xf>
    <xf numFmtId="41" fontId="13" fillId="0" borderId="0" xfId="1131" applyNumberFormat="1" applyFont="1" applyBorder="1"/>
    <xf numFmtId="173" fontId="13" fillId="0" borderId="0" xfId="1" applyNumberFormat="1" applyFont="1" applyAlignment="1">
      <alignment horizontal="right"/>
    </xf>
    <xf numFmtId="166" fontId="13" fillId="0" borderId="0" xfId="1131" applyNumberFormat="1" applyFont="1" applyBorder="1"/>
    <xf numFmtId="41" fontId="13" fillId="0" borderId="0" xfId="1131" applyNumberFormat="1" applyFont="1"/>
    <xf numFmtId="166" fontId="13" fillId="0" borderId="0" xfId="1131" applyNumberFormat="1" applyFont="1"/>
    <xf numFmtId="41" fontId="13" fillId="0" borderId="8" xfId="1131" applyNumberFormat="1" applyFont="1" applyBorder="1"/>
    <xf numFmtId="41" fontId="13" fillId="0" borderId="3" xfId="1131" applyNumberFormat="1" applyFont="1" applyBorder="1"/>
    <xf numFmtId="2" fontId="37" fillId="0" borderId="0" xfId="1129" applyNumberFormat="1" applyFont="1" applyFill="1" applyBorder="1" applyAlignment="1">
      <alignment horizontal="right" vertical="top"/>
    </xf>
    <xf numFmtId="164" fontId="13" fillId="0" borderId="0" xfId="1" applyFont="1" applyFill="1" applyBorder="1" applyAlignment="1">
      <alignment horizontal="right"/>
    </xf>
    <xf numFmtId="43" fontId="13" fillId="0" borderId="0" xfId="14" applyFont="1" applyAlignment="1">
      <alignment horizontal="left"/>
    </xf>
    <xf numFmtId="43" fontId="16" fillId="0" borderId="0" xfId="14" applyFont="1" applyAlignment="1">
      <alignment horizontal="left"/>
    </xf>
    <xf numFmtId="9" fontId="38" fillId="0" borderId="0" xfId="2" applyFont="1" applyFill="1"/>
    <xf numFmtId="41" fontId="17" fillId="0" borderId="0" xfId="1" applyNumberFormat="1" applyFont="1" applyFill="1"/>
    <xf numFmtId="0" fontId="13" fillId="0" borderId="0" xfId="0" applyFont="1" applyFill="1"/>
    <xf numFmtId="164" fontId="14" fillId="0" borderId="0" xfId="1" applyFont="1" applyFill="1" applyAlignment="1">
      <alignment horizontal="center"/>
    </xf>
    <xf numFmtId="41" fontId="14" fillId="0" borderId="0" xfId="0" applyNumberFormat="1" applyFont="1" applyFill="1"/>
    <xf numFmtId="0" fontId="14" fillId="0" borderId="0" xfId="0" applyFont="1" applyFill="1"/>
    <xf numFmtId="0" fontId="13" fillId="0" borderId="0" xfId="0" applyFont="1" applyAlignment="1">
      <alignment horizontal="left"/>
    </xf>
    <xf numFmtId="164" fontId="38" fillId="0" borderId="0" xfId="1" applyFont="1" applyFill="1"/>
    <xf numFmtId="167" fontId="13" fillId="0" borderId="0" xfId="10" applyNumberFormat="1" applyFont="1" applyFill="1" applyBorder="1" applyAlignment="1">
      <alignment horizontal="left"/>
    </xf>
    <xf numFmtId="166" fontId="13" fillId="0" borderId="0" xfId="23" applyNumberFormat="1" applyFont="1" applyFill="1" applyBorder="1"/>
    <xf numFmtId="41" fontId="14" fillId="0" borderId="0" xfId="1" applyNumberFormat="1" applyFont="1" applyFill="1" applyAlignment="1">
      <alignment horizontal="center"/>
    </xf>
    <xf numFmtId="41" fontId="14" fillId="0" borderId="0" xfId="1" applyNumberFormat="1" applyFont="1" applyFill="1" applyBorder="1"/>
    <xf numFmtId="41" fontId="38" fillId="0" borderId="0" xfId="1" applyNumberFormat="1" applyFont="1" applyFill="1"/>
    <xf numFmtId="0" fontId="13" fillId="0" borderId="0" xfId="0" applyFont="1" applyFill="1" applyAlignment="1">
      <alignment vertical="top"/>
    </xf>
    <xf numFmtId="0" fontId="13" fillId="0" borderId="0" xfId="0" applyFont="1" applyFill="1" applyAlignment="1">
      <alignment vertical="top" wrapText="1"/>
    </xf>
    <xf numFmtId="164" fontId="29" fillId="0" borderId="0" xfId="1" applyFont="1"/>
    <xf numFmtId="164" fontId="26" fillId="0" borderId="0" xfId="1" applyFont="1"/>
    <xf numFmtId="9" fontId="14" fillId="0" borderId="0" xfId="1" applyNumberFormat="1" applyFont="1" applyFill="1"/>
    <xf numFmtId="166" fontId="14" fillId="0" borderId="0" xfId="23" applyNumberFormat="1" applyFont="1" applyFill="1" applyBorder="1"/>
    <xf numFmtId="164" fontId="16" fillId="0" borderId="0" xfId="1" applyFont="1" applyBorder="1"/>
    <xf numFmtId="9" fontId="13" fillId="0" borderId="0" xfId="2" applyFont="1" applyFill="1"/>
    <xf numFmtId="171" fontId="14" fillId="0" borderId="0" xfId="2" applyNumberFormat="1" applyFont="1" applyFill="1"/>
    <xf numFmtId="41" fontId="17" fillId="2" borderId="0" xfId="1" applyNumberFormat="1" applyFont="1" applyFill="1" applyAlignment="1">
      <alignment horizontal="right"/>
    </xf>
    <xf numFmtId="170" fontId="17" fillId="2" borderId="0" xfId="1" applyNumberFormat="1" applyFont="1" applyFill="1"/>
  </cellXfs>
  <cellStyles count="1132">
    <cellStyle name="amount" xfId="5" xr:uid="{00000000-0005-0000-0000-000000000000}"/>
    <cellStyle name="Comma" xfId="1" builtinId="3"/>
    <cellStyle name="Comma 10" xfId="6" xr:uid="{00000000-0005-0000-0000-000002000000}"/>
    <cellStyle name="Comma 10 2" xfId="852" xr:uid="{00000000-0005-0000-0000-000003000000}"/>
    <cellStyle name="Comma 10 2 2" xfId="1046" xr:uid="{00000000-0005-0000-0000-000004000000}"/>
    <cellStyle name="Comma 10 2 3" xfId="1122" xr:uid="{F43AC7F6-67C6-644B-B030-3DFC36977664}"/>
    <cellStyle name="Comma 11" xfId="7" xr:uid="{00000000-0005-0000-0000-000005000000}"/>
    <cellStyle name="Comma 11 2" xfId="3" xr:uid="{00000000-0005-0000-0000-000006000000}"/>
    <cellStyle name="Comma 11 2 2" xfId="88" xr:uid="{00000000-0005-0000-0000-000007000000}"/>
    <cellStyle name="Comma 11 2 2 2" xfId="89" xr:uid="{00000000-0005-0000-0000-000008000000}"/>
    <cellStyle name="Comma 11 2 2 2 2" xfId="534" xr:uid="{00000000-0005-0000-0000-000009000000}"/>
    <cellStyle name="Comma 11 2 2 2 2 2" xfId="535" xr:uid="{00000000-0005-0000-0000-00000A000000}"/>
    <cellStyle name="Comma 11 2 2 2 2 2 2" xfId="536" xr:uid="{00000000-0005-0000-0000-00000B000000}"/>
    <cellStyle name="Comma 11 2 2 2 2 3" xfId="1131" xr:uid="{DBDE7BE6-2619-8242-800D-F6F3E4A07842}"/>
    <cellStyle name="Comma 11 2 2 3" xfId="537" xr:uid="{00000000-0005-0000-0000-00000C000000}"/>
    <cellStyle name="Comma 11 2 2 3 2" xfId="538" xr:uid="{00000000-0005-0000-0000-00000D000000}"/>
    <cellStyle name="Comma 11 2 2 4" xfId="853" xr:uid="{00000000-0005-0000-0000-00000E000000}"/>
    <cellStyle name="Comma 11 2 2 4 2" xfId="854" xr:uid="{00000000-0005-0000-0000-00000F000000}"/>
    <cellStyle name="Comma 11 2 2 4 2 2" xfId="855" xr:uid="{00000000-0005-0000-0000-000010000000}"/>
    <cellStyle name="Comma 11 2 2 4 3" xfId="856" xr:uid="{00000000-0005-0000-0000-000011000000}"/>
    <cellStyle name="Comma 11 2 2 5" xfId="857" xr:uid="{00000000-0005-0000-0000-000012000000}"/>
    <cellStyle name="Comma 11 2 2 5 2" xfId="858" xr:uid="{00000000-0005-0000-0000-000013000000}"/>
    <cellStyle name="Comma 11 2 2 6" xfId="859" xr:uid="{00000000-0005-0000-0000-000014000000}"/>
    <cellStyle name="Comma 11 2 2 7" xfId="1058" xr:uid="{00000000-0005-0000-0000-000015000000}"/>
    <cellStyle name="Comma 11 2 3" xfId="90" xr:uid="{00000000-0005-0000-0000-000016000000}"/>
    <cellStyle name="Comma 11 2 3 2" xfId="91" xr:uid="{00000000-0005-0000-0000-000017000000}"/>
    <cellStyle name="Comma 11 2 3 2 2" xfId="539" xr:uid="{00000000-0005-0000-0000-000018000000}"/>
    <cellStyle name="Comma 11 2 3 3" xfId="860" xr:uid="{00000000-0005-0000-0000-000019000000}"/>
    <cellStyle name="Comma 11 2 3 3 2" xfId="861" xr:uid="{00000000-0005-0000-0000-00001A000000}"/>
    <cellStyle name="Comma 11 2 3 4" xfId="1059" xr:uid="{00000000-0005-0000-0000-00001B000000}"/>
    <cellStyle name="Comma 11 2 4" xfId="92" xr:uid="{00000000-0005-0000-0000-00001C000000}"/>
    <cellStyle name="Comma 11 2 4 2" xfId="540" xr:uid="{00000000-0005-0000-0000-00001D000000}"/>
    <cellStyle name="Comma 11 2 4 2 2" xfId="541" xr:uid="{00000000-0005-0000-0000-00001E000000}"/>
    <cellStyle name="Comma 11 2 4 2 3" xfId="542" xr:uid="{00000000-0005-0000-0000-00001F000000}"/>
    <cellStyle name="Comma 11 2 4 2 3 2" xfId="543" xr:uid="{00000000-0005-0000-0000-000020000000}"/>
    <cellStyle name="Comma 11 2 5" xfId="93" xr:uid="{00000000-0005-0000-0000-000021000000}"/>
    <cellStyle name="Comma 11 2 6" xfId="544" xr:uid="{00000000-0005-0000-0000-000022000000}"/>
    <cellStyle name="Comma 11 2 6 2" xfId="545" xr:uid="{00000000-0005-0000-0000-000023000000}"/>
    <cellStyle name="Comma 11 2 7" xfId="862" xr:uid="{00000000-0005-0000-0000-000024000000}"/>
    <cellStyle name="Comma 11 2 7 2" xfId="863" xr:uid="{00000000-0005-0000-0000-000025000000}"/>
    <cellStyle name="Comma 11 2 7 2 2" xfId="864" xr:uid="{00000000-0005-0000-0000-000026000000}"/>
    <cellStyle name="Comma 11 2 7 3" xfId="865" xr:uid="{00000000-0005-0000-0000-000027000000}"/>
    <cellStyle name="Comma 11 2 8" xfId="1060" xr:uid="{00000000-0005-0000-0000-000028000000}"/>
    <cellStyle name="Comma 12" xfId="8" xr:uid="{00000000-0005-0000-0000-000029000000}"/>
    <cellStyle name="Comma 12 2" xfId="9" xr:uid="{00000000-0005-0000-0000-00002A000000}"/>
    <cellStyle name="Comma 12 2 10" xfId="1050" xr:uid="{00000000-0005-0000-0000-00002B000000}"/>
    <cellStyle name="Comma 12 2 2" xfId="10" xr:uid="{00000000-0005-0000-0000-00002C000000}"/>
    <cellStyle name="Comma 12 2 2 2" xfId="866" xr:uid="{00000000-0005-0000-0000-00002D000000}"/>
    <cellStyle name="Comma 12 2 2 2 2" xfId="867" xr:uid="{00000000-0005-0000-0000-00002E000000}"/>
    <cellStyle name="Comma 12 2 2 2 2 2" xfId="868" xr:uid="{00000000-0005-0000-0000-00002F000000}"/>
    <cellStyle name="Comma 12 2 2 2 3" xfId="869" xr:uid="{00000000-0005-0000-0000-000030000000}"/>
    <cellStyle name="Comma 12 2 2 3" xfId="870" xr:uid="{00000000-0005-0000-0000-000031000000}"/>
    <cellStyle name="Comma 12 2 2 4" xfId="871" xr:uid="{00000000-0005-0000-0000-000032000000}"/>
    <cellStyle name="Comma 12 2 2 5" xfId="1051" xr:uid="{00000000-0005-0000-0000-000033000000}"/>
    <cellStyle name="Comma 12 2 2 6" xfId="1126" xr:uid="{9AC596FD-AE57-2F45-BD52-FD590C05D02D}"/>
    <cellStyle name="Comma 12 2 3" xfId="94" xr:uid="{00000000-0005-0000-0000-000034000000}"/>
    <cellStyle name="Comma 12 2 3 2" xfId="295" xr:uid="{00000000-0005-0000-0000-000035000000}"/>
    <cellStyle name="Comma 12 2 3 2 2" xfId="546" xr:uid="{00000000-0005-0000-0000-000036000000}"/>
    <cellStyle name="Comma 12 2 3 2 2 2" xfId="1130" xr:uid="{3FABF882-D73C-BF44-B89E-AC77F017E31C}"/>
    <cellStyle name="Comma 12 2 3 2 3" xfId="547" xr:uid="{00000000-0005-0000-0000-000037000000}"/>
    <cellStyle name="Comma 12 2 3 2 4" xfId="872" xr:uid="{00000000-0005-0000-0000-000038000000}"/>
    <cellStyle name="Comma 12 2 3 2 5" xfId="873" xr:uid="{00000000-0005-0000-0000-000039000000}"/>
    <cellStyle name="Comma 12 2 3 2 6" xfId="1061" xr:uid="{00000000-0005-0000-0000-00003A000000}"/>
    <cellStyle name="Comma 12 2 3 2 7" xfId="1127" xr:uid="{EAAAA224-97D5-5B4D-8F4A-5CDD4D1C0FA5}"/>
    <cellStyle name="Comma 12 2 3 3" xfId="874" xr:uid="{00000000-0005-0000-0000-00003B000000}"/>
    <cellStyle name="Comma 12 2 4" xfId="95" xr:uid="{00000000-0005-0000-0000-00003C000000}"/>
    <cellStyle name="Comma 12 2 5" xfId="96" xr:uid="{00000000-0005-0000-0000-00003D000000}"/>
    <cellStyle name="Comma 12 2 5 2" xfId="548" xr:uid="{00000000-0005-0000-0000-00003E000000}"/>
    <cellStyle name="Comma 12 2 6" xfId="97" xr:uid="{00000000-0005-0000-0000-00003F000000}"/>
    <cellStyle name="Comma 12 2 7" xfId="549" xr:uid="{00000000-0005-0000-0000-000040000000}"/>
    <cellStyle name="Comma 12 2 7 2" xfId="550" xr:uid="{00000000-0005-0000-0000-000041000000}"/>
    <cellStyle name="Comma 12 2 8" xfId="875" xr:uid="{00000000-0005-0000-0000-000042000000}"/>
    <cellStyle name="Comma 12 2 8 2" xfId="876" xr:uid="{00000000-0005-0000-0000-000043000000}"/>
    <cellStyle name="Comma 12 2 8 2 2" xfId="877" xr:uid="{00000000-0005-0000-0000-000044000000}"/>
    <cellStyle name="Comma 12 2 8 3" xfId="878" xr:uid="{00000000-0005-0000-0000-000045000000}"/>
    <cellStyle name="Comma 12 2 9" xfId="879" xr:uid="{00000000-0005-0000-0000-000046000000}"/>
    <cellStyle name="Comma 12 3" xfId="11" xr:uid="{00000000-0005-0000-0000-000047000000}"/>
    <cellStyle name="Comma 12 4" xfId="12" xr:uid="{00000000-0005-0000-0000-000048000000}"/>
    <cellStyle name="Comma 12 5" xfId="13" xr:uid="{00000000-0005-0000-0000-000049000000}"/>
    <cellStyle name="Comma 12 5 2" xfId="98" xr:uid="{00000000-0005-0000-0000-00004A000000}"/>
    <cellStyle name="Comma 12 5 2 2" xfId="551" xr:uid="{00000000-0005-0000-0000-00004B000000}"/>
    <cellStyle name="Comma 12 5 2 3" xfId="552" xr:uid="{00000000-0005-0000-0000-00004C000000}"/>
    <cellStyle name="Comma 12 5 2 4" xfId="553" xr:uid="{00000000-0005-0000-0000-00004D000000}"/>
    <cellStyle name="Comma 12 5 2 5" xfId="880" xr:uid="{00000000-0005-0000-0000-00004E000000}"/>
    <cellStyle name="Comma 12 5 2 6" xfId="1049" xr:uid="{00000000-0005-0000-0000-00004F000000}"/>
    <cellStyle name="Comma 12 5 3" xfId="881" xr:uid="{00000000-0005-0000-0000-000050000000}"/>
    <cellStyle name="Comma 12 5 3 2" xfId="882" xr:uid="{00000000-0005-0000-0000-000051000000}"/>
    <cellStyle name="Comma 12 5 4" xfId="883" xr:uid="{00000000-0005-0000-0000-000052000000}"/>
    <cellStyle name="Comma 12 6" xfId="99" xr:uid="{00000000-0005-0000-0000-000053000000}"/>
    <cellStyle name="Comma 12 6 2" xfId="100" xr:uid="{00000000-0005-0000-0000-000054000000}"/>
    <cellStyle name="Comma 12 6 2 2" xfId="554" xr:uid="{00000000-0005-0000-0000-000055000000}"/>
    <cellStyle name="Comma 12 6 3" xfId="101" xr:uid="{00000000-0005-0000-0000-000056000000}"/>
    <cellStyle name="Comma 12 6 4" xfId="884" xr:uid="{00000000-0005-0000-0000-000057000000}"/>
    <cellStyle name="Comma 12 6 4 2" xfId="885" xr:uid="{00000000-0005-0000-0000-000058000000}"/>
    <cellStyle name="Comma 12 7" xfId="102" xr:uid="{00000000-0005-0000-0000-000059000000}"/>
    <cellStyle name="Comma 12 7 2" xfId="555" xr:uid="{00000000-0005-0000-0000-00005A000000}"/>
    <cellStyle name="Comma 12 8" xfId="103" xr:uid="{00000000-0005-0000-0000-00005B000000}"/>
    <cellStyle name="Comma 13" xfId="14" xr:uid="{00000000-0005-0000-0000-00005C000000}"/>
    <cellStyle name="Comma 13 10" xfId="1120" xr:uid="{083F6D39-BC70-5044-B0BD-747CC4B64DF3}"/>
    <cellStyle name="Comma 13 2" xfId="15" xr:uid="{00000000-0005-0000-0000-00005D000000}"/>
    <cellStyle name="Comma 13 3" xfId="104" xr:uid="{00000000-0005-0000-0000-00005E000000}"/>
    <cellStyle name="Comma 13 3 2" xfId="556" xr:uid="{00000000-0005-0000-0000-00005F000000}"/>
    <cellStyle name="Comma 13 3 2 2" xfId="557" xr:uid="{00000000-0005-0000-0000-000060000000}"/>
    <cellStyle name="Comma 13 3 2 2 2" xfId="558" xr:uid="{00000000-0005-0000-0000-000061000000}"/>
    <cellStyle name="Comma 13 3 2 2 3" xfId="886" xr:uid="{00000000-0005-0000-0000-000062000000}"/>
    <cellStyle name="Comma 13 4" xfId="105" xr:uid="{00000000-0005-0000-0000-000063000000}"/>
    <cellStyle name="Comma 13 4 2" xfId="559" xr:uid="{00000000-0005-0000-0000-000064000000}"/>
    <cellStyle name="Comma 13 5" xfId="106" xr:uid="{00000000-0005-0000-0000-000065000000}"/>
    <cellStyle name="Comma 13 6" xfId="560" xr:uid="{00000000-0005-0000-0000-000066000000}"/>
    <cellStyle name="Comma 13 6 2" xfId="561" xr:uid="{00000000-0005-0000-0000-000067000000}"/>
    <cellStyle name="Comma 13 7" xfId="887" xr:uid="{00000000-0005-0000-0000-000068000000}"/>
    <cellStyle name="Comma 13 7 2" xfId="888" xr:uid="{00000000-0005-0000-0000-000069000000}"/>
    <cellStyle name="Comma 13 7 2 2" xfId="889" xr:uid="{00000000-0005-0000-0000-00006A000000}"/>
    <cellStyle name="Comma 13 7 3" xfId="890" xr:uid="{00000000-0005-0000-0000-00006B000000}"/>
    <cellStyle name="Comma 13 8" xfId="891" xr:uid="{00000000-0005-0000-0000-00006C000000}"/>
    <cellStyle name="Comma 13 9" xfId="1052" xr:uid="{00000000-0005-0000-0000-00006D000000}"/>
    <cellStyle name="Comma 14" xfId="16" xr:uid="{00000000-0005-0000-0000-00006E000000}"/>
    <cellStyle name="Comma 14 2" xfId="1062" xr:uid="{00000000-0005-0000-0000-00006F000000}"/>
    <cellStyle name="Comma 15" xfId="17" xr:uid="{00000000-0005-0000-0000-000070000000}"/>
    <cellStyle name="Comma 15 2" xfId="107" xr:uid="{00000000-0005-0000-0000-000071000000}"/>
    <cellStyle name="Comma 15 3" xfId="108" xr:uid="{00000000-0005-0000-0000-000072000000}"/>
    <cellStyle name="Comma 15 4" xfId="109" xr:uid="{00000000-0005-0000-0000-000073000000}"/>
    <cellStyle name="Comma 15 4 2" xfId="562" xr:uid="{00000000-0005-0000-0000-000074000000}"/>
    <cellStyle name="Comma 15 5" xfId="110" xr:uid="{00000000-0005-0000-0000-000075000000}"/>
    <cellStyle name="Comma 16" xfId="892" xr:uid="{00000000-0005-0000-0000-000076000000}"/>
    <cellStyle name="Comma 17" xfId="893" xr:uid="{00000000-0005-0000-0000-000077000000}"/>
    <cellStyle name="Comma 17 2" xfId="894" xr:uid="{00000000-0005-0000-0000-000078000000}"/>
    <cellStyle name="Comma 17 2 2" xfId="895" xr:uid="{00000000-0005-0000-0000-000079000000}"/>
    <cellStyle name="Comma 17 2 2 2" xfId="1053" xr:uid="{00000000-0005-0000-0000-00007A000000}"/>
    <cellStyle name="Comma 18" xfId="896" xr:uid="{00000000-0005-0000-0000-00007B000000}"/>
    <cellStyle name="Comma 18 2" xfId="1056" xr:uid="{00000000-0005-0000-0000-00007C000000}"/>
    <cellStyle name="Comma 19" xfId="1063" xr:uid="{00000000-0005-0000-0000-00007D000000}"/>
    <cellStyle name="Comma 2" xfId="18" xr:uid="{00000000-0005-0000-0000-00007E000000}"/>
    <cellStyle name="Comma 2 2" xfId="19" xr:uid="{00000000-0005-0000-0000-00007F000000}"/>
    <cellStyle name="Comma 2 2 2" xfId="20" xr:uid="{00000000-0005-0000-0000-000080000000}"/>
    <cellStyle name="Comma 2 2 2 2" xfId="21" xr:uid="{00000000-0005-0000-0000-000081000000}"/>
    <cellStyle name="Comma 2 2 2 2 2" xfId="22" xr:uid="{00000000-0005-0000-0000-000082000000}"/>
    <cellStyle name="Comma 2 2 2 2 3" xfId="23" xr:uid="{00000000-0005-0000-0000-000083000000}"/>
    <cellStyle name="Comma 2 2 2 2 3 10" xfId="1064" xr:uid="{00000000-0005-0000-0000-000084000000}"/>
    <cellStyle name="Comma 2 2 2 2 3 11" xfId="1128" xr:uid="{68AABF7E-B90B-CF4B-BECF-AD231D31003D}"/>
    <cellStyle name="Comma 2 2 2 2 3 2" xfId="24" xr:uid="{00000000-0005-0000-0000-000085000000}"/>
    <cellStyle name="Comma 2 2 2 2 3 3" xfId="111" xr:uid="{00000000-0005-0000-0000-000086000000}"/>
    <cellStyle name="Comma 2 2 2 2 3 3 2" xfId="563" xr:uid="{00000000-0005-0000-0000-000087000000}"/>
    <cellStyle name="Comma 2 2 2 2 3 3 2 2" xfId="564" xr:uid="{00000000-0005-0000-0000-000088000000}"/>
    <cellStyle name="Comma 2 2 2 2 3 3 2 3" xfId="565" xr:uid="{00000000-0005-0000-0000-000089000000}"/>
    <cellStyle name="Comma 2 2 2 2 3 3 2 4" xfId="1112" xr:uid="{26444375-18C1-8A47-82DA-612D68CF6F15}"/>
    <cellStyle name="Comma 2 2 2 2 3 3 2 5" xfId="1129" xr:uid="{9632F875-57FA-7341-8C15-7E666080C94B}"/>
    <cellStyle name="Comma 2 2 2 2 3 4" xfId="112" xr:uid="{00000000-0005-0000-0000-00008A000000}"/>
    <cellStyle name="Comma 2 2 2 2 3 4 2" xfId="566" xr:uid="{00000000-0005-0000-0000-00008B000000}"/>
    <cellStyle name="Comma 2 2 2 2 3 5" xfId="113" xr:uid="{00000000-0005-0000-0000-00008C000000}"/>
    <cellStyle name="Comma 2 2 2 2 3 6" xfId="567" xr:uid="{00000000-0005-0000-0000-00008D000000}"/>
    <cellStyle name="Comma 2 2 2 2 3 6 2" xfId="568" xr:uid="{00000000-0005-0000-0000-00008E000000}"/>
    <cellStyle name="Comma 2 2 2 2 3 6 2 2" xfId="569" xr:uid="{00000000-0005-0000-0000-00008F000000}"/>
    <cellStyle name="Comma 2 2 2 2 3 6 3" xfId="897" xr:uid="{00000000-0005-0000-0000-000090000000}"/>
    <cellStyle name="Comma 2 2 2 2 3 6 3 2" xfId="898" xr:uid="{00000000-0005-0000-0000-000091000000}"/>
    <cellStyle name="Comma 2 2 2 2 3 7" xfId="570" xr:uid="{00000000-0005-0000-0000-000092000000}"/>
    <cellStyle name="Comma 2 2 2 2 3 7 2" xfId="571" xr:uid="{00000000-0005-0000-0000-000093000000}"/>
    <cellStyle name="Comma 2 2 2 2 3 8" xfId="899" xr:uid="{00000000-0005-0000-0000-000094000000}"/>
    <cellStyle name="Comma 2 2 2 2 3 8 2" xfId="900" xr:uid="{00000000-0005-0000-0000-000095000000}"/>
    <cellStyle name="Comma 2 2 2 2 3 8 2 2" xfId="901" xr:uid="{00000000-0005-0000-0000-000096000000}"/>
    <cellStyle name="Comma 2 2 2 2 3 8 3" xfId="902" xr:uid="{00000000-0005-0000-0000-000097000000}"/>
    <cellStyle name="Comma 2 2 2 2 3 9" xfId="903" xr:uid="{00000000-0005-0000-0000-000098000000}"/>
    <cellStyle name="Comma 2 2 2 2 4" xfId="25" xr:uid="{00000000-0005-0000-0000-000099000000}"/>
    <cellStyle name="Comma 2 2 2 2 4 2" xfId="114" xr:uid="{00000000-0005-0000-0000-00009A000000}"/>
    <cellStyle name="Comma 2 2 2 2 4 2 2" xfId="572" xr:uid="{00000000-0005-0000-0000-00009B000000}"/>
    <cellStyle name="Comma 2 2 2 2 4 2 2 2" xfId="573" xr:uid="{00000000-0005-0000-0000-00009C000000}"/>
    <cellStyle name="Comma 2 2 2 2 4 2 2 2 2" xfId="574" xr:uid="{00000000-0005-0000-0000-00009D000000}"/>
    <cellStyle name="Comma 2 2 2 2 5" xfId="26" xr:uid="{00000000-0005-0000-0000-00009E000000}"/>
    <cellStyle name="Comma 2 2 2 2 5 2" xfId="115" xr:uid="{00000000-0005-0000-0000-00009F000000}"/>
    <cellStyle name="Comma 2 2 2 2 5 2 2" xfId="116" xr:uid="{00000000-0005-0000-0000-0000A0000000}"/>
    <cellStyle name="Comma 2 2 2 2 5 2 3" xfId="575" xr:uid="{00000000-0005-0000-0000-0000A1000000}"/>
    <cellStyle name="Comma 2 2 2 2 5 2 4" xfId="904" xr:uid="{00000000-0005-0000-0000-0000A2000000}"/>
    <cellStyle name="Comma 2 2 2 2 5 2 4 2" xfId="905" xr:uid="{00000000-0005-0000-0000-0000A3000000}"/>
    <cellStyle name="Comma 2 2 2 2 5 3" xfId="117" xr:uid="{00000000-0005-0000-0000-0000A4000000}"/>
    <cellStyle name="Comma 2 2 2 2 5 4" xfId="118" xr:uid="{00000000-0005-0000-0000-0000A5000000}"/>
    <cellStyle name="Comma 2 2 2 2 5 5" xfId="119" xr:uid="{00000000-0005-0000-0000-0000A6000000}"/>
    <cellStyle name="Comma 2 2 2 3" xfId="27" xr:uid="{00000000-0005-0000-0000-0000A7000000}"/>
    <cellStyle name="Comma 2 2 2 3 2" xfId="120" xr:uid="{00000000-0005-0000-0000-0000A8000000}"/>
    <cellStyle name="Comma 2 2 2 3 2 2" xfId="121" xr:uid="{00000000-0005-0000-0000-0000A9000000}"/>
    <cellStyle name="Comma 2 2 2 3 2 3" xfId="576" xr:uid="{00000000-0005-0000-0000-0000AA000000}"/>
    <cellStyle name="Comma 2 2 2 3 3" xfId="122" xr:uid="{00000000-0005-0000-0000-0000AB000000}"/>
    <cellStyle name="Comma 2 2 2 3 3 2" xfId="123" xr:uid="{00000000-0005-0000-0000-0000AC000000}"/>
    <cellStyle name="Comma 2 2 2 3 3 3" xfId="577" xr:uid="{00000000-0005-0000-0000-0000AD000000}"/>
    <cellStyle name="Comma 2 2 2 3 3 4" xfId="906" xr:uid="{00000000-0005-0000-0000-0000AE000000}"/>
    <cellStyle name="Comma 2 2 2 3 3 4 2" xfId="907" xr:uid="{00000000-0005-0000-0000-0000AF000000}"/>
    <cellStyle name="Comma 2 2 2 3 4" xfId="124" xr:uid="{00000000-0005-0000-0000-0000B0000000}"/>
    <cellStyle name="Comma 2 2 2 3 5" xfId="125" xr:uid="{00000000-0005-0000-0000-0000B1000000}"/>
    <cellStyle name="Comma 2 2 2 4" xfId="126" xr:uid="{00000000-0005-0000-0000-0000B2000000}"/>
    <cellStyle name="Comma 2 2 2 4 2" xfId="908" xr:uid="{00000000-0005-0000-0000-0000B3000000}"/>
    <cellStyle name="Comma 2 2 3" xfId="28" xr:uid="{00000000-0005-0000-0000-0000B4000000}"/>
    <cellStyle name="Comma 2 2 3 2" xfId="29" xr:uid="{00000000-0005-0000-0000-0000B5000000}"/>
    <cellStyle name="Comma 2 2 3 2 2" xfId="30" xr:uid="{00000000-0005-0000-0000-0000B6000000}"/>
    <cellStyle name="Comma 2 2 3 2 2 2" xfId="127" xr:uid="{00000000-0005-0000-0000-0000B7000000}"/>
    <cellStyle name="Comma 2 2 3 2 2 3" xfId="128" xr:uid="{00000000-0005-0000-0000-0000B8000000}"/>
    <cellStyle name="Comma 2 2 3 2 2 3 2" xfId="129" xr:uid="{00000000-0005-0000-0000-0000B9000000}"/>
    <cellStyle name="Comma 2 2 3 2 2 3 2 2" xfId="578" xr:uid="{00000000-0005-0000-0000-0000BA000000}"/>
    <cellStyle name="Comma 2 2 3 2 2 3 3" xfId="909" xr:uid="{00000000-0005-0000-0000-0000BB000000}"/>
    <cellStyle name="Comma 2 2 3 2 2 3 3 2" xfId="910" xr:uid="{00000000-0005-0000-0000-0000BC000000}"/>
    <cellStyle name="Comma 2 2 3 2 2 4" xfId="130" xr:uid="{00000000-0005-0000-0000-0000BD000000}"/>
    <cellStyle name="Comma 2 2 3 2 2 5" xfId="131" xr:uid="{00000000-0005-0000-0000-0000BE000000}"/>
    <cellStyle name="Comma 2 2 3 2 2 6" xfId="579" xr:uid="{00000000-0005-0000-0000-0000BF000000}"/>
    <cellStyle name="Comma 2 2 3 2 2 6 2" xfId="580" xr:uid="{00000000-0005-0000-0000-0000C0000000}"/>
    <cellStyle name="Comma 2 2 3 2 2 7" xfId="911" xr:uid="{00000000-0005-0000-0000-0000C1000000}"/>
    <cellStyle name="Comma 2 2 3 2 2 8" xfId="1065" xr:uid="{00000000-0005-0000-0000-0000C2000000}"/>
    <cellStyle name="Comma 20" xfId="1066" xr:uid="{00000000-0005-0000-0000-0000C3000000}"/>
    <cellStyle name="Comma 21" xfId="1067" xr:uid="{00000000-0005-0000-0000-0000C4000000}"/>
    <cellStyle name="Comma 22" xfId="1116" xr:uid="{221B1D4E-D8B1-CD4C-9F63-1C75531AF4FE}"/>
    <cellStyle name="Comma 3" xfId="31" xr:uid="{00000000-0005-0000-0000-0000C5000000}"/>
    <cellStyle name="Comma 4" xfId="32" xr:uid="{00000000-0005-0000-0000-0000C6000000}"/>
    <cellStyle name="Comma 4 2" xfId="33" xr:uid="{00000000-0005-0000-0000-0000C7000000}"/>
    <cellStyle name="Comma 4 2 2" xfId="34" xr:uid="{00000000-0005-0000-0000-0000C8000000}"/>
    <cellStyle name="Comma 4 2 2 2" xfId="132" xr:uid="{00000000-0005-0000-0000-0000C9000000}"/>
    <cellStyle name="Comma 4 2 2 3" xfId="133" xr:uid="{00000000-0005-0000-0000-0000CA000000}"/>
    <cellStyle name="Comma 4 2 2 4" xfId="35" xr:uid="{00000000-0005-0000-0000-0000CB000000}"/>
    <cellStyle name="Comma 4 2 2 4 2" xfId="134" xr:uid="{00000000-0005-0000-0000-0000CC000000}"/>
    <cellStyle name="Comma 4 2 2 4 2 2" xfId="581" xr:uid="{00000000-0005-0000-0000-0000CD000000}"/>
    <cellStyle name="Comma 4 2 2 4 2 2 2" xfId="582" xr:uid="{00000000-0005-0000-0000-0000CE000000}"/>
    <cellStyle name="Comma 4 2 2 4 2 2 3" xfId="583" xr:uid="{00000000-0005-0000-0000-0000CF000000}"/>
    <cellStyle name="Comma 4 2 2 5" xfId="135" xr:uid="{00000000-0005-0000-0000-0000D0000000}"/>
    <cellStyle name="Comma 4 3" xfId="36" xr:uid="{00000000-0005-0000-0000-0000D1000000}"/>
    <cellStyle name="Comma 4 3 2" xfId="37" xr:uid="{00000000-0005-0000-0000-0000D2000000}"/>
    <cellStyle name="Comma 4 4" xfId="38" xr:uid="{00000000-0005-0000-0000-0000D3000000}"/>
    <cellStyle name="Comma 4 4 2" xfId="136" xr:uid="{00000000-0005-0000-0000-0000D4000000}"/>
    <cellStyle name="Comma 4 4 3" xfId="137" xr:uid="{00000000-0005-0000-0000-0000D5000000}"/>
    <cellStyle name="Comma 4 4 4" xfId="138" xr:uid="{00000000-0005-0000-0000-0000D6000000}"/>
    <cellStyle name="Comma 4 4 4 2" xfId="584" xr:uid="{00000000-0005-0000-0000-0000D7000000}"/>
    <cellStyle name="Comma 4 4 5" xfId="139" xr:uid="{00000000-0005-0000-0000-0000D8000000}"/>
    <cellStyle name="Comma 4 5" xfId="912" xr:uid="{00000000-0005-0000-0000-0000D9000000}"/>
    <cellStyle name="Comma 5" xfId="39" xr:uid="{00000000-0005-0000-0000-0000DA000000}"/>
    <cellStyle name="Comma 6" xfId="40" xr:uid="{00000000-0005-0000-0000-0000DB000000}"/>
    <cellStyle name="Comma 6 2" xfId="41" xr:uid="{00000000-0005-0000-0000-0000DC000000}"/>
    <cellStyle name="Comma 6 2 2" xfId="42" xr:uid="{00000000-0005-0000-0000-0000DD000000}"/>
    <cellStyle name="Comma 7" xfId="43" xr:uid="{00000000-0005-0000-0000-0000DE000000}"/>
    <cellStyle name="Comma 7 2" xfId="44" xr:uid="{00000000-0005-0000-0000-0000DF000000}"/>
    <cellStyle name="Comma 7 2 2" xfId="140" xr:uid="{00000000-0005-0000-0000-0000E0000000}"/>
    <cellStyle name="Comma 7 2 3" xfId="141" xr:uid="{00000000-0005-0000-0000-0000E1000000}"/>
    <cellStyle name="Comma 7 2 4" xfId="45" xr:uid="{00000000-0005-0000-0000-0000E2000000}"/>
    <cellStyle name="Comma 7 2 4 2" xfId="142" xr:uid="{00000000-0005-0000-0000-0000E3000000}"/>
    <cellStyle name="Comma 7 2 4 2 2" xfId="585" xr:uid="{00000000-0005-0000-0000-0000E4000000}"/>
    <cellStyle name="Comma 7 2 4 2 2 2" xfId="586" xr:uid="{00000000-0005-0000-0000-0000E5000000}"/>
    <cellStyle name="Comma 7 2 4 2 2 3" xfId="587" xr:uid="{00000000-0005-0000-0000-0000E6000000}"/>
    <cellStyle name="Comma 7 2 5" xfId="143" xr:uid="{00000000-0005-0000-0000-0000E7000000}"/>
    <cellStyle name="Comma 7 3" xfId="46" xr:uid="{00000000-0005-0000-0000-0000E8000000}"/>
    <cellStyle name="Comma 7 3 2" xfId="588" xr:uid="{00000000-0005-0000-0000-0000E9000000}"/>
    <cellStyle name="Comma 7 3 3" xfId="589" xr:uid="{00000000-0005-0000-0000-0000EA000000}"/>
    <cellStyle name="Comma 8" xfId="47" xr:uid="{00000000-0005-0000-0000-0000EB000000}"/>
    <cellStyle name="Comma 8 2" xfId="48" xr:uid="{00000000-0005-0000-0000-0000EC000000}"/>
    <cellStyle name="Comma 8 3" xfId="144" xr:uid="{00000000-0005-0000-0000-0000ED000000}"/>
    <cellStyle name="Comma 8 3 2" xfId="145" xr:uid="{00000000-0005-0000-0000-0000EE000000}"/>
    <cellStyle name="Comma 8 3 3" xfId="590" xr:uid="{00000000-0005-0000-0000-0000EF000000}"/>
    <cellStyle name="Comma 8 3 4" xfId="913" xr:uid="{00000000-0005-0000-0000-0000F0000000}"/>
    <cellStyle name="Comma 8 3 4 2" xfId="914" xr:uid="{00000000-0005-0000-0000-0000F1000000}"/>
    <cellStyle name="Comma 8 4" xfId="146" xr:uid="{00000000-0005-0000-0000-0000F2000000}"/>
    <cellStyle name="Comma 8 5" xfId="147" xr:uid="{00000000-0005-0000-0000-0000F3000000}"/>
    <cellStyle name="Comma 8 6" xfId="148" xr:uid="{00000000-0005-0000-0000-0000F4000000}"/>
    <cellStyle name="Comma 9" xfId="49" xr:uid="{00000000-0005-0000-0000-0000F5000000}"/>
    <cellStyle name="Comma 9 2" xfId="50" xr:uid="{00000000-0005-0000-0000-0000F6000000}"/>
    <cellStyle name="Currency 2" xfId="51" xr:uid="{00000000-0005-0000-0000-0000F7000000}"/>
    <cellStyle name="Currency 3" xfId="52" xr:uid="{00000000-0005-0000-0000-0000F8000000}"/>
    <cellStyle name="Currency 4" xfId="149" xr:uid="{00000000-0005-0000-0000-0000F9000000}"/>
    <cellStyle name="Followed Hyperlink" xfId="87"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Followed Hyperlink" xfId="469" builtinId="9" hidden="1"/>
    <cellStyle name="Followed Hyperlink" xfId="470" builtinId="9" hidden="1"/>
    <cellStyle name="Followed Hyperlink" xfId="471" builtinId="9" hidden="1"/>
    <cellStyle name="Followed Hyperlink" xfId="472" builtinId="9" hidden="1"/>
    <cellStyle name="Followed Hyperlink" xfId="473" builtinId="9" hidden="1"/>
    <cellStyle name="Followed Hyperlink" xfId="474" builtinId="9" hidden="1"/>
    <cellStyle name="Followed Hyperlink" xfId="475" builtinId="9" hidden="1"/>
    <cellStyle name="Followed Hyperlink" xfId="476" builtinId="9" hidden="1"/>
    <cellStyle name="Followed Hyperlink" xfId="477" builtinId="9" hidden="1"/>
    <cellStyle name="Followed Hyperlink" xfId="478" builtinId="9" hidden="1"/>
    <cellStyle name="Followed Hyperlink" xfId="479" builtinId="9" hidden="1"/>
    <cellStyle name="Followed Hyperlink" xfId="480" builtinId="9" hidden="1"/>
    <cellStyle name="Followed Hyperlink" xfId="481" builtinId="9" hidden="1"/>
    <cellStyle name="Followed Hyperlink" xfId="482" builtinId="9" hidden="1"/>
    <cellStyle name="Followed Hyperlink" xfId="483" builtinId="9" hidden="1"/>
    <cellStyle name="Followed Hyperlink" xfId="484" builtinId="9" hidden="1"/>
    <cellStyle name="Followed Hyperlink" xfId="485" builtinId="9" hidden="1"/>
    <cellStyle name="Followed Hyperlink" xfId="486" builtinId="9" hidden="1"/>
    <cellStyle name="Followed Hyperlink" xfId="487" builtinId="9" hidden="1"/>
    <cellStyle name="Followed Hyperlink" xfId="488" builtinId="9" hidden="1"/>
    <cellStyle name="Followed Hyperlink" xfId="489" builtinId="9" hidden="1"/>
    <cellStyle name="Followed Hyperlink" xfId="490" builtinId="9" hidden="1"/>
    <cellStyle name="Followed Hyperlink" xfId="491" builtinId="9" hidden="1"/>
    <cellStyle name="Followed Hyperlink" xfId="492" builtinId="9" hidden="1"/>
    <cellStyle name="Followed Hyperlink" xfId="493" builtinId="9" hidden="1"/>
    <cellStyle name="Followed Hyperlink" xfId="494" builtinId="9" hidden="1"/>
    <cellStyle name="Followed Hyperlink" xfId="495" builtinId="9" hidden="1"/>
    <cellStyle name="Followed Hyperlink" xfId="496" builtinId="9" hidden="1"/>
    <cellStyle name="Followed Hyperlink" xfId="497" builtinId="9" hidden="1"/>
    <cellStyle name="Followed Hyperlink" xfId="498" builtinId="9" hidden="1"/>
    <cellStyle name="Followed Hyperlink" xfId="499" builtinId="9" hidden="1"/>
    <cellStyle name="Followed Hyperlink" xfId="500" builtinId="9" hidden="1"/>
    <cellStyle name="Followed Hyperlink" xfId="501" builtinId="9" hidden="1"/>
    <cellStyle name="Followed Hyperlink" xfId="502" builtinId="9" hidden="1"/>
    <cellStyle name="Followed Hyperlink" xfId="503" builtinId="9" hidden="1"/>
    <cellStyle name="Followed Hyperlink" xfId="504" builtinId="9" hidden="1"/>
    <cellStyle name="Followed Hyperlink" xfId="505" builtinId="9" hidden="1"/>
    <cellStyle name="Followed Hyperlink" xfId="506" builtinId="9" hidden="1"/>
    <cellStyle name="Followed Hyperlink" xfId="507" builtinId="9" hidden="1"/>
    <cellStyle name="Followed Hyperlink" xfId="508" builtinId="9" hidden="1"/>
    <cellStyle name="Followed Hyperlink" xfId="509" builtinId="9" hidden="1"/>
    <cellStyle name="Followed Hyperlink" xfId="510" builtinId="9" hidden="1"/>
    <cellStyle name="Followed Hyperlink" xfId="511" builtinId="9" hidden="1"/>
    <cellStyle name="Followed Hyperlink" xfId="512" builtinId="9" hidden="1"/>
    <cellStyle name="Followed Hyperlink" xfId="513" builtinId="9" hidden="1"/>
    <cellStyle name="Followed Hyperlink" xfId="514" builtinId="9" hidden="1"/>
    <cellStyle name="Followed Hyperlink" xfId="515" builtinId="9" hidden="1"/>
    <cellStyle name="Followed Hyperlink" xfId="516" builtinId="9" hidden="1"/>
    <cellStyle name="Followed Hyperlink" xfId="517" builtinId="9" hidden="1"/>
    <cellStyle name="Followed Hyperlink" xfId="518" builtinId="9" hidden="1"/>
    <cellStyle name="Followed Hyperlink" xfId="519" builtinId="9" hidden="1"/>
    <cellStyle name="Followed Hyperlink" xfId="520" builtinId="9" hidden="1"/>
    <cellStyle name="Followed Hyperlink" xfId="521" builtinId="9" hidden="1"/>
    <cellStyle name="Followed Hyperlink" xfId="522" builtinId="9" hidden="1"/>
    <cellStyle name="Followed Hyperlink" xfId="523" builtinId="9" hidden="1"/>
    <cellStyle name="Followed Hyperlink" xfId="524" builtinId="9" hidden="1"/>
    <cellStyle name="Followed Hyperlink" xfId="525" builtinId="9" hidden="1"/>
    <cellStyle name="Followed Hyperlink" xfId="526" builtinId="9" hidden="1"/>
    <cellStyle name="Followed Hyperlink" xfId="527" builtinId="9" hidden="1"/>
    <cellStyle name="Followed Hyperlink" xfId="528" builtinId="9" hidden="1"/>
    <cellStyle name="Followed Hyperlink" xfId="529" builtinId="9" hidden="1"/>
    <cellStyle name="Followed Hyperlink" xfId="530" builtinId="9" hidden="1"/>
    <cellStyle name="Followed Hyperlink" xfId="531" builtinId="9" hidden="1"/>
    <cellStyle name="Followed Hyperlink" xfId="532" builtinId="9" hidden="1"/>
    <cellStyle name="Followed Hyperlink" xfId="628" builtinId="9" hidden="1"/>
    <cellStyle name="Followed Hyperlink" xfId="629" builtinId="9" hidden="1"/>
    <cellStyle name="Followed Hyperlink" xfId="630" builtinId="9" hidden="1"/>
    <cellStyle name="Followed Hyperlink" xfId="631" builtinId="9" hidden="1"/>
    <cellStyle name="Followed Hyperlink" xfId="632" builtinId="9" hidden="1"/>
    <cellStyle name="Followed Hyperlink" xfId="633" builtinId="9" hidden="1"/>
    <cellStyle name="Followed Hyperlink" xfId="634" builtinId="9" hidden="1"/>
    <cellStyle name="Followed Hyperlink" xfId="635" builtinId="9" hidden="1"/>
    <cellStyle name="Followed Hyperlink" xfId="636" builtinId="9" hidden="1"/>
    <cellStyle name="Followed Hyperlink" xfId="637" builtinId="9" hidden="1"/>
    <cellStyle name="Followed Hyperlink" xfId="638" builtinId="9" hidden="1"/>
    <cellStyle name="Followed Hyperlink" xfId="639" builtinId="9" hidden="1"/>
    <cellStyle name="Followed Hyperlink" xfId="640" builtinId="9" hidden="1"/>
    <cellStyle name="Followed Hyperlink" xfId="641" builtinId="9" hidden="1"/>
    <cellStyle name="Followed Hyperlink" xfId="642" builtinId="9" hidden="1"/>
    <cellStyle name="Followed Hyperlink" xfId="643" builtinId="9" hidden="1"/>
    <cellStyle name="Followed Hyperlink" xfId="644" builtinId="9" hidden="1"/>
    <cellStyle name="Followed Hyperlink" xfId="645" builtinId="9" hidden="1"/>
    <cellStyle name="Followed Hyperlink" xfId="646" builtinId="9" hidden="1"/>
    <cellStyle name="Followed Hyperlink" xfId="647" builtinId="9" hidden="1"/>
    <cellStyle name="Followed Hyperlink" xfId="648" builtinId="9" hidden="1"/>
    <cellStyle name="Followed Hyperlink" xfId="649" builtinId="9" hidden="1"/>
    <cellStyle name="Followed Hyperlink" xfId="650" builtinId="9" hidden="1"/>
    <cellStyle name="Followed Hyperlink" xfId="651" builtinId="9" hidden="1"/>
    <cellStyle name="Followed Hyperlink" xfId="652" builtinId="9" hidden="1"/>
    <cellStyle name="Followed Hyperlink" xfId="653" builtinId="9" hidden="1"/>
    <cellStyle name="Followed Hyperlink" xfId="654" builtinId="9" hidden="1"/>
    <cellStyle name="Followed Hyperlink" xfId="655" builtinId="9" hidden="1"/>
    <cellStyle name="Followed Hyperlink" xfId="656" builtinId="9" hidden="1"/>
    <cellStyle name="Followed Hyperlink" xfId="657" builtinId="9" hidden="1"/>
    <cellStyle name="Followed Hyperlink" xfId="658" builtinId="9" hidden="1"/>
    <cellStyle name="Followed Hyperlink" xfId="659" builtinId="9" hidden="1"/>
    <cellStyle name="Followed Hyperlink" xfId="660" builtinId="9" hidden="1"/>
    <cellStyle name="Followed Hyperlink" xfId="661" builtinId="9" hidden="1"/>
    <cellStyle name="Followed Hyperlink" xfId="662" builtinId="9" hidden="1"/>
    <cellStyle name="Followed Hyperlink" xfId="663" builtinId="9" hidden="1"/>
    <cellStyle name="Followed Hyperlink" xfId="664" builtinId="9" hidden="1"/>
    <cellStyle name="Followed Hyperlink" xfId="665" builtinId="9" hidden="1"/>
    <cellStyle name="Followed Hyperlink" xfId="666" builtinId="9" hidden="1"/>
    <cellStyle name="Followed Hyperlink" xfId="667" builtinId="9" hidden="1"/>
    <cellStyle name="Followed Hyperlink" xfId="668" builtinId="9" hidden="1"/>
    <cellStyle name="Followed Hyperlink" xfId="669" builtinId="9" hidden="1"/>
    <cellStyle name="Followed Hyperlink" xfId="670" builtinId="9" hidden="1"/>
    <cellStyle name="Followed Hyperlink" xfId="671" builtinId="9" hidden="1"/>
    <cellStyle name="Followed Hyperlink" xfId="672" builtinId="9" hidden="1"/>
    <cellStyle name="Followed Hyperlink" xfId="673" builtinId="9" hidden="1"/>
    <cellStyle name="Followed Hyperlink" xfId="674" builtinId="9" hidden="1"/>
    <cellStyle name="Followed Hyperlink" xfId="675" builtinId="9" hidden="1"/>
    <cellStyle name="Followed Hyperlink" xfId="676" builtinId="9" hidden="1"/>
    <cellStyle name="Followed Hyperlink" xfId="677" builtinId="9" hidden="1"/>
    <cellStyle name="Followed Hyperlink" xfId="678" builtinId="9" hidden="1"/>
    <cellStyle name="Followed Hyperlink" xfId="679" builtinId="9" hidden="1"/>
    <cellStyle name="Followed Hyperlink" xfId="680" builtinId="9" hidden="1"/>
    <cellStyle name="Followed Hyperlink" xfId="681" builtinId="9" hidden="1"/>
    <cellStyle name="Followed Hyperlink" xfId="682" builtinId="9" hidden="1"/>
    <cellStyle name="Followed Hyperlink" xfId="683" builtinId="9" hidden="1"/>
    <cellStyle name="Followed Hyperlink" xfId="684" builtinId="9" hidden="1"/>
    <cellStyle name="Followed Hyperlink" xfId="685" builtinId="9" hidden="1"/>
    <cellStyle name="Followed Hyperlink" xfId="686" builtinId="9" hidden="1"/>
    <cellStyle name="Followed Hyperlink" xfId="687" builtinId="9" hidden="1"/>
    <cellStyle name="Followed Hyperlink" xfId="688" builtinId="9" hidden="1"/>
    <cellStyle name="Followed Hyperlink" xfId="689" builtinId="9" hidden="1"/>
    <cellStyle name="Followed Hyperlink" xfId="690" builtinId="9" hidden="1"/>
    <cellStyle name="Followed Hyperlink" xfId="691" builtinId="9" hidden="1"/>
    <cellStyle name="Followed Hyperlink" xfId="692" builtinId="9" hidden="1"/>
    <cellStyle name="Followed Hyperlink" xfId="693" builtinId="9" hidden="1"/>
    <cellStyle name="Followed Hyperlink" xfId="694" builtinId="9" hidden="1"/>
    <cellStyle name="Followed Hyperlink" xfId="695" builtinId="9" hidden="1"/>
    <cellStyle name="Followed Hyperlink" xfId="696" builtinId="9" hidden="1"/>
    <cellStyle name="Followed Hyperlink" xfId="697" builtinId="9" hidden="1"/>
    <cellStyle name="Followed Hyperlink" xfId="698" builtinId="9" hidden="1"/>
    <cellStyle name="Followed Hyperlink" xfId="699" builtinId="9" hidden="1"/>
    <cellStyle name="Followed Hyperlink" xfId="700" builtinId="9" hidden="1"/>
    <cellStyle name="Followed Hyperlink" xfId="701" builtinId="9" hidden="1"/>
    <cellStyle name="Followed Hyperlink" xfId="702" builtinId="9" hidden="1"/>
    <cellStyle name="Followed Hyperlink" xfId="703" builtinId="9" hidden="1"/>
    <cellStyle name="Followed Hyperlink" xfId="704" builtinId="9" hidden="1"/>
    <cellStyle name="Followed Hyperlink" xfId="705" builtinId="9" hidden="1"/>
    <cellStyle name="Followed Hyperlink" xfId="706" builtinId="9" hidden="1"/>
    <cellStyle name="Followed Hyperlink" xfId="707" builtinId="9" hidden="1"/>
    <cellStyle name="Followed Hyperlink" xfId="708" builtinId="9" hidden="1"/>
    <cellStyle name="Followed Hyperlink" xfId="709" builtinId="9" hidden="1"/>
    <cellStyle name="Followed Hyperlink" xfId="710" builtinId="9" hidden="1"/>
    <cellStyle name="Followed Hyperlink" xfId="711" builtinId="9" hidden="1"/>
    <cellStyle name="Followed Hyperlink" xfId="712" builtinId="9" hidden="1"/>
    <cellStyle name="Followed Hyperlink" xfId="713" builtinId="9" hidden="1"/>
    <cellStyle name="Followed Hyperlink" xfId="714" builtinId="9" hidden="1"/>
    <cellStyle name="Followed Hyperlink" xfId="715" builtinId="9" hidden="1"/>
    <cellStyle name="Followed Hyperlink" xfId="716" builtinId="9" hidden="1"/>
    <cellStyle name="Followed Hyperlink" xfId="717" builtinId="9" hidden="1"/>
    <cellStyle name="Followed Hyperlink" xfId="718" builtinId="9" hidden="1"/>
    <cellStyle name="Followed Hyperlink" xfId="719" builtinId="9" hidden="1"/>
    <cellStyle name="Followed Hyperlink" xfId="720" builtinId="9" hidden="1"/>
    <cellStyle name="Followed Hyperlink" xfId="721" builtinId="9" hidden="1"/>
    <cellStyle name="Followed Hyperlink" xfId="722" builtinId="9" hidden="1"/>
    <cellStyle name="Followed Hyperlink" xfId="723" builtinId="9" hidden="1"/>
    <cellStyle name="Followed Hyperlink" xfId="724" builtinId="9" hidden="1"/>
    <cellStyle name="Followed Hyperlink" xfId="725" builtinId="9" hidden="1"/>
    <cellStyle name="Followed Hyperlink" xfId="726" builtinId="9" hidden="1"/>
    <cellStyle name="Followed Hyperlink" xfId="727" builtinId="9" hidden="1"/>
    <cellStyle name="Followed Hyperlink" xfId="728" builtinId="9" hidden="1"/>
    <cellStyle name="Followed Hyperlink" xfId="729" builtinId="9" hidden="1"/>
    <cellStyle name="Followed Hyperlink" xfId="730" builtinId="9" hidden="1"/>
    <cellStyle name="Followed Hyperlink" xfId="731" builtinId="9" hidden="1"/>
    <cellStyle name="Followed Hyperlink" xfId="732" builtinId="9" hidden="1"/>
    <cellStyle name="Followed Hyperlink" xfId="733" builtinId="9" hidden="1"/>
    <cellStyle name="Followed Hyperlink" xfId="734" builtinId="9" hidden="1"/>
    <cellStyle name="Followed Hyperlink" xfId="735" builtinId="9" hidden="1"/>
    <cellStyle name="Followed Hyperlink" xfId="736" builtinId="9" hidden="1"/>
    <cellStyle name="Followed Hyperlink" xfId="737" builtinId="9" hidden="1"/>
    <cellStyle name="Followed Hyperlink" xfId="738" builtinId="9" hidden="1"/>
    <cellStyle name="Followed Hyperlink" xfId="739" builtinId="9" hidden="1"/>
    <cellStyle name="Followed Hyperlink" xfId="740" builtinId="9" hidden="1"/>
    <cellStyle name="Followed Hyperlink" xfId="741" builtinId="9" hidden="1"/>
    <cellStyle name="Followed Hyperlink" xfId="742" builtinId="9" hidden="1"/>
    <cellStyle name="Followed Hyperlink" xfId="743" builtinId="9" hidden="1"/>
    <cellStyle name="Followed Hyperlink" xfId="744" builtinId="9" hidden="1"/>
    <cellStyle name="Followed Hyperlink" xfId="745" builtinId="9" hidden="1"/>
    <cellStyle name="Followed Hyperlink" xfId="746" builtinId="9" hidden="1"/>
    <cellStyle name="Followed Hyperlink" xfId="747" builtinId="9" hidden="1"/>
    <cellStyle name="Followed Hyperlink" xfId="748" builtinId="9" hidden="1"/>
    <cellStyle name="Followed Hyperlink" xfId="749" builtinId="9" hidden="1"/>
    <cellStyle name="Followed Hyperlink" xfId="750" builtinId="9" hidden="1"/>
    <cellStyle name="Followed Hyperlink" xfId="751" builtinId="9" hidden="1"/>
    <cellStyle name="Followed Hyperlink" xfId="752" builtinId="9" hidden="1"/>
    <cellStyle name="Followed Hyperlink" xfId="753" builtinId="9" hidden="1"/>
    <cellStyle name="Followed Hyperlink" xfId="754" builtinId="9" hidden="1"/>
    <cellStyle name="Followed Hyperlink" xfId="755" builtinId="9" hidden="1"/>
    <cellStyle name="Followed Hyperlink" xfId="756" builtinId="9" hidden="1"/>
    <cellStyle name="Followed Hyperlink" xfId="757" builtinId="9" hidden="1"/>
    <cellStyle name="Followed Hyperlink" xfId="758" builtinId="9" hidden="1"/>
    <cellStyle name="Followed Hyperlink" xfId="759" builtinId="9" hidden="1"/>
    <cellStyle name="Followed Hyperlink" xfId="760" builtinId="9" hidden="1"/>
    <cellStyle name="Followed Hyperlink" xfId="761" builtinId="9" hidden="1"/>
    <cellStyle name="Followed Hyperlink" xfId="762" builtinId="9" hidden="1"/>
    <cellStyle name="Followed Hyperlink" xfId="763" builtinId="9" hidden="1"/>
    <cellStyle name="Followed Hyperlink" xfId="764" builtinId="9" hidden="1"/>
    <cellStyle name="Followed Hyperlink" xfId="765" builtinId="9" hidden="1"/>
    <cellStyle name="Followed Hyperlink" xfId="766" builtinId="9" hidden="1"/>
    <cellStyle name="Followed Hyperlink" xfId="767" builtinId="9" hidden="1"/>
    <cellStyle name="Followed Hyperlink" xfId="768" builtinId="9" hidden="1"/>
    <cellStyle name="Followed Hyperlink" xfId="769" builtinId="9" hidden="1"/>
    <cellStyle name="Followed Hyperlink" xfId="770" builtinId="9" hidden="1"/>
    <cellStyle name="Followed Hyperlink" xfId="771" builtinId="9" hidden="1"/>
    <cellStyle name="Followed Hyperlink" xfId="772" builtinId="9" hidden="1"/>
    <cellStyle name="Followed Hyperlink" xfId="773" builtinId="9" hidden="1"/>
    <cellStyle name="Followed Hyperlink" xfId="774" builtinId="9" hidden="1"/>
    <cellStyle name="Followed Hyperlink" xfId="775" builtinId="9" hidden="1"/>
    <cellStyle name="Followed Hyperlink" xfId="776" builtinId="9" hidden="1"/>
    <cellStyle name="Followed Hyperlink" xfId="777" builtinId="9" hidden="1"/>
    <cellStyle name="Followed Hyperlink" xfId="778" builtinId="9" hidden="1"/>
    <cellStyle name="Followed Hyperlink" xfId="779" builtinId="9" hidden="1"/>
    <cellStyle name="Followed Hyperlink" xfId="780" builtinId="9" hidden="1"/>
    <cellStyle name="Followed Hyperlink" xfId="781" builtinId="9" hidden="1"/>
    <cellStyle name="Followed Hyperlink" xfId="782" builtinId="9" hidden="1"/>
    <cellStyle name="Followed Hyperlink" xfId="783" builtinId="9" hidden="1"/>
    <cellStyle name="Followed Hyperlink" xfId="784" builtinId="9" hidden="1"/>
    <cellStyle name="Followed Hyperlink" xfId="785" builtinId="9" hidden="1"/>
    <cellStyle name="Followed Hyperlink" xfId="786" builtinId="9" hidden="1"/>
    <cellStyle name="Followed Hyperlink" xfId="787" builtinId="9" hidden="1"/>
    <cellStyle name="Followed Hyperlink" xfId="788" builtinId="9" hidden="1"/>
    <cellStyle name="Followed Hyperlink" xfId="789" builtinId="9" hidden="1"/>
    <cellStyle name="Followed Hyperlink" xfId="790" builtinId="9" hidden="1"/>
    <cellStyle name="Followed Hyperlink" xfId="791" builtinId="9" hidden="1"/>
    <cellStyle name="Followed Hyperlink" xfId="792" builtinId="9" hidden="1"/>
    <cellStyle name="Followed Hyperlink" xfId="793" builtinId="9" hidden="1"/>
    <cellStyle name="Followed Hyperlink" xfId="794" builtinId="9" hidden="1"/>
    <cellStyle name="Followed Hyperlink" xfId="795" builtinId="9" hidden="1"/>
    <cellStyle name="Followed Hyperlink" xfId="796" builtinId="9" hidden="1"/>
    <cellStyle name="Followed Hyperlink" xfId="797" builtinId="9" hidden="1"/>
    <cellStyle name="Followed Hyperlink" xfId="798" builtinId="9" hidden="1"/>
    <cellStyle name="Followed Hyperlink" xfId="799" builtinId="9" hidden="1"/>
    <cellStyle name="Followed Hyperlink" xfId="800" builtinId="9" hidden="1"/>
    <cellStyle name="Followed Hyperlink" xfId="801" builtinId="9" hidden="1"/>
    <cellStyle name="Followed Hyperlink" xfId="802" builtinId="9" hidden="1"/>
    <cellStyle name="Followed Hyperlink" xfId="803" builtinId="9" hidden="1"/>
    <cellStyle name="Followed Hyperlink" xfId="804" builtinId="9" hidden="1"/>
    <cellStyle name="Followed Hyperlink" xfId="805"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0" builtinId="9" hidden="1"/>
    <cellStyle name="Followed Hyperlink" xfId="811" builtinId="9" hidden="1"/>
    <cellStyle name="Followed Hyperlink" xfId="812" builtinId="9" hidden="1"/>
    <cellStyle name="Followed Hyperlink" xfId="813" builtinId="9" hidden="1"/>
    <cellStyle name="Followed Hyperlink" xfId="814" builtinId="9" hidden="1"/>
    <cellStyle name="Followed Hyperlink" xfId="815" builtinId="9" hidden="1"/>
    <cellStyle name="Followed Hyperlink" xfId="816" builtinId="9" hidden="1"/>
    <cellStyle name="Followed Hyperlink" xfId="817" builtinId="9" hidden="1"/>
    <cellStyle name="Followed Hyperlink" xfId="818" builtinId="9" hidden="1"/>
    <cellStyle name="Followed Hyperlink" xfId="819" builtinId="9" hidden="1"/>
    <cellStyle name="Followed Hyperlink" xfId="820" builtinId="9" hidden="1"/>
    <cellStyle name="Followed Hyperlink" xfId="821" builtinId="9" hidden="1"/>
    <cellStyle name="Followed Hyperlink" xfId="822" builtinId="9" hidden="1"/>
    <cellStyle name="Followed Hyperlink" xfId="823" builtinId="9" hidden="1"/>
    <cellStyle name="Followed Hyperlink" xfId="824" builtinId="9" hidden="1"/>
    <cellStyle name="Followed Hyperlink" xfId="825" builtinId="9" hidden="1"/>
    <cellStyle name="Followed Hyperlink" xfId="826" builtinId="9" hidden="1"/>
    <cellStyle name="Followed Hyperlink" xfId="827" builtinId="9" hidden="1"/>
    <cellStyle name="Followed Hyperlink" xfId="828" builtinId="9" hidden="1"/>
    <cellStyle name="Followed Hyperlink" xfId="829" builtinId="9" hidden="1"/>
    <cellStyle name="Followed Hyperlink" xfId="830" builtinId="9" hidden="1"/>
    <cellStyle name="Followed Hyperlink" xfId="831" builtinId="9" hidden="1"/>
    <cellStyle name="Followed Hyperlink" xfId="832" builtinId="9" hidden="1"/>
    <cellStyle name="Followed Hyperlink" xfId="833" builtinId="9" hidden="1"/>
    <cellStyle name="Followed Hyperlink" xfId="834" builtinId="9" hidden="1"/>
    <cellStyle name="Followed Hyperlink" xfId="835" builtinId="9" hidden="1"/>
    <cellStyle name="Followed Hyperlink" xfId="836" builtinId="9" hidden="1"/>
    <cellStyle name="Followed Hyperlink" xfId="837" builtinId="9" hidden="1"/>
    <cellStyle name="Followed Hyperlink" xfId="838" builtinId="9" hidden="1"/>
    <cellStyle name="Followed Hyperlink" xfId="839" builtinId="9" hidden="1"/>
    <cellStyle name="Followed Hyperlink" xfId="840" builtinId="9" hidden="1"/>
    <cellStyle name="Followed Hyperlink" xfId="841" builtinId="9" hidden="1"/>
    <cellStyle name="Followed Hyperlink" xfId="842" builtinId="9" hidden="1"/>
    <cellStyle name="Followed Hyperlink" xfId="843" builtinId="9" hidden="1"/>
    <cellStyle name="Followed Hyperlink" xfId="844" builtinId="9" hidden="1"/>
    <cellStyle name="Followed Hyperlink" xfId="845" builtinId="9" hidden="1"/>
    <cellStyle name="Followed Hyperlink" xfId="846" builtinId="9" hidden="1"/>
    <cellStyle name="Followed Hyperlink" xfId="847" builtinId="9" hidden="1"/>
    <cellStyle name="Followed Hyperlink" xfId="848" builtinId="9" hidden="1"/>
    <cellStyle name="Followed Hyperlink" xfId="849" builtinId="9" hidden="1"/>
    <cellStyle name="Followed Hyperlink" xfId="850" builtinId="9" hidden="1"/>
    <cellStyle name="Followed Hyperlink" xfId="946" builtinId="9" hidden="1"/>
    <cellStyle name="Followed Hyperlink" xfId="947" builtinId="9" hidden="1"/>
    <cellStyle name="Followed Hyperlink" xfId="948" builtinId="9" hidden="1"/>
    <cellStyle name="Followed Hyperlink" xfId="949" builtinId="9" hidden="1"/>
    <cellStyle name="Followed Hyperlink" xfId="950" builtinId="9" hidden="1"/>
    <cellStyle name="Followed Hyperlink" xfId="951" builtinId="9" hidden="1"/>
    <cellStyle name="Followed Hyperlink" xfId="952" builtinId="9" hidden="1"/>
    <cellStyle name="Followed Hyperlink" xfId="953" builtinId="9" hidden="1"/>
    <cellStyle name="Followed Hyperlink" xfId="954" builtinId="9" hidden="1"/>
    <cellStyle name="Followed Hyperlink" xfId="955" builtinId="9" hidden="1"/>
    <cellStyle name="Followed Hyperlink" xfId="956" builtinId="9" hidden="1"/>
    <cellStyle name="Followed Hyperlink" xfId="957" builtinId="9" hidden="1"/>
    <cellStyle name="Followed Hyperlink" xfId="958" builtinId="9" hidden="1"/>
    <cellStyle name="Followed Hyperlink" xfId="959" builtinId="9" hidden="1"/>
    <cellStyle name="Followed Hyperlink" xfId="960" builtinId="9" hidden="1"/>
    <cellStyle name="Followed Hyperlink" xfId="961" builtinId="9" hidden="1"/>
    <cellStyle name="Followed Hyperlink" xfId="962" builtinId="9" hidden="1"/>
    <cellStyle name="Followed Hyperlink" xfId="963" builtinId="9" hidden="1"/>
    <cellStyle name="Followed Hyperlink" xfId="964" builtinId="9" hidden="1"/>
    <cellStyle name="Followed Hyperlink" xfId="965" builtinId="9" hidden="1"/>
    <cellStyle name="Followed Hyperlink" xfId="966" builtinId="9" hidden="1"/>
    <cellStyle name="Followed Hyperlink" xfId="967" builtinId="9" hidden="1"/>
    <cellStyle name="Followed Hyperlink" xfId="968" builtinId="9" hidden="1"/>
    <cellStyle name="Followed Hyperlink" xfId="969" builtinId="9" hidden="1"/>
    <cellStyle name="Followed Hyperlink" xfId="970" builtinId="9" hidden="1"/>
    <cellStyle name="Followed Hyperlink" xfId="971" builtinId="9" hidden="1"/>
    <cellStyle name="Followed Hyperlink" xfId="972" builtinId="9" hidden="1"/>
    <cellStyle name="Followed Hyperlink" xfId="973" builtinId="9" hidden="1"/>
    <cellStyle name="Followed Hyperlink" xfId="974" builtinId="9" hidden="1"/>
    <cellStyle name="Followed Hyperlink" xfId="975" builtinId="9" hidden="1"/>
    <cellStyle name="Followed Hyperlink" xfId="976" builtinId="9" hidden="1"/>
    <cellStyle name="Followed Hyperlink" xfId="977" builtinId="9" hidden="1"/>
    <cellStyle name="Followed Hyperlink" xfId="978" builtinId="9" hidden="1"/>
    <cellStyle name="Followed Hyperlink" xfId="979" builtinId="9" hidden="1"/>
    <cellStyle name="Followed Hyperlink" xfId="980" builtinId="9" hidden="1"/>
    <cellStyle name="Followed Hyperlink" xfId="981" builtinId="9" hidden="1"/>
    <cellStyle name="Followed Hyperlink" xfId="982" builtinId="9" hidden="1"/>
    <cellStyle name="Followed Hyperlink" xfId="983" builtinId="9" hidden="1"/>
    <cellStyle name="Followed Hyperlink" xfId="984" builtinId="9" hidden="1"/>
    <cellStyle name="Followed Hyperlink" xfId="985" builtinId="9" hidden="1"/>
    <cellStyle name="Followed Hyperlink" xfId="986" builtinId="9" hidden="1"/>
    <cellStyle name="Followed Hyperlink" xfId="987" builtinId="9" hidden="1"/>
    <cellStyle name="Followed Hyperlink" xfId="988" builtinId="9" hidden="1"/>
    <cellStyle name="Followed Hyperlink" xfId="989" builtinId="9" hidden="1"/>
    <cellStyle name="Followed Hyperlink" xfId="990" builtinId="9" hidden="1"/>
    <cellStyle name="Followed Hyperlink" xfId="991" builtinId="9" hidden="1"/>
    <cellStyle name="Followed Hyperlink" xfId="992" builtinId="9" hidden="1"/>
    <cellStyle name="Followed Hyperlink" xfId="993" builtinId="9" hidden="1"/>
    <cellStyle name="Followed Hyperlink" xfId="994" builtinId="9" hidden="1"/>
    <cellStyle name="Followed Hyperlink" xfId="995" builtinId="9" hidden="1"/>
    <cellStyle name="Followed Hyperlink" xfId="996" builtinId="9" hidden="1"/>
    <cellStyle name="Followed Hyperlink" xfId="997" builtinId="9" hidden="1"/>
    <cellStyle name="Followed Hyperlink" xfId="998" builtinId="9" hidden="1"/>
    <cellStyle name="Followed Hyperlink" xfId="999" builtinId="9" hidden="1"/>
    <cellStyle name="Followed Hyperlink" xfId="1000" builtinId="9" hidden="1"/>
    <cellStyle name="Followed Hyperlink" xfId="1001" builtinId="9" hidden="1"/>
    <cellStyle name="Followed Hyperlink" xfId="1002" builtinId="9" hidden="1"/>
    <cellStyle name="Followed Hyperlink" xfId="1003" builtinId="9" hidden="1"/>
    <cellStyle name="Followed Hyperlink" xfId="1004" builtinId="9" hidden="1"/>
    <cellStyle name="Followed Hyperlink" xfId="1005" builtinId="9" hidden="1"/>
    <cellStyle name="Followed Hyperlink" xfId="1006" builtinId="9" hidden="1"/>
    <cellStyle name="Followed Hyperlink" xfId="1007" builtinId="9" hidden="1"/>
    <cellStyle name="Followed Hyperlink" xfId="1008" builtinId="9" hidden="1"/>
    <cellStyle name="Followed Hyperlink" xfId="1009" builtinId="9" hidden="1"/>
    <cellStyle name="Followed Hyperlink" xfId="1010" builtinId="9" hidden="1"/>
    <cellStyle name="Followed Hyperlink" xfId="1011" builtinId="9" hidden="1"/>
    <cellStyle name="Followed Hyperlink" xfId="1012" builtinId="9" hidden="1"/>
    <cellStyle name="Followed Hyperlink" xfId="1013" builtinId="9" hidden="1"/>
    <cellStyle name="Followed Hyperlink" xfId="1014" builtinId="9" hidden="1"/>
    <cellStyle name="Followed Hyperlink" xfId="1015" builtinId="9" hidden="1"/>
    <cellStyle name="Followed Hyperlink" xfId="1016" builtinId="9" hidden="1"/>
    <cellStyle name="Followed Hyperlink" xfId="1017" builtinId="9" hidden="1"/>
    <cellStyle name="Followed Hyperlink" xfId="1018" builtinId="9" hidden="1"/>
    <cellStyle name="Followed Hyperlink" xfId="1019" builtinId="9" hidden="1"/>
    <cellStyle name="Followed Hyperlink" xfId="1020" builtinId="9" hidden="1"/>
    <cellStyle name="Followed Hyperlink" xfId="1021" builtinId="9" hidden="1"/>
    <cellStyle name="Followed Hyperlink" xfId="1022" builtinId="9" hidden="1"/>
    <cellStyle name="Followed Hyperlink" xfId="1023" builtinId="9" hidden="1"/>
    <cellStyle name="Followed Hyperlink" xfId="1024" builtinId="9" hidden="1"/>
    <cellStyle name="Followed Hyperlink" xfId="1025" builtinId="9" hidden="1"/>
    <cellStyle name="Followed Hyperlink" xfId="1026" builtinId="9" hidden="1"/>
    <cellStyle name="Followed Hyperlink" xfId="1027" builtinId="9" hidden="1"/>
    <cellStyle name="Followed Hyperlink" xfId="1028" builtinId="9" hidden="1"/>
    <cellStyle name="Followed Hyperlink" xfId="1029" builtinId="9" hidden="1"/>
    <cellStyle name="Followed Hyperlink" xfId="1030" builtinId="9" hidden="1"/>
    <cellStyle name="Followed Hyperlink" xfId="1031" builtinId="9" hidden="1"/>
    <cellStyle name="Followed Hyperlink" xfId="1032" builtinId="9" hidden="1"/>
    <cellStyle name="Followed Hyperlink" xfId="1033" builtinId="9" hidden="1"/>
    <cellStyle name="Followed Hyperlink" xfId="1034" builtinId="9" hidden="1"/>
    <cellStyle name="Followed Hyperlink" xfId="1035" builtinId="9" hidden="1"/>
    <cellStyle name="Followed Hyperlink" xfId="1036" builtinId="9" hidden="1"/>
    <cellStyle name="Followed Hyperlink" xfId="1037" builtinId="9" hidden="1"/>
    <cellStyle name="Followed Hyperlink" xfId="1038" builtinId="9" hidden="1"/>
    <cellStyle name="Followed Hyperlink" xfId="1039" builtinId="9" hidden="1"/>
    <cellStyle name="Followed Hyperlink" xfId="1040" builtinId="9" hidden="1"/>
    <cellStyle name="Followed Hyperlink" xfId="1041" builtinId="9" hidden="1"/>
    <cellStyle name="Followed Hyperlink" xfId="1042" builtinId="9" hidden="1"/>
    <cellStyle name="Followed Hyperlink" xfId="1043" builtinId="9" hidden="1"/>
    <cellStyle name="Followed Hyperlink" xfId="1044" builtinId="9" hidden="1"/>
    <cellStyle name="Followed Hyperlink" xfId="1075" builtinId="9" hidden="1"/>
    <cellStyle name="Followed Hyperlink" xfId="1076" builtinId="9" hidden="1"/>
    <cellStyle name="Followed Hyperlink" xfId="1077" builtinId="9" hidden="1"/>
    <cellStyle name="Followed Hyperlink" xfId="1078" builtinId="9" hidden="1"/>
    <cellStyle name="Followed Hyperlink" xfId="1079" builtinId="9" hidden="1"/>
    <cellStyle name="Followed Hyperlink" xfId="1080" builtinId="9" hidden="1"/>
    <cellStyle name="Followed Hyperlink" xfId="1081" builtinId="9" hidden="1"/>
    <cellStyle name="Followed Hyperlink" xfId="1082" builtinId="9" hidden="1"/>
    <cellStyle name="Followed Hyperlink" xfId="1083" builtinId="9" hidden="1"/>
    <cellStyle name="Followed Hyperlink" xfId="1084" builtinId="9" hidden="1"/>
    <cellStyle name="Followed Hyperlink" xfId="1085" builtinId="9" hidden="1"/>
    <cellStyle name="Followed Hyperlink" xfId="1086" builtinId="9" hidden="1"/>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1" builtinId="9" hidden="1"/>
    <cellStyle name="header" xfId="53" xr:uid="{00000000-0005-0000-0000-000087030000}"/>
    <cellStyle name="Header Total" xfId="54" xr:uid="{00000000-0005-0000-0000-000088030000}"/>
    <cellStyle name="Header1" xfId="55" xr:uid="{00000000-0005-0000-0000-000089030000}"/>
    <cellStyle name="Header2" xfId="56" xr:uid="{00000000-0005-0000-0000-00008A030000}"/>
    <cellStyle name="Header3" xfId="57" xr:uid="{00000000-0005-0000-0000-00008B030000}"/>
    <cellStyle name="Heading 1 2" xfId="150" xr:uid="{00000000-0005-0000-0000-00008C030000}"/>
    <cellStyle name="Heading 1 3" xfId="151" xr:uid="{00000000-0005-0000-0000-00008D030000}"/>
    <cellStyle name="Hyperlink" xfId="86"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Normal" xfId="0" builtinId="0"/>
    <cellStyle name="Normal 10" xfId="58" xr:uid="{00000000-0005-0000-0000-0000BA030000}"/>
    <cellStyle name="Normal 11" xfId="59" xr:uid="{00000000-0005-0000-0000-0000BB030000}"/>
    <cellStyle name="Normal 11 2" xfId="591" xr:uid="{00000000-0005-0000-0000-0000BC030000}"/>
    <cellStyle name="Normal 11 3" xfId="592" xr:uid="{00000000-0005-0000-0000-0000BD030000}"/>
    <cellStyle name="Normal 11 4" xfId="915" xr:uid="{00000000-0005-0000-0000-0000BE030000}"/>
    <cellStyle name="Normal 12" xfId="152" xr:uid="{00000000-0005-0000-0000-0000BF030000}"/>
    <cellStyle name="Normal 13" xfId="916" xr:uid="{00000000-0005-0000-0000-0000C0030000}"/>
    <cellStyle name="Normal 13 2" xfId="1057" xr:uid="{00000000-0005-0000-0000-0000C1030000}"/>
    <cellStyle name="Normal 14" xfId="1054" xr:uid="{00000000-0005-0000-0000-0000C2030000}"/>
    <cellStyle name="Normal 2" xfId="60" xr:uid="{00000000-0005-0000-0000-0000C3030000}"/>
    <cellStyle name="Normal 2 2 2" xfId="1115" xr:uid="{333504F3-81EA-8D4E-9FC3-C4FFE26896B5}"/>
    <cellStyle name="Normal 3" xfId="61" xr:uid="{00000000-0005-0000-0000-0000C4030000}"/>
    <cellStyle name="Normal 4" xfId="62" xr:uid="{00000000-0005-0000-0000-0000C5030000}"/>
    <cellStyle name="Normal 4 2" xfId="153" xr:uid="{00000000-0005-0000-0000-0000C6030000}"/>
    <cellStyle name="Normal 4 2 2" xfId="593" xr:uid="{00000000-0005-0000-0000-0000C7030000}"/>
    <cellStyle name="Normal 4 2 2 2" xfId="594" xr:uid="{00000000-0005-0000-0000-0000C8030000}"/>
    <cellStyle name="Normal 4 2 2 2 2" xfId="595" xr:uid="{00000000-0005-0000-0000-0000C9030000}"/>
    <cellStyle name="Normal 5" xfId="63" xr:uid="{00000000-0005-0000-0000-0000CA030000}"/>
    <cellStyle name="Normal 6" xfId="64" xr:uid="{00000000-0005-0000-0000-0000CB030000}"/>
    <cellStyle name="Normal 6 2" xfId="1068" xr:uid="{00000000-0005-0000-0000-0000CC030000}"/>
    <cellStyle name="Normal 7" xfId="65" xr:uid="{00000000-0005-0000-0000-0000CD030000}"/>
    <cellStyle name="Normal 7 2" xfId="154" xr:uid="{00000000-0005-0000-0000-0000CE030000}"/>
    <cellStyle name="Normal 7 2 2" xfId="155" xr:uid="{00000000-0005-0000-0000-0000CF030000}"/>
    <cellStyle name="Normal 7 2 3" xfId="596" xr:uid="{00000000-0005-0000-0000-0000D0030000}"/>
    <cellStyle name="Normal 7 3" xfId="156" xr:uid="{00000000-0005-0000-0000-0000D1030000}"/>
    <cellStyle name="Normal 7 3 2" xfId="157" xr:uid="{00000000-0005-0000-0000-0000D2030000}"/>
    <cellStyle name="Normal 7 3 2 2" xfId="597" xr:uid="{00000000-0005-0000-0000-0000D3030000}"/>
    <cellStyle name="Normal 7 3 3" xfId="917" xr:uid="{00000000-0005-0000-0000-0000D4030000}"/>
    <cellStyle name="Normal 7 3 3 2" xfId="918" xr:uid="{00000000-0005-0000-0000-0000D5030000}"/>
    <cellStyle name="Normal 7 4" xfId="158" xr:uid="{00000000-0005-0000-0000-0000D6030000}"/>
    <cellStyle name="Normal 7 4 2" xfId="598" xr:uid="{00000000-0005-0000-0000-0000D7030000}"/>
    <cellStyle name="Normal 7 4 2 2" xfId="599" xr:uid="{00000000-0005-0000-0000-0000D8030000}"/>
    <cellStyle name="Normal 7 4 2 3" xfId="600" xr:uid="{00000000-0005-0000-0000-0000D9030000}"/>
    <cellStyle name="Normal 7 4 2 3 2" xfId="601" xr:uid="{00000000-0005-0000-0000-0000DA030000}"/>
    <cellStyle name="Normal 7 5" xfId="159" xr:uid="{00000000-0005-0000-0000-0000DB030000}"/>
    <cellStyle name="Normal 8" xfId="66" xr:uid="{00000000-0005-0000-0000-0000DC030000}"/>
    <cellStyle name="Normal 8 2" xfId="67" xr:uid="{00000000-0005-0000-0000-0000DD030000}"/>
    <cellStyle name="Normal 8 2 10" xfId="1121" xr:uid="{DA1EF0B1-0EDD-EE4B-A2EE-451BA4B31BC7}"/>
    <cellStyle name="Normal 8 2 2" xfId="160" xr:uid="{00000000-0005-0000-0000-0000DE030000}"/>
    <cellStyle name="Normal 8 2 2 2" xfId="602" xr:uid="{00000000-0005-0000-0000-0000DF030000}"/>
    <cellStyle name="Normal 8 2 2 2 2" xfId="603" xr:uid="{00000000-0005-0000-0000-0000E0030000}"/>
    <cellStyle name="Normal 8 2 2 2 2 2" xfId="604" xr:uid="{00000000-0005-0000-0000-0000E1030000}"/>
    <cellStyle name="Normal 8 2 2 2 3" xfId="1047" xr:uid="{00000000-0005-0000-0000-0000E2030000}"/>
    <cellStyle name="Normal 8 2 2 2 3 2" xfId="1124" xr:uid="{3537B786-1834-2A41-BA34-46C6C44B2BBC}"/>
    <cellStyle name="Normal 8 2 2 2 4" xfId="1123" xr:uid="{4BFEF34F-1F23-F94E-8E97-F333892BD872}"/>
    <cellStyle name="Normal 8 2 2 3" xfId="919" xr:uid="{00000000-0005-0000-0000-0000E3030000}"/>
    <cellStyle name="Normal 8 2 2 3 2" xfId="1069" xr:uid="{00000000-0005-0000-0000-0000E4030000}"/>
    <cellStyle name="Normal 8 2 2 3 3" xfId="1119" xr:uid="{BC8C5854-6C04-964F-AD68-232183DFA818}"/>
    <cellStyle name="Normal 8 2 3" xfId="533" xr:uid="{00000000-0005-0000-0000-0000E5030000}"/>
    <cellStyle name="Normal 8 2 3 2" xfId="605" xr:uid="{00000000-0005-0000-0000-0000E6030000}"/>
    <cellStyle name="Normal 8 2 3 3" xfId="920" xr:uid="{00000000-0005-0000-0000-0000E7030000}"/>
    <cellStyle name="Normal 8 2 3 3 2" xfId="921" xr:uid="{00000000-0005-0000-0000-0000E8030000}"/>
    <cellStyle name="Normal 8 2 3 4" xfId="1114" xr:uid="{C823051C-41E8-C642-B39E-85AD928B1425}"/>
    <cellStyle name="Normal 8 2 3 5" xfId="1117" xr:uid="{1A559F63-9B3C-E043-9162-DA3F4F98EE36}"/>
    <cellStyle name="Normal 8 2 4" xfId="606" xr:uid="{00000000-0005-0000-0000-0000E9030000}"/>
    <cellStyle name="Normal 8 2 4 2" xfId="607" xr:uid="{00000000-0005-0000-0000-0000EA030000}"/>
    <cellStyle name="Normal 8 2 5" xfId="608" xr:uid="{00000000-0005-0000-0000-0000EB030000}"/>
    <cellStyle name="Normal 8 2 5 2" xfId="922" xr:uid="{00000000-0005-0000-0000-0000EC030000}"/>
    <cellStyle name="Normal 8 2 5 2 2" xfId="923" xr:uid="{00000000-0005-0000-0000-0000ED030000}"/>
    <cellStyle name="Normal 8 2 5 3" xfId="924" xr:uid="{00000000-0005-0000-0000-0000EE030000}"/>
    <cellStyle name="Normal 8 2 5 3 2" xfId="925" xr:uid="{00000000-0005-0000-0000-0000EF030000}"/>
    <cellStyle name="Normal 8 2 6" xfId="851" xr:uid="{00000000-0005-0000-0000-0000F0030000}"/>
    <cellStyle name="Normal 8 2 6 2" xfId="926" xr:uid="{00000000-0005-0000-0000-0000F1030000}"/>
    <cellStyle name="Normal 8 2 6 2 2" xfId="927" xr:uid="{00000000-0005-0000-0000-0000F2030000}"/>
    <cellStyle name="Normal 8 2 6 3" xfId="1070" xr:uid="{00000000-0005-0000-0000-0000F3030000}"/>
    <cellStyle name="Normal 8 2 7" xfId="1045" xr:uid="{00000000-0005-0000-0000-0000F4030000}"/>
    <cellStyle name="Normal 8 2 7 2" xfId="1125" xr:uid="{02AA5268-D851-8449-AC51-BC126AC67F4C}"/>
    <cellStyle name="Normal 8 2 8" xfId="1118" xr:uid="{AD4E75B2-5754-CD43-86EC-928A6EB1967C}"/>
    <cellStyle name="Normal 8 2 8 3" xfId="1113" xr:uid="{7491DE2F-C69B-1F49-A10B-5E0032A44606}"/>
    <cellStyle name="Normal 9" xfId="4" xr:uid="{00000000-0005-0000-0000-0000F5030000}"/>
    <cellStyle name="Normal 9 2" xfId="68" xr:uid="{00000000-0005-0000-0000-0000F6030000}"/>
    <cellStyle name="Normal 9 3" xfId="161" xr:uid="{00000000-0005-0000-0000-0000F7030000}"/>
    <cellStyle name="Percent" xfId="2" builtinId="5"/>
    <cellStyle name="Percent 10" xfId="69" xr:uid="{00000000-0005-0000-0000-0000F9030000}"/>
    <cellStyle name="Percent 10 2" xfId="70" xr:uid="{00000000-0005-0000-0000-0000FA030000}"/>
    <cellStyle name="Percent 10 3" xfId="1071" xr:uid="{00000000-0005-0000-0000-0000FB030000}"/>
    <cellStyle name="Percent 11" xfId="71" xr:uid="{00000000-0005-0000-0000-0000FC030000}"/>
    <cellStyle name="Percent 11 2" xfId="162" xr:uid="{00000000-0005-0000-0000-0000FD030000}"/>
    <cellStyle name="Percent 11 3" xfId="163" xr:uid="{00000000-0005-0000-0000-0000FE030000}"/>
    <cellStyle name="Percent 11 4" xfId="164" xr:uid="{00000000-0005-0000-0000-0000FF030000}"/>
    <cellStyle name="Percent 11 4 2" xfId="609" xr:uid="{00000000-0005-0000-0000-000000040000}"/>
    <cellStyle name="Percent 11 4 2 2" xfId="610" xr:uid="{00000000-0005-0000-0000-000001040000}"/>
    <cellStyle name="Percent 11 4 2 3" xfId="611" xr:uid="{00000000-0005-0000-0000-000002040000}"/>
    <cellStyle name="Percent 11 5" xfId="165" xr:uid="{00000000-0005-0000-0000-000003040000}"/>
    <cellStyle name="Percent 12" xfId="72" xr:uid="{00000000-0005-0000-0000-000004040000}"/>
    <cellStyle name="Percent 13" xfId="928" xr:uid="{00000000-0005-0000-0000-000005040000}"/>
    <cellStyle name="Percent 14" xfId="929" xr:uid="{00000000-0005-0000-0000-000006040000}"/>
    <cellStyle name="Percent 14 2" xfId="930" xr:uid="{00000000-0005-0000-0000-000007040000}"/>
    <cellStyle name="Percent 14 2 2" xfId="931" xr:uid="{00000000-0005-0000-0000-000008040000}"/>
    <cellStyle name="Percent 14 2 2 2" xfId="1055" xr:uid="{00000000-0005-0000-0000-000009040000}"/>
    <cellStyle name="Percent 15" xfId="932" xr:uid="{00000000-0005-0000-0000-00000A040000}"/>
    <cellStyle name="Percent 16" xfId="933" xr:uid="{00000000-0005-0000-0000-00000B040000}"/>
    <cellStyle name="Percent 16 2" xfId="1072" xr:uid="{00000000-0005-0000-0000-00000C040000}"/>
    <cellStyle name="Percent 17" xfId="1073" xr:uid="{00000000-0005-0000-0000-00000D040000}"/>
    <cellStyle name="Percent 18" xfId="1074" xr:uid="{00000000-0005-0000-0000-00000E040000}"/>
    <cellStyle name="Percent 2" xfId="73" xr:uid="{00000000-0005-0000-0000-00000F040000}"/>
    <cellStyle name="Percent 3" xfId="74" xr:uid="{00000000-0005-0000-0000-000010040000}"/>
    <cellStyle name="Percent 3 2" xfId="166" xr:uid="{00000000-0005-0000-0000-000011040000}"/>
    <cellStyle name="Percent 3 3" xfId="167" xr:uid="{00000000-0005-0000-0000-000012040000}"/>
    <cellStyle name="Percent 3 4" xfId="168" xr:uid="{00000000-0005-0000-0000-000013040000}"/>
    <cellStyle name="Percent 3 5" xfId="169" xr:uid="{00000000-0005-0000-0000-000014040000}"/>
    <cellStyle name="Percent 4" xfId="75" xr:uid="{00000000-0005-0000-0000-000015040000}"/>
    <cellStyle name="Percent 5" xfId="76" xr:uid="{00000000-0005-0000-0000-000016040000}"/>
    <cellStyle name="Percent 5 2" xfId="77" xr:uid="{00000000-0005-0000-0000-000017040000}"/>
    <cellStyle name="Percent 5 2 2" xfId="78" xr:uid="{00000000-0005-0000-0000-000018040000}"/>
    <cellStyle name="Percent 5 2 3" xfId="170" xr:uid="{00000000-0005-0000-0000-000019040000}"/>
    <cellStyle name="Percent 5 2 3 2" xfId="171" xr:uid="{00000000-0005-0000-0000-00001A040000}"/>
    <cellStyle name="Percent 5 2 3 3" xfId="612" xr:uid="{00000000-0005-0000-0000-00001B040000}"/>
    <cellStyle name="Percent 5 2 3 4" xfId="613" xr:uid="{00000000-0005-0000-0000-00001C040000}"/>
    <cellStyle name="Percent 5 2 3 5" xfId="614" xr:uid="{00000000-0005-0000-0000-00001D040000}"/>
    <cellStyle name="Percent 5 2 3 6" xfId="934" xr:uid="{00000000-0005-0000-0000-00001E040000}"/>
    <cellStyle name="Percent 5 2 3 6 2" xfId="935" xr:uid="{00000000-0005-0000-0000-00001F040000}"/>
    <cellStyle name="Percent 5 2 3 6 2 2" xfId="936" xr:uid="{00000000-0005-0000-0000-000020040000}"/>
    <cellStyle name="Percent 5 2 3 7" xfId="1048" xr:uid="{00000000-0005-0000-0000-000021040000}"/>
    <cellStyle name="Percent 5 2 4" xfId="172" xr:uid="{00000000-0005-0000-0000-000022040000}"/>
    <cellStyle name="Percent 5 2 5" xfId="173" xr:uid="{00000000-0005-0000-0000-000023040000}"/>
    <cellStyle name="Percent 5 2 6" xfId="174" xr:uid="{00000000-0005-0000-0000-000024040000}"/>
    <cellStyle name="Percent 5 3" xfId="79" xr:uid="{00000000-0005-0000-0000-000025040000}"/>
    <cellStyle name="Percent 5 3 2" xfId="175" xr:uid="{00000000-0005-0000-0000-000026040000}"/>
    <cellStyle name="Percent 5 3 2 2" xfId="176" xr:uid="{00000000-0005-0000-0000-000027040000}"/>
    <cellStyle name="Percent 5 3 2 3" xfId="615" xr:uid="{00000000-0005-0000-0000-000028040000}"/>
    <cellStyle name="Percent 5 3 3" xfId="177" xr:uid="{00000000-0005-0000-0000-000029040000}"/>
    <cellStyle name="Percent 5 3 3 2" xfId="178" xr:uid="{00000000-0005-0000-0000-00002A040000}"/>
    <cellStyle name="Percent 5 3 3 3" xfId="616" xr:uid="{00000000-0005-0000-0000-00002B040000}"/>
    <cellStyle name="Percent 5 3 3 4" xfId="937" xr:uid="{00000000-0005-0000-0000-00002C040000}"/>
    <cellStyle name="Percent 5 3 3 4 2" xfId="938" xr:uid="{00000000-0005-0000-0000-00002D040000}"/>
    <cellStyle name="Percent 5 3 4" xfId="179" xr:uid="{00000000-0005-0000-0000-00002E040000}"/>
    <cellStyle name="Percent 5 3 4 2" xfId="617" xr:uid="{00000000-0005-0000-0000-00002F040000}"/>
    <cellStyle name="Percent 5 3 4 2 2" xfId="618" xr:uid="{00000000-0005-0000-0000-000030040000}"/>
    <cellStyle name="Percent 5 3 4 2 3" xfId="619" xr:uid="{00000000-0005-0000-0000-000031040000}"/>
    <cellStyle name="Percent 5 3 5" xfId="180" xr:uid="{00000000-0005-0000-0000-000032040000}"/>
    <cellStyle name="Percent 6" xfId="80" xr:uid="{00000000-0005-0000-0000-000033040000}"/>
    <cellStyle name="Percent 6 2" xfId="181" xr:uid="{00000000-0005-0000-0000-000034040000}"/>
    <cellStyle name="Percent 6 2 2" xfId="182" xr:uid="{00000000-0005-0000-0000-000035040000}"/>
    <cellStyle name="Percent 6 2 3" xfId="620" xr:uid="{00000000-0005-0000-0000-000036040000}"/>
    <cellStyle name="Percent 6 2 4" xfId="939" xr:uid="{00000000-0005-0000-0000-000037040000}"/>
    <cellStyle name="Percent 6 2 4 2" xfId="940" xr:uid="{00000000-0005-0000-0000-000038040000}"/>
    <cellStyle name="Percent 6 3" xfId="183" xr:uid="{00000000-0005-0000-0000-000039040000}"/>
    <cellStyle name="Percent 6 4" xfId="184" xr:uid="{00000000-0005-0000-0000-00003A040000}"/>
    <cellStyle name="Percent 6 5" xfId="185" xr:uid="{00000000-0005-0000-0000-00003B040000}"/>
    <cellStyle name="Percent 7" xfId="81" xr:uid="{00000000-0005-0000-0000-00003C040000}"/>
    <cellStyle name="Percent 7 2" xfId="82" xr:uid="{00000000-0005-0000-0000-00003D040000}"/>
    <cellStyle name="Percent 8" xfId="83" xr:uid="{00000000-0005-0000-0000-00003E040000}"/>
    <cellStyle name="Percent 8 2" xfId="84" xr:uid="{00000000-0005-0000-0000-00003F040000}"/>
    <cellStyle name="Percent 8 2 2" xfId="186" xr:uid="{00000000-0005-0000-0000-000040040000}"/>
    <cellStyle name="Percent 8 2 2 2" xfId="187" xr:uid="{00000000-0005-0000-0000-000041040000}"/>
    <cellStyle name="Percent 8 2 2 3" xfId="621" xr:uid="{00000000-0005-0000-0000-000042040000}"/>
    <cellStyle name="Percent 8 2 2 4" xfId="941" xr:uid="{00000000-0005-0000-0000-000043040000}"/>
    <cellStyle name="Percent 8 2 3" xfId="188" xr:uid="{00000000-0005-0000-0000-000044040000}"/>
    <cellStyle name="Percent 8 2 3 2" xfId="189" xr:uid="{00000000-0005-0000-0000-000045040000}"/>
    <cellStyle name="Percent 8 2 3 3" xfId="622" xr:uid="{00000000-0005-0000-0000-000046040000}"/>
    <cellStyle name="Percent 8 2 3 4" xfId="942" xr:uid="{00000000-0005-0000-0000-000047040000}"/>
    <cellStyle name="Percent 8 2 3 4 2" xfId="943" xr:uid="{00000000-0005-0000-0000-000048040000}"/>
    <cellStyle name="Percent 8 2 4" xfId="190" xr:uid="{00000000-0005-0000-0000-000049040000}"/>
    <cellStyle name="Percent 8 2 5" xfId="191" xr:uid="{00000000-0005-0000-0000-00004A040000}"/>
    <cellStyle name="Percent 8 2 6" xfId="623" xr:uid="{00000000-0005-0000-0000-00004B040000}"/>
    <cellStyle name="Percent 9" xfId="85" xr:uid="{00000000-0005-0000-0000-00004C040000}"/>
    <cellStyle name="Percent 9 2" xfId="192" xr:uid="{00000000-0005-0000-0000-00004D040000}"/>
    <cellStyle name="Percent 9 3" xfId="193" xr:uid="{00000000-0005-0000-0000-00004E040000}"/>
    <cellStyle name="Percent 9 3 2" xfId="194" xr:uid="{00000000-0005-0000-0000-00004F040000}"/>
    <cellStyle name="Percent 9 3 2 2" xfId="624" xr:uid="{00000000-0005-0000-0000-000050040000}"/>
    <cellStyle name="Percent 9 3 3" xfId="944" xr:uid="{00000000-0005-0000-0000-000051040000}"/>
    <cellStyle name="Percent 9 3 3 2" xfId="945" xr:uid="{00000000-0005-0000-0000-000052040000}"/>
    <cellStyle name="Percent 9 4" xfId="195" xr:uid="{00000000-0005-0000-0000-000053040000}"/>
    <cellStyle name="Percent 9 4 2" xfId="625" xr:uid="{00000000-0005-0000-0000-000054040000}"/>
    <cellStyle name="Percent 9 4 2 2" xfId="626" xr:uid="{00000000-0005-0000-0000-000055040000}"/>
    <cellStyle name="Percent 9 4 2 2 2" xfId="627" xr:uid="{00000000-0005-0000-0000-000056040000}"/>
    <cellStyle name="Percent 9 5" xfId="196" xr:uid="{00000000-0005-0000-0000-00005704000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Avenir Book" panose="02000503020000020003" pitchFamily="2" charset="0"/>
              </a:rPr>
              <a:t>Per</a:t>
            </a:r>
            <a:r>
              <a:rPr lang="en-US" b="1" baseline="0">
                <a:latin typeface="Avenir Book" panose="02000503020000020003" pitchFamily="2" charset="0"/>
              </a:rPr>
              <a:t> Unit Monthly Cash Flow, and Cumulative Cash Flow</a:t>
            </a:r>
          </a:p>
          <a:p>
            <a:pPr>
              <a:defRPr/>
            </a:pPr>
            <a:r>
              <a:rPr lang="en-US" b="0" baseline="0">
                <a:latin typeface="Avenir Book" panose="02000503020000020003" pitchFamily="2" charset="0"/>
              </a:rPr>
              <a:t>detail for cash flow, payback period, over 48 months</a:t>
            </a:r>
            <a:endParaRPr lang="en-US" b="0">
              <a:latin typeface="Avenir Book" panose="02000503020000020003" pitchFamily="2"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0"/>
          <c:tx>
            <c:strRef>
              <c:f>'Unit Economics'!$B$124</c:f>
              <c:strCache>
                <c:ptCount val="1"/>
                <c:pt idx="0">
                  <c:v> Billings less cost of sales, Recurring, net of churn </c:v>
                </c:pt>
              </c:strCache>
            </c:strRef>
          </c:tx>
          <c:spPr>
            <a:solidFill>
              <a:srgbClr val="00B050"/>
            </a:solidFill>
            <a:ln>
              <a:noFill/>
            </a:ln>
            <a:effectLst/>
          </c:spPr>
          <c:invertIfNegative val="0"/>
          <c:cat>
            <c:numRef>
              <c:f>'Unit Economics'!$D$76:$AZ$76</c:f>
              <c:numCache>
                <c:formatCode>_(* #,##0_);_(* \(#,##0\);_(* "-"_);_(@_)</c:formatCode>
                <c:ptCount val="49"/>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numCache>
            </c:numRef>
          </c:cat>
          <c:val>
            <c:numRef>
              <c:f>'Unit Economics'!$D$124:$AZ$124</c:f>
              <c:numCache>
                <c:formatCode>_(* #,##0_);_(* \(#,##0\);_(* "-"_);_(@_)</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extLst>
            <c:ext xmlns:c16="http://schemas.microsoft.com/office/drawing/2014/chart" uri="{C3380CC4-5D6E-409C-BE32-E72D297353CC}">
              <c16:uniqueId val="{00000000-594A-E249-BC22-5F96B2E0544F}"/>
            </c:ext>
          </c:extLst>
        </c:ser>
        <c:ser>
          <c:idx val="2"/>
          <c:order val="1"/>
          <c:tx>
            <c:strRef>
              <c:f>'Unit Economics'!$B$125</c:f>
              <c:strCache>
                <c:ptCount val="1"/>
                <c:pt idx="0">
                  <c:v> Billings less cost of sales, One time, net of churn </c:v>
                </c:pt>
              </c:strCache>
            </c:strRef>
          </c:tx>
          <c:spPr>
            <a:solidFill>
              <a:schemeClr val="accent3"/>
            </a:solidFill>
            <a:ln>
              <a:noFill/>
            </a:ln>
            <a:effectLst/>
          </c:spPr>
          <c:invertIfNegative val="0"/>
          <c:cat>
            <c:numRef>
              <c:f>'Unit Economics'!$D$76:$AZ$76</c:f>
              <c:numCache>
                <c:formatCode>_(* #,##0_);_(* \(#,##0\);_(* "-"_);_(@_)</c:formatCode>
                <c:ptCount val="49"/>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numCache>
            </c:numRef>
          </c:cat>
          <c:val>
            <c:numRef>
              <c:f>'Unit Economics'!$D$125:$AZ$125</c:f>
              <c:numCache>
                <c:formatCode>_(* #,##0_);_(* \(#,##0\);_(* "-"_);_(@_)</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extLst>
            <c:ext xmlns:c16="http://schemas.microsoft.com/office/drawing/2014/chart" uri="{C3380CC4-5D6E-409C-BE32-E72D297353CC}">
              <c16:uniqueId val="{00000001-594A-E249-BC22-5F96B2E0544F}"/>
            </c:ext>
          </c:extLst>
        </c:ser>
        <c:ser>
          <c:idx val="6"/>
          <c:order val="2"/>
          <c:tx>
            <c:strRef>
              <c:f>'Unit Economics'!$B$126</c:f>
              <c:strCache>
                <c:ptCount val="1"/>
                <c:pt idx="0">
                  <c:v> Billings less cost of sales, Transaction, net of churn </c:v>
                </c:pt>
              </c:strCache>
            </c:strRef>
          </c:tx>
          <c:spPr>
            <a:solidFill>
              <a:srgbClr val="92D050"/>
            </a:solidFill>
            <a:ln>
              <a:noFill/>
            </a:ln>
            <a:effectLst/>
          </c:spPr>
          <c:invertIfNegative val="0"/>
          <c:cat>
            <c:numRef>
              <c:f>'Unit Economics'!$D$76:$AZ$76</c:f>
              <c:numCache>
                <c:formatCode>_(* #,##0_);_(* \(#,##0\);_(* "-"_);_(@_)</c:formatCode>
                <c:ptCount val="49"/>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numCache>
            </c:numRef>
          </c:cat>
          <c:val>
            <c:numRef>
              <c:f>'Unit Economics'!$D$126:$AZ$126</c:f>
              <c:numCache>
                <c:formatCode>_(* #,##0_);_(* \(#,##0\);_(* "-"_);_(@_)</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extLst>
            <c:ext xmlns:c16="http://schemas.microsoft.com/office/drawing/2014/chart" uri="{C3380CC4-5D6E-409C-BE32-E72D297353CC}">
              <c16:uniqueId val="{00000001-4EC6-3D46-9D23-CC267149950F}"/>
            </c:ext>
          </c:extLst>
        </c:ser>
        <c:ser>
          <c:idx val="3"/>
          <c:order val="3"/>
          <c:tx>
            <c:strRef>
              <c:f>'Unit Economics'!$B$108</c:f>
              <c:strCache>
                <c:ptCount val="1"/>
                <c:pt idx="0">
                  <c:v> Acquisition Costs </c:v>
                </c:pt>
              </c:strCache>
            </c:strRef>
          </c:tx>
          <c:spPr>
            <a:solidFill>
              <a:srgbClr val="C00000"/>
            </a:solidFill>
            <a:ln>
              <a:noFill/>
            </a:ln>
            <a:effectLst/>
          </c:spPr>
          <c:invertIfNegative val="0"/>
          <c:cat>
            <c:numRef>
              <c:f>'Unit Economics'!$D$76:$AZ$76</c:f>
              <c:numCache>
                <c:formatCode>_(* #,##0_);_(* \(#,##0\);_(* "-"_);_(@_)</c:formatCode>
                <c:ptCount val="49"/>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numCache>
            </c:numRef>
          </c:cat>
          <c:val>
            <c:numRef>
              <c:f>'Unit Economics'!$D$108:$AZ$108</c:f>
              <c:numCache>
                <c:formatCode>_(* #,##0_);_(* \(#,##0\);_(* "-"_);_(@_)</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extLst>
            <c:ext xmlns:c16="http://schemas.microsoft.com/office/drawing/2014/chart" uri="{C3380CC4-5D6E-409C-BE32-E72D297353CC}">
              <c16:uniqueId val="{00000002-594A-E249-BC22-5F96B2E0544F}"/>
            </c:ext>
          </c:extLst>
        </c:ser>
        <c:ser>
          <c:idx val="0"/>
          <c:order val="5"/>
          <c:tx>
            <c:strRef>
              <c:f>'Unit Economics'!$B$109</c:f>
              <c:strCache>
                <c:ptCount val="1"/>
                <c:pt idx="0">
                  <c:v> Retention Costs </c:v>
                </c:pt>
              </c:strCache>
            </c:strRef>
          </c:tx>
          <c:spPr>
            <a:solidFill>
              <a:srgbClr val="FF0000"/>
            </a:solidFill>
            <a:ln>
              <a:noFill/>
            </a:ln>
            <a:effectLst/>
          </c:spPr>
          <c:invertIfNegative val="0"/>
          <c:val>
            <c:numRef>
              <c:f>'Unit Economics'!$D$109:$AZ$109</c:f>
              <c:numCache>
                <c:formatCode>_(* #,##0_);_(* \(#,##0\);_(* "-"_);_(@_)</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extLst>
            <c:ext xmlns:c16="http://schemas.microsoft.com/office/drawing/2014/chart" uri="{C3380CC4-5D6E-409C-BE32-E72D297353CC}">
              <c16:uniqueId val="{00000003-594A-E249-BC22-5F96B2E0544F}"/>
            </c:ext>
          </c:extLst>
        </c:ser>
        <c:ser>
          <c:idx val="5"/>
          <c:order val="6"/>
          <c:tx>
            <c:strRef>
              <c:f>'Unit Economics'!$B$110</c:f>
              <c:strCache>
                <c:ptCount val="1"/>
                <c:pt idx="0">
                  <c:v> Repeat Acquisition Costs </c:v>
                </c:pt>
              </c:strCache>
            </c:strRef>
          </c:tx>
          <c:spPr>
            <a:solidFill>
              <a:schemeClr val="accent6"/>
            </a:solidFill>
            <a:ln>
              <a:noFill/>
            </a:ln>
            <a:effectLst/>
          </c:spPr>
          <c:invertIfNegative val="0"/>
          <c:val>
            <c:numRef>
              <c:f>'Unit Economics'!$D$110:$AZ$110</c:f>
              <c:numCache>
                <c:formatCode>_(* #,##0_);_(* \(#,##0\);_(* "-"_);_(@_)</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extLst>
            <c:ext xmlns:c16="http://schemas.microsoft.com/office/drawing/2014/chart" uri="{C3380CC4-5D6E-409C-BE32-E72D297353CC}">
              <c16:uniqueId val="{00000004-594A-E249-BC22-5F96B2E0544F}"/>
            </c:ext>
          </c:extLst>
        </c:ser>
        <c:dLbls>
          <c:showLegendKey val="0"/>
          <c:showVal val="0"/>
          <c:showCatName val="0"/>
          <c:showSerName val="0"/>
          <c:showPercent val="0"/>
          <c:showBubbleSize val="0"/>
        </c:dLbls>
        <c:gapWidth val="150"/>
        <c:overlap val="100"/>
        <c:axId val="1405240768"/>
        <c:axId val="1405242400"/>
      </c:barChart>
      <c:lineChart>
        <c:grouping val="standard"/>
        <c:varyColors val="0"/>
        <c:ser>
          <c:idx val="4"/>
          <c:order val="4"/>
          <c:tx>
            <c:strRef>
              <c:f>'Unit Economics'!$B$131</c:f>
              <c:strCache>
                <c:ptCount val="1"/>
                <c:pt idx="0">
                  <c:v> Cumulative Net Cash Flow </c:v>
                </c:pt>
              </c:strCache>
            </c:strRef>
          </c:tx>
          <c:spPr>
            <a:ln w="53975" cap="rnd">
              <a:solidFill>
                <a:schemeClr val="accent5"/>
              </a:solidFill>
              <a:prstDash val="sysDot"/>
              <a:round/>
            </a:ln>
            <a:effectLst/>
          </c:spPr>
          <c:marker>
            <c:symbol val="none"/>
          </c:marker>
          <c:cat>
            <c:numRef>
              <c:f>'Unit Economics'!$D$76:$AZ$76</c:f>
              <c:numCache>
                <c:formatCode>_(* #,##0_);_(* \(#,##0\);_(* "-"_);_(@_)</c:formatCode>
                <c:ptCount val="49"/>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numCache>
            </c:numRef>
          </c:cat>
          <c:val>
            <c:numRef>
              <c:f>'Unit Economics'!$D$131:$AZ$131</c:f>
              <c:numCache>
                <c:formatCode>_(* #,##0_);_(* \(#,##0\);_(* "-"_);_(@_)</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smooth val="0"/>
          <c:extLst>
            <c:ext xmlns:c16="http://schemas.microsoft.com/office/drawing/2014/chart" uri="{C3380CC4-5D6E-409C-BE32-E72D297353CC}">
              <c16:uniqueId val="{00000005-594A-E249-BC22-5F96B2E0544F}"/>
            </c:ext>
          </c:extLst>
        </c:ser>
        <c:dLbls>
          <c:showLegendKey val="0"/>
          <c:showVal val="0"/>
          <c:showCatName val="0"/>
          <c:showSerName val="0"/>
          <c:showPercent val="0"/>
          <c:showBubbleSize val="0"/>
        </c:dLbls>
        <c:marker val="1"/>
        <c:smooth val="0"/>
        <c:axId val="1406083488"/>
        <c:axId val="1405189056"/>
      </c:lineChart>
      <c:catAx>
        <c:axId val="1405240768"/>
        <c:scaling>
          <c:orientation val="minMax"/>
        </c:scaling>
        <c:delete val="0"/>
        <c:axPos val="b"/>
        <c:numFmt formatCode="_(* #,##0_);_(* \(#,##0\);_(* &quot;-&quot;_);_(@_)"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242400"/>
        <c:crosses val="autoZero"/>
        <c:auto val="1"/>
        <c:lblAlgn val="ctr"/>
        <c:lblOffset val="100"/>
        <c:noMultiLvlLbl val="0"/>
      </c:catAx>
      <c:valAx>
        <c:axId val="1405242400"/>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240768"/>
        <c:crosses val="autoZero"/>
        <c:crossBetween val="between"/>
      </c:valAx>
      <c:valAx>
        <c:axId val="1405189056"/>
        <c:scaling>
          <c:orientation val="minMax"/>
        </c:scaling>
        <c:delete val="0"/>
        <c:axPos val="r"/>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6083488"/>
        <c:crosses val="max"/>
        <c:crossBetween val="between"/>
      </c:valAx>
      <c:catAx>
        <c:axId val="1406083488"/>
        <c:scaling>
          <c:orientation val="minMax"/>
        </c:scaling>
        <c:delete val="1"/>
        <c:axPos val="b"/>
        <c:numFmt formatCode="_(* #,##0_);_(* \(#,##0\);_(* &quot;-&quot;_);_(@_)" sourceLinked="1"/>
        <c:majorTickMark val="out"/>
        <c:minorTickMark val="none"/>
        <c:tickLblPos val="nextTo"/>
        <c:crossAx val="140518905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Revenues,</a:t>
            </a:r>
            <a:r>
              <a:rPr lang="en-US" baseline="0"/>
              <a:t> COGS, SG&amp;A, Net Income</a:t>
            </a:r>
            <a:endParaRPr lang="en-US"/>
          </a:p>
        </c:rich>
      </c:tx>
      <c:overlay val="0"/>
    </c:title>
    <c:autoTitleDeleted val="0"/>
    <c:plotArea>
      <c:layout/>
      <c:lineChart>
        <c:grouping val="standard"/>
        <c:varyColors val="0"/>
        <c:ser>
          <c:idx val="1"/>
          <c:order val="0"/>
          <c:tx>
            <c:strRef>
              <c:f>Summary!$B$7</c:f>
              <c:strCache>
                <c:ptCount val="1"/>
                <c:pt idx="0">
                  <c:v> Revenues </c:v>
                </c:pt>
              </c:strCache>
            </c:strRef>
          </c:tx>
          <c:marker>
            <c:symbol val="none"/>
          </c:marker>
          <c:cat>
            <c:numRef>
              <c:f>Summary!$C$5:$E$5</c:f>
              <c:numCache>
                <c:formatCode>0</c:formatCode>
                <c:ptCount val="3"/>
                <c:pt idx="0">
                  <c:v>2020</c:v>
                </c:pt>
                <c:pt idx="1">
                  <c:v>2021</c:v>
                </c:pt>
                <c:pt idx="2">
                  <c:v>2022</c:v>
                </c:pt>
              </c:numCache>
            </c:numRef>
          </c:cat>
          <c:val>
            <c:numRef>
              <c:f>Summary!$C$7:$E$7</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0-6D92-6E41-9DA9-8F9B079E9FED}"/>
            </c:ext>
          </c:extLst>
        </c:ser>
        <c:ser>
          <c:idx val="0"/>
          <c:order val="1"/>
          <c:tx>
            <c:strRef>
              <c:f>Summary!$B$11</c:f>
              <c:strCache>
                <c:ptCount val="1"/>
                <c:pt idx="0">
                  <c:v> COGS </c:v>
                </c:pt>
              </c:strCache>
            </c:strRef>
          </c:tx>
          <c:marker>
            <c:symbol val="none"/>
          </c:marker>
          <c:cat>
            <c:numRef>
              <c:f>Summary!$C$5:$E$5</c:f>
              <c:numCache>
                <c:formatCode>0</c:formatCode>
                <c:ptCount val="3"/>
                <c:pt idx="0">
                  <c:v>2020</c:v>
                </c:pt>
                <c:pt idx="1">
                  <c:v>2021</c:v>
                </c:pt>
                <c:pt idx="2">
                  <c:v>2022</c:v>
                </c:pt>
              </c:numCache>
            </c:numRef>
          </c:cat>
          <c:val>
            <c:numRef>
              <c:f>Summary!$C$11:$E$11</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1-6D92-6E41-9DA9-8F9B079E9FED}"/>
            </c:ext>
          </c:extLst>
        </c:ser>
        <c:ser>
          <c:idx val="2"/>
          <c:order val="2"/>
          <c:tx>
            <c:strRef>
              <c:f>Summary!$B$16</c:f>
              <c:strCache>
                <c:ptCount val="1"/>
                <c:pt idx="0">
                  <c:v> SG&amp;A </c:v>
                </c:pt>
              </c:strCache>
            </c:strRef>
          </c:tx>
          <c:marker>
            <c:symbol val="none"/>
          </c:marker>
          <c:cat>
            <c:numRef>
              <c:f>Summary!$C$5:$E$5</c:f>
              <c:numCache>
                <c:formatCode>0</c:formatCode>
                <c:ptCount val="3"/>
                <c:pt idx="0">
                  <c:v>2020</c:v>
                </c:pt>
                <c:pt idx="1">
                  <c:v>2021</c:v>
                </c:pt>
                <c:pt idx="2">
                  <c:v>2022</c:v>
                </c:pt>
              </c:numCache>
            </c:numRef>
          </c:cat>
          <c:val>
            <c:numRef>
              <c:f>Summary!$C$16:$E$16</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2-6D92-6E41-9DA9-8F9B079E9FED}"/>
            </c:ext>
          </c:extLst>
        </c:ser>
        <c:ser>
          <c:idx val="3"/>
          <c:order val="3"/>
          <c:tx>
            <c:strRef>
              <c:f>Summary!$B$27</c:f>
              <c:strCache>
                <c:ptCount val="1"/>
                <c:pt idx="0">
                  <c:v> Net Income </c:v>
                </c:pt>
              </c:strCache>
            </c:strRef>
          </c:tx>
          <c:marker>
            <c:symbol val="none"/>
          </c:marker>
          <c:cat>
            <c:numRef>
              <c:f>Summary!$C$5:$E$5</c:f>
              <c:numCache>
                <c:formatCode>0</c:formatCode>
                <c:ptCount val="3"/>
                <c:pt idx="0">
                  <c:v>2020</c:v>
                </c:pt>
                <c:pt idx="1">
                  <c:v>2021</c:v>
                </c:pt>
                <c:pt idx="2">
                  <c:v>2022</c:v>
                </c:pt>
              </c:numCache>
            </c:numRef>
          </c:cat>
          <c:val>
            <c:numRef>
              <c:f>Summary!$C$27:$E$27</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3-6D92-6E41-9DA9-8F9B079E9FED}"/>
            </c:ext>
          </c:extLst>
        </c:ser>
        <c:dLbls>
          <c:showLegendKey val="0"/>
          <c:showVal val="0"/>
          <c:showCatName val="0"/>
          <c:showSerName val="0"/>
          <c:showPercent val="0"/>
          <c:showBubbleSize val="0"/>
        </c:dLbls>
        <c:smooth val="0"/>
        <c:axId val="-2114650696"/>
        <c:axId val="-2114647656"/>
      </c:lineChart>
      <c:catAx>
        <c:axId val="-2114650696"/>
        <c:scaling>
          <c:orientation val="minMax"/>
        </c:scaling>
        <c:delete val="0"/>
        <c:axPos val="b"/>
        <c:numFmt formatCode="0" sourceLinked="1"/>
        <c:majorTickMark val="none"/>
        <c:minorTickMark val="none"/>
        <c:tickLblPos val="nextTo"/>
        <c:crossAx val="-2114647656"/>
        <c:crosses val="autoZero"/>
        <c:auto val="1"/>
        <c:lblAlgn val="ctr"/>
        <c:lblOffset val="100"/>
        <c:noMultiLvlLbl val="0"/>
      </c:catAx>
      <c:valAx>
        <c:axId val="-2114647656"/>
        <c:scaling>
          <c:orientation val="minMax"/>
        </c:scaling>
        <c:delete val="0"/>
        <c:axPos val="l"/>
        <c:majorGridlines/>
        <c:numFmt formatCode="_(* #,##0_);_(* \(#,##0\);_(* &quot;-&quot;_);_(@_)" sourceLinked="1"/>
        <c:majorTickMark val="none"/>
        <c:minorTickMark val="none"/>
        <c:tickLblPos val="nextTo"/>
        <c:crossAx val="-2114650696"/>
        <c:crosses val="autoZero"/>
        <c:crossBetween val="between"/>
      </c:valAx>
    </c:plotArea>
    <c:legend>
      <c:legendPos val="b"/>
      <c:overlay val="0"/>
    </c:legend>
    <c:plotVisOnly val="1"/>
    <c:dispBlanksAs val="gap"/>
    <c:showDLblsOverMax val="0"/>
  </c:chart>
  <c:spPr>
    <a:ln>
      <a:noFill/>
    </a:ln>
  </c:spPr>
  <c:printSettings>
    <c:headerFooter/>
    <c:pageMargins b="1" l="0.75" r="0.75"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Cash Flow from Operations, Investing, Financing</a:t>
            </a:r>
          </a:p>
        </c:rich>
      </c:tx>
      <c:overlay val="0"/>
    </c:title>
    <c:autoTitleDeleted val="0"/>
    <c:plotArea>
      <c:layout/>
      <c:barChart>
        <c:barDir val="col"/>
        <c:grouping val="clustered"/>
        <c:varyColors val="0"/>
        <c:ser>
          <c:idx val="1"/>
          <c:order val="0"/>
          <c:tx>
            <c:strRef>
              <c:f>Summary!$B$37</c:f>
              <c:strCache>
                <c:ptCount val="1"/>
                <c:pt idx="0">
                  <c:v> Cash Flow from Operations </c:v>
                </c:pt>
              </c:strCache>
            </c:strRef>
          </c:tx>
          <c:invertIfNegative val="0"/>
          <c:cat>
            <c:numRef>
              <c:f>Summary!$C$33:$E$33</c:f>
              <c:numCache>
                <c:formatCode>0</c:formatCode>
                <c:ptCount val="3"/>
                <c:pt idx="0">
                  <c:v>2020</c:v>
                </c:pt>
                <c:pt idx="1">
                  <c:v>2021</c:v>
                </c:pt>
                <c:pt idx="2">
                  <c:v>2022</c:v>
                </c:pt>
              </c:numCache>
            </c:numRef>
          </c:cat>
          <c:val>
            <c:numRef>
              <c:f>Summary!$C$37:$E$37</c:f>
              <c:numCache>
                <c:formatCode>_(* #,##0_);_(* \(#,##0\);_(* "-"_);_(@_)</c:formatCode>
                <c:ptCount val="3"/>
                <c:pt idx="0">
                  <c:v>0</c:v>
                </c:pt>
                <c:pt idx="1">
                  <c:v>0</c:v>
                </c:pt>
                <c:pt idx="2">
                  <c:v>0</c:v>
                </c:pt>
              </c:numCache>
            </c:numRef>
          </c:val>
          <c:extLst>
            <c:ext xmlns:c16="http://schemas.microsoft.com/office/drawing/2014/chart" uri="{C3380CC4-5D6E-409C-BE32-E72D297353CC}">
              <c16:uniqueId val="{00000000-530D-ED4E-809B-9451F367C97F}"/>
            </c:ext>
          </c:extLst>
        </c:ser>
        <c:ser>
          <c:idx val="0"/>
          <c:order val="1"/>
          <c:tx>
            <c:strRef>
              <c:f>Summary!$B$38</c:f>
              <c:strCache>
                <c:ptCount val="1"/>
                <c:pt idx="0">
                  <c:v> Cash Flow from Investing </c:v>
                </c:pt>
              </c:strCache>
            </c:strRef>
          </c:tx>
          <c:invertIfNegative val="0"/>
          <c:cat>
            <c:numRef>
              <c:f>Summary!$C$33:$E$33</c:f>
              <c:numCache>
                <c:formatCode>0</c:formatCode>
                <c:ptCount val="3"/>
                <c:pt idx="0">
                  <c:v>2020</c:v>
                </c:pt>
                <c:pt idx="1">
                  <c:v>2021</c:v>
                </c:pt>
                <c:pt idx="2">
                  <c:v>2022</c:v>
                </c:pt>
              </c:numCache>
            </c:numRef>
          </c:cat>
          <c:val>
            <c:numRef>
              <c:f>Summary!$C$38:$E$38</c:f>
              <c:numCache>
                <c:formatCode>_(* #,##0_);_(* \(#,##0\);_(* "-"_);_(@_)</c:formatCode>
                <c:ptCount val="3"/>
                <c:pt idx="0">
                  <c:v>0</c:v>
                </c:pt>
                <c:pt idx="1">
                  <c:v>0</c:v>
                </c:pt>
                <c:pt idx="2">
                  <c:v>0</c:v>
                </c:pt>
              </c:numCache>
            </c:numRef>
          </c:val>
          <c:extLst>
            <c:ext xmlns:c16="http://schemas.microsoft.com/office/drawing/2014/chart" uri="{C3380CC4-5D6E-409C-BE32-E72D297353CC}">
              <c16:uniqueId val="{00000001-530D-ED4E-809B-9451F367C97F}"/>
            </c:ext>
          </c:extLst>
        </c:ser>
        <c:ser>
          <c:idx val="2"/>
          <c:order val="2"/>
          <c:tx>
            <c:strRef>
              <c:f>Summary!$B$39</c:f>
              <c:strCache>
                <c:ptCount val="1"/>
                <c:pt idx="0">
                  <c:v> Cash Flow from Financing </c:v>
                </c:pt>
              </c:strCache>
            </c:strRef>
          </c:tx>
          <c:invertIfNegative val="0"/>
          <c:cat>
            <c:numRef>
              <c:f>Summary!$C$33:$E$33</c:f>
              <c:numCache>
                <c:formatCode>0</c:formatCode>
                <c:ptCount val="3"/>
                <c:pt idx="0">
                  <c:v>2020</c:v>
                </c:pt>
                <c:pt idx="1">
                  <c:v>2021</c:v>
                </c:pt>
                <c:pt idx="2">
                  <c:v>2022</c:v>
                </c:pt>
              </c:numCache>
            </c:numRef>
          </c:cat>
          <c:val>
            <c:numRef>
              <c:f>Summary!$C$39:$E$39</c:f>
              <c:numCache>
                <c:formatCode>_(* #,##0_);_(* \(#,##0\);_(* "-"_);_(@_)</c:formatCode>
                <c:ptCount val="3"/>
                <c:pt idx="0">
                  <c:v>0</c:v>
                </c:pt>
                <c:pt idx="1">
                  <c:v>0</c:v>
                </c:pt>
                <c:pt idx="2">
                  <c:v>0</c:v>
                </c:pt>
              </c:numCache>
            </c:numRef>
          </c:val>
          <c:extLst>
            <c:ext xmlns:c16="http://schemas.microsoft.com/office/drawing/2014/chart" uri="{C3380CC4-5D6E-409C-BE32-E72D297353CC}">
              <c16:uniqueId val="{00000002-530D-ED4E-809B-9451F367C97F}"/>
            </c:ext>
          </c:extLst>
        </c:ser>
        <c:dLbls>
          <c:showLegendKey val="0"/>
          <c:showVal val="0"/>
          <c:showCatName val="0"/>
          <c:showSerName val="0"/>
          <c:showPercent val="0"/>
          <c:showBubbleSize val="0"/>
        </c:dLbls>
        <c:gapWidth val="75"/>
        <c:overlap val="-25"/>
        <c:axId val="-2082321528"/>
        <c:axId val="-2082298776"/>
      </c:barChart>
      <c:catAx>
        <c:axId val="-2082321528"/>
        <c:scaling>
          <c:orientation val="minMax"/>
        </c:scaling>
        <c:delete val="0"/>
        <c:axPos val="b"/>
        <c:numFmt formatCode="0" sourceLinked="1"/>
        <c:majorTickMark val="none"/>
        <c:minorTickMark val="none"/>
        <c:tickLblPos val="nextTo"/>
        <c:crossAx val="-2082298776"/>
        <c:crosses val="autoZero"/>
        <c:auto val="1"/>
        <c:lblAlgn val="ctr"/>
        <c:lblOffset val="100"/>
        <c:noMultiLvlLbl val="0"/>
      </c:catAx>
      <c:valAx>
        <c:axId val="-2082298776"/>
        <c:scaling>
          <c:orientation val="minMax"/>
        </c:scaling>
        <c:delete val="0"/>
        <c:axPos val="l"/>
        <c:majorGridlines/>
        <c:numFmt formatCode="_(* #,##0_);_(* \(#,##0\);_(* &quot;-&quot;_);_(@_)" sourceLinked="1"/>
        <c:majorTickMark val="none"/>
        <c:minorTickMark val="none"/>
        <c:tickLblPos val="nextTo"/>
        <c:crossAx val="-2082321528"/>
        <c:crosses val="autoZero"/>
        <c:crossBetween val="between"/>
      </c:valAx>
    </c:plotArea>
    <c:legend>
      <c:legendPos val="b"/>
      <c:overlay val="0"/>
    </c:legend>
    <c:plotVisOnly val="1"/>
    <c:dispBlanksAs val="gap"/>
    <c:showDLblsOverMax val="0"/>
  </c:chart>
  <c:spPr>
    <a:ln>
      <a:noFill/>
    </a:ln>
  </c:spPr>
  <c:printSettings>
    <c:headerFooter/>
    <c:pageMargins b="1" l="0.75" r="0.75"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baseline="0"/>
              <a:t>Expenses</a:t>
            </a:r>
            <a:r>
              <a:rPr lang="en-US"/>
              <a:t>, First</a:t>
            </a:r>
            <a:r>
              <a:rPr lang="en-US" baseline="0"/>
              <a:t> 24 Months</a:t>
            </a:r>
          </a:p>
        </c:rich>
      </c:tx>
      <c:overlay val="0"/>
    </c:title>
    <c:autoTitleDeleted val="0"/>
    <c:plotArea>
      <c:layout/>
      <c:barChart>
        <c:barDir val="col"/>
        <c:grouping val="stacked"/>
        <c:varyColors val="0"/>
        <c:ser>
          <c:idx val="1"/>
          <c:order val="0"/>
          <c:tx>
            <c:strRef>
              <c:f>'Key Reports'!$B$63</c:f>
              <c:strCache>
                <c:ptCount val="1"/>
                <c:pt idx="0">
                  <c:v> Salaries and Benefits </c:v>
                </c:pt>
              </c:strCache>
            </c:strRef>
          </c:tx>
          <c:invertIfNegative val="0"/>
          <c:cat>
            <c:strRef>
              <c:f>'Key Reports'!$C$61:$N$61</c:f>
              <c:strCache>
                <c:ptCount val="12"/>
                <c:pt idx="0">
                  <c:v> Q1 2020 </c:v>
                </c:pt>
                <c:pt idx="1">
                  <c:v> Q2 2020 </c:v>
                </c:pt>
                <c:pt idx="2">
                  <c:v> Q3 2020 </c:v>
                </c:pt>
                <c:pt idx="3">
                  <c:v> Q4 2020 </c:v>
                </c:pt>
                <c:pt idx="4">
                  <c:v> Q1 2021 </c:v>
                </c:pt>
                <c:pt idx="5">
                  <c:v> Q2 2021 </c:v>
                </c:pt>
                <c:pt idx="6">
                  <c:v> Q3 2021 </c:v>
                </c:pt>
                <c:pt idx="7">
                  <c:v> Q4 2021 </c:v>
                </c:pt>
                <c:pt idx="8">
                  <c:v> Q1 2022 </c:v>
                </c:pt>
                <c:pt idx="9">
                  <c:v> Q2 2022 </c:v>
                </c:pt>
                <c:pt idx="10">
                  <c:v> Q3 2022 </c:v>
                </c:pt>
                <c:pt idx="11">
                  <c:v> Q4 2022 </c:v>
                </c:pt>
              </c:strCache>
            </c:strRef>
          </c:cat>
          <c:val>
            <c:numRef>
              <c:f>'Key Reports'!$C$63:$N$63</c:f>
              <c:numCache>
                <c:formatCode>_(* #,##0_);_(* \(#,##0\);_(*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CC5C-394B-9C89-1201D53099BE}"/>
            </c:ext>
          </c:extLst>
        </c:ser>
        <c:ser>
          <c:idx val="2"/>
          <c:order val="1"/>
          <c:tx>
            <c:strRef>
              <c:f>'Key Reports'!$B$64</c:f>
              <c:strCache>
                <c:ptCount val="1"/>
                <c:pt idx="0">
                  <c:v> Advertising &amp; Marketing </c:v>
                </c:pt>
              </c:strCache>
            </c:strRef>
          </c:tx>
          <c:invertIfNegative val="0"/>
          <c:cat>
            <c:strRef>
              <c:f>'Key Reports'!$C$61:$N$61</c:f>
              <c:strCache>
                <c:ptCount val="12"/>
                <c:pt idx="0">
                  <c:v> Q1 2020 </c:v>
                </c:pt>
                <c:pt idx="1">
                  <c:v> Q2 2020 </c:v>
                </c:pt>
                <c:pt idx="2">
                  <c:v> Q3 2020 </c:v>
                </c:pt>
                <c:pt idx="3">
                  <c:v> Q4 2020 </c:v>
                </c:pt>
                <c:pt idx="4">
                  <c:v> Q1 2021 </c:v>
                </c:pt>
                <c:pt idx="5">
                  <c:v> Q2 2021 </c:v>
                </c:pt>
                <c:pt idx="6">
                  <c:v> Q3 2021 </c:v>
                </c:pt>
                <c:pt idx="7">
                  <c:v> Q4 2021 </c:v>
                </c:pt>
                <c:pt idx="8">
                  <c:v> Q1 2022 </c:v>
                </c:pt>
                <c:pt idx="9">
                  <c:v> Q2 2022 </c:v>
                </c:pt>
                <c:pt idx="10">
                  <c:v> Q3 2022 </c:v>
                </c:pt>
                <c:pt idx="11">
                  <c:v> Q4 2022 </c:v>
                </c:pt>
              </c:strCache>
            </c:strRef>
          </c:cat>
          <c:val>
            <c:numRef>
              <c:f>'Key Reports'!$C$64:$N$64</c:f>
              <c:numCache>
                <c:formatCode>_(* #,##0_);_(* \(#,##0\);_(*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CC5C-394B-9C89-1201D53099BE}"/>
            </c:ext>
          </c:extLst>
        </c:ser>
        <c:ser>
          <c:idx val="3"/>
          <c:order val="2"/>
          <c:tx>
            <c:strRef>
              <c:f>'Key Reports'!$B$65</c:f>
              <c:strCache>
                <c:ptCount val="1"/>
                <c:pt idx="0">
                  <c:v> Design &amp; Development </c:v>
                </c:pt>
              </c:strCache>
            </c:strRef>
          </c:tx>
          <c:invertIfNegative val="0"/>
          <c:cat>
            <c:strRef>
              <c:f>'Key Reports'!$C$61:$N$61</c:f>
              <c:strCache>
                <c:ptCount val="12"/>
                <c:pt idx="0">
                  <c:v> Q1 2020 </c:v>
                </c:pt>
                <c:pt idx="1">
                  <c:v> Q2 2020 </c:v>
                </c:pt>
                <c:pt idx="2">
                  <c:v> Q3 2020 </c:v>
                </c:pt>
                <c:pt idx="3">
                  <c:v> Q4 2020 </c:v>
                </c:pt>
                <c:pt idx="4">
                  <c:v> Q1 2021 </c:v>
                </c:pt>
                <c:pt idx="5">
                  <c:v> Q2 2021 </c:v>
                </c:pt>
                <c:pt idx="6">
                  <c:v> Q3 2021 </c:v>
                </c:pt>
                <c:pt idx="7">
                  <c:v> Q4 2021 </c:v>
                </c:pt>
                <c:pt idx="8">
                  <c:v> Q1 2022 </c:v>
                </c:pt>
                <c:pt idx="9">
                  <c:v> Q2 2022 </c:v>
                </c:pt>
                <c:pt idx="10">
                  <c:v> Q3 2022 </c:v>
                </c:pt>
                <c:pt idx="11">
                  <c:v> Q4 2022 </c:v>
                </c:pt>
              </c:strCache>
            </c:strRef>
          </c:cat>
          <c:val>
            <c:numRef>
              <c:f>'Key Reports'!$C$65:$N$65</c:f>
              <c:numCache>
                <c:formatCode>_(* #,##0_);_(* \(#,##0\);_(*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2-CC5C-394B-9C89-1201D53099BE}"/>
            </c:ext>
          </c:extLst>
        </c:ser>
        <c:ser>
          <c:idx val="4"/>
          <c:order val="3"/>
          <c:tx>
            <c:strRef>
              <c:f>'Key Reports'!$B$66</c:f>
              <c:strCache>
                <c:ptCount val="1"/>
                <c:pt idx="0">
                  <c:v> Legal and Accounting </c:v>
                </c:pt>
              </c:strCache>
            </c:strRef>
          </c:tx>
          <c:invertIfNegative val="0"/>
          <c:cat>
            <c:strRef>
              <c:f>'Key Reports'!$C$61:$N$61</c:f>
              <c:strCache>
                <c:ptCount val="12"/>
                <c:pt idx="0">
                  <c:v> Q1 2020 </c:v>
                </c:pt>
                <c:pt idx="1">
                  <c:v> Q2 2020 </c:v>
                </c:pt>
                <c:pt idx="2">
                  <c:v> Q3 2020 </c:v>
                </c:pt>
                <c:pt idx="3">
                  <c:v> Q4 2020 </c:v>
                </c:pt>
                <c:pt idx="4">
                  <c:v> Q1 2021 </c:v>
                </c:pt>
                <c:pt idx="5">
                  <c:v> Q2 2021 </c:v>
                </c:pt>
                <c:pt idx="6">
                  <c:v> Q3 2021 </c:v>
                </c:pt>
                <c:pt idx="7">
                  <c:v> Q4 2021 </c:v>
                </c:pt>
                <c:pt idx="8">
                  <c:v> Q1 2022 </c:v>
                </c:pt>
                <c:pt idx="9">
                  <c:v> Q2 2022 </c:v>
                </c:pt>
                <c:pt idx="10">
                  <c:v> Q3 2022 </c:v>
                </c:pt>
                <c:pt idx="11">
                  <c:v> Q4 2022 </c:v>
                </c:pt>
              </c:strCache>
            </c:strRef>
          </c:cat>
          <c:val>
            <c:numRef>
              <c:f>'Key Reports'!$C$66:$N$66</c:f>
              <c:numCache>
                <c:formatCode>_(* #,##0_);_(* \(#,##0\);_(*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3-CC5C-394B-9C89-1201D53099BE}"/>
            </c:ext>
          </c:extLst>
        </c:ser>
        <c:ser>
          <c:idx val="5"/>
          <c:order val="4"/>
          <c:tx>
            <c:strRef>
              <c:f>'Key Reports'!$B$67</c:f>
              <c:strCache>
                <c:ptCount val="1"/>
                <c:pt idx="0">
                  <c:v> Overhead </c:v>
                </c:pt>
              </c:strCache>
            </c:strRef>
          </c:tx>
          <c:invertIfNegative val="0"/>
          <c:cat>
            <c:strRef>
              <c:f>'Key Reports'!$C$61:$N$61</c:f>
              <c:strCache>
                <c:ptCount val="12"/>
                <c:pt idx="0">
                  <c:v> Q1 2020 </c:v>
                </c:pt>
                <c:pt idx="1">
                  <c:v> Q2 2020 </c:v>
                </c:pt>
                <c:pt idx="2">
                  <c:v> Q3 2020 </c:v>
                </c:pt>
                <c:pt idx="3">
                  <c:v> Q4 2020 </c:v>
                </c:pt>
                <c:pt idx="4">
                  <c:v> Q1 2021 </c:v>
                </c:pt>
                <c:pt idx="5">
                  <c:v> Q2 2021 </c:v>
                </c:pt>
                <c:pt idx="6">
                  <c:v> Q3 2021 </c:v>
                </c:pt>
                <c:pt idx="7">
                  <c:v> Q4 2021 </c:v>
                </c:pt>
                <c:pt idx="8">
                  <c:v> Q1 2022 </c:v>
                </c:pt>
                <c:pt idx="9">
                  <c:v> Q2 2022 </c:v>
                </c:pt>
                <c:pt idx="10">
                  <c:v> Q3 2022 </c:v>
                </c:pt>
                <c:pt idx="11">
                  <c:v> Q4 2022 </c:v>
                </c:pt>
              </c:strCache>
            </c:strRef>
          </c:cat>
          <c:val>
            <c:numRef>
              <c:f>'Key Reports'!$C$67:$N$67</c:f>
              <c:numCache>
                <c:formatCode>_(* #,##0_);_(* \(#,##0\);_(*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4-CC5C-394B-9C89-1201D53099BE}"/>
            </c:ext>
          </c:extLst>
        </c:ser>
        <c:dLbls>
          <c:showLegendKey val="0"/>
          <c:showVal val="0"/>
          <c:showCatName val="0"/>
          <c:showSerName val="0"/>
          <c:showPercent val="0"/>
          <c:showBubbleSize val="0"/>
        </c:dLbls>
        <c:gapWidth val="75"/>
        <c:overlap val="100"/>
        <c:axId val="-1989943928"/>
        <c:axId val="-2099532728"/>
      </c:barChart>
      <c:catAx>
        <c:axId val="-1989943928"/>
        <c:scaling>
          <c:orientation val="minMax"/>
        </c:scaling>
        <c:delete val="0"/>
        <c:axPos val="b"/>
        <c:numFmt formatCode="General" sourceLinked="1"/>
        <c:majorTickMark val="none"/>
        <c:minorTickMark val="none"/>
        <c:tickLblPos val="nextTo"/>
        <c:crossAx val="-2099532728"/>
        <c:crosses val="autoZero"/>
        <c:auto val="1"/>
        <c:lblAlgn val="ctr"/>
        <c:lblOffset val="100"/>
        <c:noMultiLvlLbl val="0"/>
      </c:catAx>
      <c:valAx>
        <c:axId val="-2099532728"/>
        <c:scaling>
          <c:orientation val="minMax"/>
        </c:scaling>
        <c:delete val="0"/>
        <c:axPos val="l"/>
        <c:majorGridlines/>
        <c:numFmt formatCode="_(* #,##0_);_(* \(#,##0\);_(* &quot;-&quot;??_);_(@_)" sourceLinked="1"/>
        <c:majorTickMark val="none"/>
        <c:minorTickMark val="none"/>
        <c:tickLblPos val="nextTo"/>
        <c:spPr>
          <a:ln w="9525">
            <a:noFill/>
          </a:ln>
        </c:spPr>
        <c:crossAx val="-1989943928"/>
        <c:crosses val="autoZero"/>
        <c:crossBetween val="between"/>
      </c:valAx>
    </c:plotArea>
    <c:legend>
      <c:legendPos val="b"/>
      <c:overlay val="0"/>
    </c:legend>
    <c:plotVisOnly val="1"/>
    <c:dispBlanksAs val="gap"/>
    <c:showDLblsOverMax val="0"/>
  </c:chart>
  <c:spPr>
    <a:ln>
      <a:noFill/>
    </a:ln>
  </c:spPr>
  <c:printSettings>
    <c:headerFooter/>
    <c:pageMargins b="1" l="0.75" r="0.75"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Uses</a:t>
            </a:r>
            <a:r>
              <a:rPr lang="en-US" baseline="0"/>
              <a:t> of Funds</a:t>
            </a:r>
          </a:p>
        </c:rich>
      </c:tx>
      <c:overlay val="0"/>
    </c:title>
    <c:autoTitleDeleted val="0"/>
    <c:plotArea>
      <c:layout/>
      <c:pieChart>
        <c:varyColors val="1"/>
        <c:ser>
          <c:idx val="0"/>
          <c:order val="0"/>
          <c:dLbls>
            <c:spPr>
              <a:noFill/>
              <a:ln>
                <a:noFill/>
              </a:ln>
              <a:effectLst/>
            </c:spPr>
            <c:showLegendKey val="0"/>
            <c:showVal val="0"/>
            <c:showCatName val="1"/>
            <c:showSerName val="0"/>
            <c:showPercent val="1"/>
            <c:showBubbleSize val="0"/>
            <c:showLeaderLines val="1"/>
            <c:extLst>
              <c:ext xmlns:c15="http://schemas.microsoft.com/office/drawing/2012/chart" uri="{CE6537A1-D6FC-4f65-9D91-7224C49458BB}"/>
            </c:extLst>
          </c:dLbls>
          <c:cat>
            <c:strRef>
              <c:f>'Key Reports'!$B$115:$B$119</c:f>
              <c:strCache>
                <c:ptCount val="5"/>
                <c:pt idx="0">
                  <c:v> Salaries and Benefits </c:v>
                </c:pt>
                <c:pt idx="1">
                  <c:v> Advertising &amp; Marketing </c:v>
                </c:pt>
                <c:pt idx="2">
                  <c:v> Design &amp; Development </c:v>
                </c:pt>
                <c:pt idx="3">
                  <c:v> Legal and Accounting </c:v>
                </c:pt>
                <c:pt idx="4">
                  <c:v> Overhead </c:v>
                </c:pt>
              </c:strCache>
            </c:strRef>
          </c:cat>
          <c:val>
            <c:numRef>
              <c:f>'Key Reports'!$C$115:$C$119</c:f>
              <c:numCache>
                <c:formatCode>_-* #,##0_-;\-* #,##0_-;_-* "-"??_-;_-@_-</c:formatCode>
                <c:ptCount val="5"/>
                <c:pt idx="0">
                  <c:v>0</c:v>
                </c:pt>
                <c:pt idx="1">
                  <c:v>0</c:v>
                </c:pt>
                <c:pt idx="2">
                  <c:v>0</c:v>
                </c:pt>
                <c:pt idx="3">
                  <c:v>0</c:v>
                </c:pt>
                <c:pt idx="4">
                  <c:v>0</c:v>
                </c:pt>
              </c:numCache>
            </c:numRef>
          </c:val>
          <c:extLst>
            <c:ext xmlns:c16="http://schemas.microsoft.com/office/drawing/2014/chart" uri="{C3380CC4-5D6E-409C-BE32-E72D297353CC}">
              <c16:uniqueId val="{00000000-6148-5F4C-892A-5192922A8F93}"/>
            </c:ext>
          </c:extLst>
        </c:ser>
        <c:dLbls>
          <c:showLegendKey val="0"/>
          <c:showVal val="0"/>
          <c:showCatName val="1"/>
          <c:showSerName val="0"/>
          <c:showPercent val="1"/>
          <c:showBubbleSize val="0"/>
          <c:showLeaderLines val="1"/>
        </c:dLbls>
        <c:firstSliceAng val="0"/>
      </c:pieChart>
    </c:plotArea>
    <c:plotVisOnly val="1"/>
    <c:dispBlanksAs val="gap"/>
    <c:showDLblsOverMax val="0"/>
  </c:chart>
  <c:spPr>
    <a:ln>
      <a:noFill/>
    </a:ln>
  </c:spPr>
  <c:printSettings>
    <c:headerFooter/>
    <c:pageMargins b="1" l="0.75" r="0.75"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Cash and</a:t>
            </a:r>
            <a:r>
              <a:rPr lang="en-US" baseline="0"/>
              <a:t> Burnrate</a:t>
            </a:r>
            <a:endParaRPr lang="en-US"/>
          </a:p>
        </c:rich>
      </c:tx>
      <c:overlay val="0"/>
    </c:title>
    <c:autoTitleDeleted val="0"/>
    <c:plotArea>
      <c:layout/>
      <c:barChart>
        <c:barDir val="col"/>
        <c:grouping val="clustered"/>
        <c:varyColors val="0"/>
        <c:ser>
          <c:idx val="0"/>
          <c:order val="1"/>
          <c:tx>
            <c:strRef>
              <c:f>'Key Reports'!$B$16</c:f>
              <c:strCache>
                <c:ptCount val="1"/>
                <c:pt idx="0">
                  <c:v> Net Burn (net positive) </c:v>
                </c:pt>
              </c:strCache>
            </c:strRef>
          </c:tx>
          <c:invertIfNegative val="1"/>
          <c:cat>
            <c:numRef>
              <c:f>'Key Reports'!$C$8:$AL$8</c:f>
              <c:numCache>
                <c:formatCode>mmm\-yy</c:formatCode>
                <c:ptCount val="36"/>
                <c:pt idx="0">
                  <c:v>43831</c:v>
                </c:pt>
                <c:pt idx="1">
                  <c:v>43862</c:v>
                </c:pt>
                <c:pt idx="2">
                  <c:v>43891</c:v>
                </c:pt>
                <c:pt idx="3">
                  <c:v>43922</c:v>
                </c:pt>
                <c:pt idx="4">
                  <c:v>43952</c:v>
                </c:pt>
                <c:pt idx="5">
                  <c:v>43983</c:v>
                </c:pt>
                <c:pt idx="6">
                  <c:v>44013</c:v>
                </c:pt>
                <c:pt idx="7">
                  <c:v>44044</c:v>
                </c:pt>
                <c:pt idx="8">
                  <c:v>44075</c:v>
                </c:pt>
                <c:pt idx="9">
                  <c:v>44105</c:v>
                </c:pt>
                <c:pt idx="10">
                  <c:v>44136</c:v>
                </c:pt>
                <c:pt idx="11">
                  <c:v>44166</c:v>
                </c:pt>
                <c:pt idx="12">
                  <c:v>44197</c:v>
                </c:pt>
                <c:pt idx="13">
                  <c:v>44228</c:v>
                </c:pt>
                <c:pt idx="14">
                  <c:v>44256</c:v>
                </c:pt>
                <c:pt idx="15">
                  <c:v>44287</c:v>
                </c:pt>
                <c:pt idx="16">
                  <c:v>44317</c:v>
                </c:pt>
                <c:pt idx="17">
                  <c:v>44348</c:v>
                </c:pt>
                <c:pt idx="18">
                  <c:v>44378</c:v>
                </c:pt>
                <c:pt idx="19">
                  <c:v>44409</c:v>
                </c:pt>
                <c:pt idx="20">
                  <c:v>44440</c:v>
                </c:pt>
                <c:pt idx="21">
                  <c:v>44470</c:v>
                </c:pt>
                <c:pt idx="22">
                  <c:v>44501</c:v>
                </c:pt>
                <c:pt idx="23">
                  <c:v>44531</c:v>
                </c:pt>
                <c:pt idx="24">
                  <c:v>44562</c:v>
                </c:pt>
                <c:pt idx="25">
                  <c:v>44593</c:v>
                </c:pt>
                <c:pt idx="26">
                  <c:v>44621</c:v>
                </c:pt>
                <c:pt idx="27">
                  <c:v>44652</c:v>
                </c:pt>
                <c:pt idx="28">
                  <c:v>44682</c:v>
                </c:pt>
                <c:pt idx="29">
                  <c:v>44713</c:v>
                </c:pt>
                <c:pt idx="30">
                  <c:v>44743</c:v>
                </c:pt>
                <c:pt idx="31">
                  <c:v>44774</c:v>
                </c:pt>
                <c:pt idx="32">
                  <c:v>44805</c:v>
                </c:pt>
                <c:pt idx="33">
                  <c:v>44835</c:v>
                </c:pt>
                <c:pt idx="34">
                  <c:v>44866</c:v>
                </c:pt>
                <c:pt idx="35">
                  <c:v>44896</c:v>
                </c:pt>
              </c:numCache>
            </c:numRef>
          </c:cat>
          <c:val>
            <c:numRef>
              <c:f>'Key Reports'!$C$16:$AL$16</c:f>
              <c:numCache>
                <c:formatCode>_(* #,##0_);_(* \(#,##0\);_(* "-"??_);_(@_)</c:formatCode>
                <c:ptCount val="3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numCache>
            </c:numRef>
          </c:val>
          <c:extLst>
            <c:ext xmlns:c16="http://schemas.microsoft.com/office/drawing/2014/chart" uri="{C3380CC4-5D6E-409C-BE32-E72D297353CC}">
              <c16:uniqueId val="{00000000-71F2-A747-97A2-4F94B810448E}"/>
            </c:ext>
          </c:extLst>
        </c:ser>
        <c:ser>
          <c:idx val="1"/>
          <c:order val="2"/>
          <c:tx>
            <c:strRef>
              <c:f>'Key Reports'!$B$15</c:f>
              <c:strCache>
                <c:ptCount val="1"/>
                <c:pt idx="0">
                  <c:v> Net Burn (net negative) </c:v>
                </c:pt>
              </c:strCache>
            </c:strRef>
          </c:tx>
          <c:invertIfNegative val="0"/>
          <c:cat>
            <c:numRef>
              <c:f>'Key Reports'!$C$8:$AL$8</c:f>
              <c:numCache>
                <c:formatCode>mmm\-yy</c:formatCode>
                <c:ptCount val="36"/>
                <c:pt idx="0">
                  <c:v>43831</c:v>
                </c:pt>
                <c:pt idx="1">
                  <c:v>43862</c:v>
                </c:pt>
                <c:pt idx="2">
                  <c:v>43891</c:v>
                </c:pt>
                <c:pt idx="3">
                  <c:v>43922</c:v>
                </c:pt>
                <c:pt idx="4">
                  <c:v>43952</c:v>
                </c:pt>
                <c:pt idx="5">
                  <c:v>43983</c:v>
                </c:pt>
                <c:pt idx="6">
                  <c:v>44013</c:v>
                </c:pt>
                <c:pt idx="7">
                  <c:v>44044</c:v>
                </c:pt>
                <c:pt idx="8">
                  <c:v>44075</c:v>
                </c:pt>
                <c:pt idx="9">
                  <c:v>44105</c:v>
                </c:pt>
                <c:pt idx="10">
                  <c:v>44136</c:v>
                </c:pt>
                <c:pt idx="11">
                  <c:v>44166</c:v>
                </c:pt>
                <c:pt idx="12">
                  <c:v>44197</c:v>
                </c:pt>
                <c:pt idx="13">
                  <c:v>44228</c:v>
                </c:pt>
                <c:pt idx="14">
                  <c:v>44256</c:v>
                </c:pt>
                <c:pt idx="15">
                  <c:v>44287</c:v>
                </c:pt>
                <c:pt idx="16">
                  <c:v>44317</c:v>
                </c:pt>
                <c:pt idx="17">
                  <c:v>44348</c:v>
                </c:pt>
                <c:pt idx="18">
                  <c:v>44378</c:v>
                </c:pt>
                <c:pt idx="19">
                  <c:v>44409</c:v>
                </c:pt>
                <c:pt idx="20">
                  <c:v>44440</c:v>
                </c:pt>
                <c:pt idx="21">
                  <c:v>44470</c:v>
                </c:pt>
                <c:pt idx="22">
                  <c:v>44501</c:v>
                </c:pt>
                <c:pt idx="23">
                  <c:v>44531</c:v>
                </c:pt>
                <c:pt idx="24">
                  <c:v>44562</c:v>
                </c:pt>
                <c:pt idx="25">
                  <c:v>44593</c:v>
                </c:pt>
                <c:pt idx="26">
                  <c:v>44621</c:v>
                </c:pt>
                <c:pt idx="27">
                  <c:v>44652</c:v>
                </c:pt>
                <c:pt idx="28">
                  <c:v>44682</c:v>
                </c:pt>
                <c:pt idx="29">
                  <c:v>44713</c:v>
                </c:pt>
                <c:pt idx="30">
                  <c:v>44743</c:v>
                </c:pt>
                <c:pt idx="31">
                  <c:v>44774</c:v>
                </c:pt>
                <c:pt idx="32">
                  <c:v>44805</c:v>
                </c:pt>
                <c:pt idx="33">
                  <c:v>44835</c:v>
                </c:pt>
                <c:pt idx="34">
                  <c:v>44866</c:v>
                </c:pt>
                <c:pt idx="35">
                  <c:v>44896</c:v>
                </c:pt>
              </c:numCache>
            </c:numRef>
          </c:cat>
          <c:val>
            <c:numRef>
              <c:f>'Key Reports'!$C$15:$AL$15</c:f>
              <c:numCache>
                <c:formatCode>_(* #,##0_);_(* \(#,##0\);_(* "-"??_);_(@_)</c:formatCode>
                <c:ptCount val="3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numCache>
            </c:numRef>
          </c:val>
          <c:extLst>
            <c:ext xmlns:c16="http://schemas.microsoft.com/office/drawing/2014/chart" uri="{C3380CC4-5D6E-409C-BE32-E72D297353CC}">
              <c16:uniqueId val="{00000001-71F2-A747-97A2-4F94B810448E}"/>
            </c:ext>
          </c:extLst>
        </c:ser>
        <c:dLbls>
          <c:showLegendKey val="0"/>
          <c:showVal val="0"/>
          <c:showCatName val="0"/>
          <c:showSerName val="0"/>
          <c:showPercent val="0"/>
          <c:showBubbleSize val="0"/>
        </c:dLbls>
        <c:gapWidth val="150"/>
        <c:overlap val="100"/>
        <c:axId val="-2082049816"/>
        <c:axId val="-2105236568"/>
      </c:barChart>
      <c:lineChart>
        <c:grouping val="standard"/>
        <c:varyColors val="0"/>
        <c:ser>
          <c:idx val="2"/>
          <c:order val="0"/>
          <c:tx>
            <c:strRef>
              <c:f>'Key Reports'!$B$12</c:f>
              <c:strCache>
                <c:ptCount val="1"/>
                <c:pt idx="0">
                  <c:v> Ending Cash Balance </c:v>
                </c:pt>
              </c:strCache>
            </c:strRef>
          </c:tx>
          <c:marker>
            <c:symbol val="none"/>
          </c:marker>
          <c:cat>
            <c:numRef>
              <c:f>'Key Reports'!$C$8:$AL$8</c:f>
              <c:numCache>
                <c:formatCode>mmm\-yy</c:formatCode>
                <c:ptCount val="36"/>
                <c:pt idx="0">
                  <c:v>43831</c:v>
                </c:pt>
                <c:pt idx="1">
                  <c:v>43862</c:v>
                </c:pt>
                <c:pt idx="2">
                  <c:v>43891</c:v>
                </c:pt>
                <c:pt idx="3">
                  <c:v>43922</c:v>
                </c:pt>
                <c:pt idx="4">
                  <c:v>43952</c:v>
                </c:pt>
                <c:pt idx="5">
                  <c:v>43983</c:v>
                </c:pt>
                <c:pt idx="6">
                  <c:v>44013</c:v>
                </c:pt>
                <c:pt idx="7">
                  <c:v>44044</c:v>
                </c:pt>
                <c:pt idx="8">
                  <c:v>44075</c:v>
                </c:pt>
                <c:pt idx="9">
                  <c:v>44105</c:v>
                </c:pt>
                <c:pt idx="10">
                  <c:v>44136</c:v>
                </c:pt>
                <c:pt idx="11">
                  <c:v>44166</c:v>
                </c:pt>
                <c:pt idx="12">
                  <c:v>44197</c:v>
                </c:pt>
                <c:pt idx="13">
                  <c:v>44228</c:v>
                </c:pt>
                <c:pt idx="14">
                  <c:v>44256</c:v>
                </c:pt>
                <c:pt idx="15">
                  <c:v>44287</c:v>
                </c:pt>
                <c:pt idx="16">
                  <c:v>44317</c:v>
                </c:pt>
                <c:pt idx="17">
                  <c:v>44348</c:v>
                </c:pt>
                <c:pt idx="18">
                  <c:v>44378</c:v>
                </c:pt>
                <c:pt idx="19">
                  <c:v>44409</c:v>
                </c:pt>
                <c:pt idx="20">
                  <c:v>44440</c:v>
                </c:pt>
                <c:pt idx="21">
                  <c:v>44470</c:v>
                </c:pt>
                <c:pt idx="22">
                  <c:v>44501</c:v>
                </c:pt>
                <c:pt idx="23">
                  <c:v>44531</c:v>
                </c:pt>
                <c:pt idx="24">
                  <c:v>44562</c:v>
                </c:pt>
                <c:pt idx="25">
                  <c:v>44593</c:v>
                </c:pt>
                <c:pt idx="26">
                  <c:v>44621</c:v>
                </c:pt>
                <c:pt idx="27">
                  <c:v>44652</c:v>
                </c:pt>
                <c:pt idx="28">
                  <c:v>44682</c:v>
                </c:pt>
                <c:pt idx="29">
                  <c:v>44713</c:v>
                </c:pt>
                <c:pt idx="30">
                  <c:v>44743</c:v>
                </c:pt>
                <c:pt idx="31">
                  <c:v>44774</c:v>
                </c:pt>
                <c:pt idx="32">
                  <c:v>44805</c:v>
                </c:pt>
                <c:pt idx="33">
                  <c:v>44835</c:v>
                </c:pt>
                <c:pt idx="34">
                  <c:v>44866</c:v>
                </c:pt>
                <c:pt idx="35">
                  <c:v>44896</c:v>
                </c:pt>
              </c:numCache>
            </c:numRef>
          </c:cat>
          <c:val>
            <c:numRef>
              <c:f>'Key Reports'!$C$12:$AL$12</c:f>
              <c:numCache>
                <c:formatCode>_(* #,##0_);_(* \(#,##0\);_(* "-"??_);_(@_)</c:formatCode>
                <c:ptCount val="3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numCache>
            </c:numRef>
          </c:val>
          <c:smooth val="0"/>
          <c:extLst>
            <c:ext xmlns:c16="http://schemas.microsoft.com/office/drawing/2014/chart" uri="{C3380CC4-5D6E-409C-BE32-E72D297353CC}">
              <c16:uniqueId val="{00000002-71F2-A747-97A2-4F94B810448E}"/>
            </c:ext>
          </c:extLst>
        </c:ser>
        <c:dLbls>
          <c:showLegendKey val="0"/>
          <c:showVal val="0"/>
          <c:showCatName val="0"/>
          <c:showSerName val="0"/>
          <c:showPercent val="0"/>
          <c:showBubbleSize val="0"/>
        </c:dLbls>
        <c:marker val="1"/>
        <c:smooth val="0"/>
        <c:axId val="-2081945368"/>
        <c:axId val="-2081443288"/>
      </c:lineChart>
      <c:dateAx>
        <c:axId val="-2081945368"/>
        <c:scaling>
          <c:orientation val="minMax"/>
        </c:scaling>
        <c:delete val="0"/>
        <c:axPos val="b"/>
        <c:numFmt formatCode="mmm\-yy" sourceLinked="1"/>
        <c:majorTickMark val="none"/>
        <c:minorTickMark val="none"/>
        <c:tickLblPos val="nextTo"/>
        <c:crossAx val="-2081443288"/>
        <c:crosses val="autoZero"/>
        <c:auto val="1"/>
        <c:lblOffset val="100"/>
        <c:baseTimeUnit val="months"/>
      </c:dateAx>
      <c:valAx>
        <c:axId val="-2081443288"/>
        <c:scaling>
          <c:orientation val="minMax"/>
        </c:scaling>
        <c:delete val="0"/>
        <c:axPos val="l"/>
        <c:majorGridlines/>
        <c:numFmt formatCode="_(* #,##0_);_(* \(#,##0\);_(* &quot;-&quot;??_);_(@_)" sourceLinked="1"/>
        <c:majorTickMark val="none"/>
        <c:minorTickMark val="none"/>
        <c:tickLblPos val="nextTo"/>
        <c:spPr>
          <a:ln w="9525">
            <a:noFill/>
          </a:ln>
        </c:spPr>
        <c:crossAx val="-2081945368"/>
        <c:crosses val="autoZero"/>
        <c:crossBetween val="between"/>
      </c:valAx>
      <c:valAx>
        <c:axId val="-2105236568"/>
        <c:scaling>
          <c:orientation val="minMax"/>
        </c:scaling>
        <c:delete val="0"/>
        <c:axPos val="r"/>
        <c:numFmt formatCode="_(* #,##0_);_(* \(#,##0\);_(* &quot;-&quot;??_);_(@_)" sourceLinked="1"/>
        <c:majorTickMark val="out"/>
        <c:minorTickMark val="none"/>
        <c:tickLblPos val="nextTo"/>
        <c:crossAx val="-2082049816"/>
        <c:crosses val="max"/>
        <c:crossBetween val="between"/>
      </c:valAx>
      <c:dateAx>
        <c:axId val="-2082049816"/>
        <c:scaling>
          <c:orientation val="minMax"/>
        </c:scaling>
        <c:delete val="1"/>
        <c:axPos val="b"/>
        <c:numFmt formatCode="mmm\-yy" sourceLinked="1"/>
        <c:majorTickMark val="out"/>
        <c:minorTickMark val="none"/>
        <c:tickLblPos val="nextTo"/>
        <c:crossAx val="-2105236568"/>
        <c:crosses val="autoZero"/>
        <c:auto val="1"/>
        <c:lblOffset val="100"/>
        <c:baseTimeUnit val="months"/>
      </c:dateAx>
    </c:plotArea>
    <c:legend>
      <c:legendPos val="b"/>
      <c:overlay val="0"/>
    </c:legend>
    <c:plotVisOnly val="1"/>
    <c:dispBlanksAs val="gap"/>
    <c:showDLblsOverMax val="0"/>
  </c:chart>
  <c:spPr>
    <a:ln>
      <a:noFill/>
    </a:ln>
  </c:spPr>
  <c:printSettings>
    <c:headerFooter/>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Traction and Ownership</a:t>
            </a:r>
          </a:p>
        </c:rich>
      </c:tx>
      <c:overlay val="0"/>
    </c:title>
    <c:autoTitleDeleted val="0"/>
    <c:plotArea>
      <c:layout/>
      <c:lineChart>
        <c:grouping val="standard"/>
        <c:varyColors val="0"/>
        <c:ser>
          <c:idx val="2"/>
          <c:order val="0"/>
          <c:tx>
            <c:strRef>
              <c:f>'Key Reports'!$B$146</c:f>
              <c:strCache>
                <c:ptCount val="1"/>
                <c:pt idx="0">
                  <c:v> Revenues </c:v>
                </c:pt>
              </c:strCache>
            </c:strRef>
          </c:tx>
          <c:marker>
            <c:symbol val="none"/>
          </c:marker>
          <c:cat>
            <c:numRef>
              <c:f>'Key Reports'!$D$137:$AX$137</c:f>
              <c:numCache>
                <c:formatCode>mmm\-yy</c:formatCode>
                <c:ptCount val="47"/>
                <c:pt idx="0">
                  <c:v>43861</c:v>
                </c:pt>
                <c:pt idx="1">
                  <c:v>43890</c:v>
                </c:pt>
                <c:pt idx="2">
                  <c:v>43921</c:v>
                </c:pt>
                <c:pt idx="3">
                  <c:v>43951</c:v>
                </c:pt>
                <c:pt idx="4">
                  <c:v>43982</c:v>
                </c:pt>
                <c:pt idx="5">
                  <c:v>44012</c:v>
                </c:pt>
                <c:pt idx="6">
                  <c:v>44043</c:v>
                </c:pt>
                <c:pt idx="7">
                  <c:v>44074</c:v>
                </c:pt>
                <c:pt idx="8">
                  <c:v>44104</c:v>
                </c:pt>
                <c:pt idx="9">
                  <c:v>44135</c:v>
                </c:pt>
                <c:pt idx="10">
                  <c:v>44165</c:v>
                </c:pt>
                <c:pt idx="11">
                  <c:v>44196</c:v>
                </c:pt>
                <c:pt idx="12">
                  <c:v>44227</c:v>
                </c:pt>
                <c:pt idx="13">
                  <c:v>44255</c:v>
                </c:pt>
                <c:pt idx="14">
                  <c:v>44286</c:v>
                </c:pt>
                <c:pt idx="15">
                  <c:v>44316</c:v>
                </c:pt>
                <c:pt idx="16">
                  <c:v>44347</c:v>
                </c:pt>
                <c:pt idx="17">
                  <c:v>44377</c:v>
                </c:pt>
                <c:pt idx="18">
                  <c:v>44408</c:v>
                </c:pt>
                <c:pt idx="19">
                  <c:v>44439</c:v>
                </c:pt>
                <c:pt idx="20">
                  <c:v>44469</c:v>
                </c:pt>
                <c:pt idx="21">
                  <c:v>44500</c:v>
                </c:pt>
                <c:pt idx="22">
                  <c:v>44530</c:v>
                </c:pt>
                <c:pt idx="23">
                  <c:v>44561</c:v>
                </c:pt>
                <c:pt idx="24">
                  <c:v>44592</c:v>
                </c:pt>
                <c:pt idx="25">
                  <c:v>44620</c:v>
                </c:pt>
                <c:pt idx="26">
                  <c:v>44651</c:v>
                </c:pt>
                <c:pt idx="27">
                  <c:v>44681</c:v>
                </c:pt>
                <c:pt idx="28">
                  <c:v>44712</c:v>
                </c:pt>
                <c:pt idx="29">
                  <c:v>44742</c:v>
                </c:pt>
                <c:pt idx="30">
                  <c:v>44773</c:v>
                </c:pt>
                <c:pt idx="31">
                  <c:v>44804</c:v>
                </c:pt>
                <c:pt idx="32">
                  <c:v>44834</c:v>
                </c:pt>
                <c:pt idx="33">
                  <c:v>44865</c:v>
                </c:pt>
                <c:pt idx="34">
                  <c:v>44895</c:v>
                </c:pt>
                <c:pt idx="35">
                  <c:v>44926</c:v>
                </c:pt>
                <c:pt idx="36">
                  <c:v>44957</c:v>
                </c:pt>
                <c:pt idx="37">
                  <c:v>44985</c:v>
                </c:pt>
                <c:pt idx="38">
                  <c:v>45016</c:v>
                </c:pt>
                <c:pt idx="39">
                  <c:v>45046</c:v>
                </c:pt>
                <c:pt idx="40">
                  <c:v>45077</c:v>
                </c:pt>
                <c:pt idx="41">
                  <c:v>45107</c:v>
                </c:pt>
                <c:pt idx="42">
                  <c:v>45138</c:v>
                </c:pt>
                <c:pt idx="43">
                  <c:v>45169</c:v>
                </c:pt>
                <c:pt idx="44">
                  <c:v>45199</c:v>
                </c:pt>
                <c:pt idx="45">
                  <c:v>45230</c:v>
                </c:pt>
                <c:pt idx="46">
                  <c:v>45260</c:v>
                </c:pt>
              </c:numCache>
            </c:numRef>
          </c:cat>
          <c:val>
            <c:numRef>
              <c:f>'Key Reports'!$D$146:$AX$146</c:f>
              <c:numCache>
                <c:formatCode>_-* #,##0_-;\-* #,##0_-;_-* "-"??_-;_-@_-</c:formatCode>
                <c:ptCount val="4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numCache>
            </c:numRef>
          </c:val>
          <c:smooth val="0"/>
          <c:extLst>
            <c:ext xmlns:c16="http://schemas.microsoft.com/office/drawing/2014/chart" uri="{C3380CC4-5D6E-409C-BE32-E72D297353CC}">
              <c16:uniqueId val="{00000002-5862-BC46-ACED-92DCFDF947DE}"/>
            </c:ext>
          </c:extLst>
        </c:ser>
        <c:ser>
          <c:idx val="1"/>
          <c:order val="2"/>
          <c:tx>
            <c:strRef>
              <c:f>'Key Reports'!$B$148</c:f>
              <c:strCache>
                <c:ptCount val="1"/>
                <c:pt idx="0">
                  <c:v> Cash on Hand, end of period </c:v>
                </c:pt>
              </c:strCache>
            </c:strRef>
          </c:tx>
          <c:marker>
            <c:symbol val="none"/>
          </c:marker>
          <c:cat>
            <c:numRef>
              <c:f>'Key Reports'!$D$137:$AX$137</c:f>
              <c:numCache>
                <c:formatCode>mmm\-yy</c:formatCode>
                <c:ptCount val="47"/>
                <c:pt idx="0">
                  <c:v>43861</c:v>
                </c:pt>
                <c:pt idx="1">
                  <c:v>43890</c:v>
                </c:pt>
                <c:pt idx="2">
                  <c:v>43921</c:v>
                </c:pt>
                <c:pt idx="3">
                  <c:v>43951</c:v>
                </c:pt>
                <c:pt idx="4">
                  <c:v>43982</c:v>
                </c:pt>
                <c:pt idx="5">
                  <c:v>44012</c:v>
                </c:pt>
                <c:pt idx="6">
                  <c:v>44043</c:v>
                </c:pt>
                <c:pt idx="7">
                  <c:v>44074</c:v>
                </c:pt>
                <c:pt idx="8">
                  <c:v>44104</c:v>
                </c:pt>
                <c:pt idx="9">
                  <c:v>44135</c:v>
                </c:pt>
                <c:pt idx="10">
                  <c:v>44165</c:v>
                </c:pt>
                <c:pt idx="11">
                  <c:v>44196</c:v>
                </c:pt>
                <c:pt idx="12">
                  <c:v>44227</c:v>
                </c:pt>
                <c:pt idx="13">
                  <c:v>44255</c:v>
                </c:pt>
                <c:pt idx="14">
                  <c:v>44286</c:v>
                </c:pt>
                <c:pt idx="15">
                  <c:v>44316</c:v>
                </c:pt>
                <c:pt idx="16">
                  <c:v>44347</c:v>
                </c:pt>
                <c:pt idx="17">
                  <c:v>44377</c:v>
                </c:pt>
                <c:pt idx="18">
                  <c:v>44408</c:v>
                </c:pt>
                <c:pt idx="19">
                  <c:v>44439</c:v>
                </c:pt>
                <c:pt idx="20">
                  <c:v>44469</c:v>
                </c:pt>
                <c:pt idx="21">
                  <c:v>44500</c:v>
                </c:pt>
                <c:pt idx="22">
                  <c:v>44530</c:v>
                </c:pt>
                <c:pt idx="23">
                  <c:v>44561</c:v>
                </c:pt>
                <c:pt idx="24">
                  <c:v>44592</c:v>
                </c:pt>
                <c:pt idx="25">
                  <c:v>44620</c:v>
                </c:pt>
                <c:pt idx="26">
                  <c:v>44651</c:v>
                </c:pt>
                <c:pt idx="27">
                  <c:v>44681</c:v>
                </c:pt>
                <c:pt idx="28">
                  <c:v>44712</c:v>
                </c:pt>
                <c:pt idx="29">
                  <c:v>44742</c:v>
                </c:pt>
                <c:pt idx="30">
                  <c:v>44773</c:v>
                </c:pt>
                <c:pt idx="31">
                  <c:v>44804</c:v>
                </c:pt>
                <c:pt idx="32">
                  <c:v>44834</c:v>
                </c:pt>
                <c:pt idx="33">
                  <c:v>44865</c:v>
                </c:pt>
                <c:pt idx="34">
                  <c:v>44895</c:v>
                </c:pt>
                <c:pt idx="35">
                  <c:v>44926</c:v>
                </c:pt>
                <c:pt idx="36">
                  <c:v>44957</c:v>
                </c:pt>
                <c:pt idx="37">
                  <c:v>44985</c:v>
                </c:pt>
                <c:pt idx="38">
                  <c:v>45016</c:v>
                </c:pt>
                <c:pt idx="39">
                  <c:v>45046</c:v>
                </c:pt>
                <c:pt idx="40">
                  <c:v>45077</c:v>
                </c:pt>
                <c:pt idx="41">
                  <c:v>45107</c:v>
                </c:pt>
                <c:pt idx="42">
                  <c:v>45138</c:v>
                </c:pt>
                <c:pt idx="43">
                  <c:v>45169</c:v>
                </c:pt>
                <c:pt idx="44">
                  <c:v>45199</c:v>
                </c:pt>
                <c:pt idx="45">
                  <c:v>45230</c:v>
                </c:pt>
                <c:pt idx="46">
                  <c:v>45260</c:v>
                </c:pt>
              </c:numCache>
            </c:numRef>
          </c:cat>
          <c:val>
            <c:numRef>
              <c:f>'Key Reports'!$D$148:$AX$148</c:f>
              <c:numCache>
                <c:formatCode>_(* #,##0_);_(* \(#,##0\);_(* "-"??_);_(@_)</c:formatCode>
                <c:ptCount val="4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numCache>
            </c:numRef>
          </c:val>
          <c:smooth val="0"/>
          <c:extLst>
            <c:ext xmlns:c16="http://schemas.microsoft.com/office/drawing/2014/chart" uri="{C3380CC4-5D6E-409C-BE32-E72D297353CC}">
              <c16:uniqueId val="{00000001-5862-BC46-ACED-92DCFDF947DE}"/>
            </c:ext>
          </c:extLst>
        </c:ser>
        <c:dLbls>
          <c:showLegendKey val="0"/>
          <c:showVal val="0"/>
          <c:showCatName val="0"/>
          <c:showSerName val="0"/>
          <c:showPercent val="0"/>
          <c:showBubbleSize val="0"/>
        </c:dLbls>
        <c:marker val="1"/>
        <c:smooth val="0"/>
        <c:axId val="-2087865848"/>
        <c:axId val="-2001599464"/>
      </c:lineChart>
      <c:lineChart>
        <c:grouping val="standard"/>
        <c:varyColors val="0"/>
        <c:ser>
          <c:idx val="0"/>
          <c:order val="1"/>
          <c:tx>
            <c:strRef>
              <c:f>'Key Reports'!$B$147</c:f>
              <c:strCache>
                <c:ptCount val="1"/>
                <c:pt idx="0">
                  <c:v> Ownership % </c:v>
                </c:pt>
              </c:strCache>
            </c:strRef>
          </c:tx>
          <c:marker>
            <c:symbol val="none"/>
          </c:marker>
          <c:cat>
            <c:numRef>
              <c:f>'Key Reports'!$D$137:$AX$137</c:f>
              <c:numCache>
                <c:formatCode>mmm\-yy</c:formatCode>
                <c:ptCount val="47"/>
                <c:pt idx="0">
                  <c:v>43861</c:v>
                </c:pt>
                <c:pt idx="1">
                  <c:v>43890</c:v>
                </c:pt>
                <c:pt idx="2">
                  <c:v>43921</c:v>
                </c:pt>
                <c:pt idx="3">
                  <c:v>43951</c:v>
                </c:pt>
                <c:pt idx="4">
                  <c:v>43982</c:v>
                </c:pt>
                <c:pt idx="5">
                  <c:v>44012</c:v>
                </c:pt>
                <c:pt idx="6">
                  <c:v>44043</c:v>
                </c:pt>
                <c:pt idx="7">
                  <c:v>44074</c:v>
                </c:pt>
                <c:pt idx="8">
                  <c:v>44104</c:v>
                </c:pt>
                <c:pt idx="9">
                  <c:v>44135</c:v>
                </c:pt>
                <c:pt idx="10">
                  <c:v>44165</c:v>
                </c:pt>
                <c:pt idx="11">
                  <c:v>44196</c:v>
                </c:pt>
                <c:pt idx="12">
                  <c:v>44227</c:v>
                </c:pt>
                <c:pt idx="13">
                  <c:v>44255</c:v>
                </c:pt>
                <c:pt idx="14">
                  <c:v>44286</c:v>
                </c:pt>
                <c:pt idx="15">
                  <c:v>44316</c:v>
                </c:pt>
                <c:pt idx="16">
                  <c:v>44347</c:v>
                </c:pt>
                <c:pt idx="17">
                  <c:v>44377</c:v>
                </c:pt>
                <c:pt idx="18">
                  <c:v>44408</c:v>
                </c:pt>
                <c:pt idx="19">
                  <c:v>44439</c:v>
                </c:pt>
                <c:pt idx="20">
                  <c:v>44469</c:v>
                </c:pt>
                <c:pt idx="21">
                  <c:v>44500</c:v>
                </c:pt>
                <c:pt idx="22">
                  <c:v>44530</c:v>
                </c:pt>
                <c:pt idx="23">
                  <c:v>44561</c:v>
                </c:pt>
                <c:pt idx="24">
                  <c:v>44592</c:v>
                </c:pt>
                <c:pt idx="25">
                  <c:v>44620</c:v>
                </c:pt>
                <c:pt idx="26">
                  <c:v>44651</c:v>
                </c:pt>
                <c:pt idx="27">
                  <c:v>44681</c:v>
                </c:pt>
                <c:pt idx="28">
                  <c:v>44712</c:v>
                </c:pt>
                <c:pt idx="29">
                  <c:v>44742</c:v>
                </c:pt>
                <c:pt idx="30">
                  <c:v>44773</c:v>
                </c:pt>
                <c:pt idx="31">
                  <c:v>44804</c:v>
                </c:pt>
                <c:pt idx="32">
                  <c:v>44834</c:v>
                </c:pt>
                <c:pt idx="33">
                  <c:v>44865</c:v>
                </c:pt>
                <c:pt idx="34">
                  <c:v>44895</c:v>
                </c:pt>
                <c:pt idx="35">
                  <c:v>44926</c:v>
                </c:pt>
                <c:pt idx="36">
                  <c:v>44957</c:v>
                </c:pt>
                <c:pt idx="37">
                  <c:v>44985</c:v>
                </c:pt>
                <c:pt idx="38">
                  <c:v>45016</c:v>
                </c:pt>
                <c:pt idx="39">
                  <c:v>45046</c:v>
                </c:pt>
                <c:pt idx="40">
                  <c:v>45077</c:v>
                </c:pt>
                <c:pt idx="41">
                  <c:v>45107</c:v>
                </c:pt>
                <c:pt idx="42">
                  <c:v>45138</c:v>
                </c:pt>
                <c:pt idx="43">
                  <c:v>45169</c:v>
                </c:pt>
                <c:pt idx="44">
                  <c:v>45199</c:v>
                </c:pt>
                <c:pt idx="45">
                  <c:v>45230</c:v>
                </c:pt>
                <c:pt idx="46">
                  <c:v>45260</c:v>
                </c:pt>
              </c:numCache>
            </c:numRef>
          </c:cat>
          <c:val>
            <c:numRef>
              <c:f>'Key Reports'!$D$147:$AX$147</c:f>
              <c:numCache>
                <c:formatCode>0%</c:formatCode>
                <c:ptCount val="4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numCache>
            </c:numRef>
          </c:val>
          <c:smooth val="0"/>
          <c:extLst>
            <c:ext xmlns:c16="http://schemas.microsoft.com/office/drawing/2014/chart" uri="{C3380CC4-5D6E-409C-BE32-E72D297353CC}">
              <c16:uniqueId val="{00000000-5862-BC46-ACED-92DCFDF947DE}"/>
            </c:ext>
          </c:extLst>
        </c:ser>
        <c:dLbls>
          <c:showLegendKey val="0"/>
          <c:showVal val="0"/>
          <c:showCatName val="0"/>
          <c:showSerName val="0"/>
          <c:showPercent val="0"/>
          <c:showBubbleSize val="0"/>
        </c:dLbls>
        <c:marker val="1"/>
        <c:smooth val="0"/>
        <c:axId val="-2001857240"/>
        <c:axId val="2135763368"/>
      </c:lineChart>
      <c:dateAx>
        <c:axId val="-2087865848"/>
        <c:scaling>
          <c:orientation val="minMax"/>
        </c:scaling>
        <c:delete val="0"/>
        <c:axPos val="b"/>
        <c:numFmt formatCode="mmm\-yy" sourceLinked="1"/>
        <c:majorTickMark val="none"/>
        <c:minorTickMark val="none"/>
        <c:tickLblPos val="nextTo"/>
        <c:crossAx val="-2001599464"/>
        <c:crosses val="autoZero"/>
        <c:auto val="1"/>
        <c:lblOffset val="100"/>
        <c:baseTimeUnit val="months"/>
      </c:dateAx>
      <c:valAx>
        <c:axId val="-2001599464"/>
        <c:scaling>
          <c:orientation val="minMax"/>
        </c:scaling>
        <c:delete val="0"/>
        <c:axPos val="l"/>
        <c:majorGridlines/>
        <c:numFmt formatCode="_-* #,##0_-;\-* #,##0_-;_-* &quot;-&quot;??_-;_-@_-" sourceLinked="1"/>
        <c:majorTickMark val="none"/>
        <c:minorTickMark val="none"/>
        <c:tickLblPos val="nextTo"/>
        <c:spPr>
          <a:ln w="9525">
            <a:noFill/>
          </a:ln>
        </c:spPr>
        <c:crossAx val="-2087865848"/>
        <c:crosses val="autoZero"/>
        <c:crossBetween val="between"/>
      </c:valAx>
      <c:valAx>
        <c:axId val="2135763368"/>
        <c:scaling>
          <c:orientation val="minMax"/>
        </c:scaling>
        <c:delete val="0"/>
        <c:axPos val="r"/>
        <c:numFmt formatCode="0%" sourceLinked="1"/>
        <c:majorTickMark val="out"/>
        <c:minorTickMark val="none"/>
        <c:tickLblPos val="nextTo"/>
        <c:crossAx val="-2001857240"/>
        <c:crosses val="max"/>
        <c:crossBetween val="between"/>
      </c:valAx>
      <c:dateAx>
        <c:axId val="-2001857240"/>
        <c:scaling>
          <c:orientation val="minMax"/>
        </c:scaling>
        <c:delete val="1"/>
        <c:axPos val="b"/>
        <c:numFmt formatCode="mmm\-yy" sourceLinked="1"/>
        <c:majorTickMark val="out"/>
        <c:minorTickMark val="none"/>
        <c:tickLblPos val="nextTo"/>
        <c:crossAx val="2135763368"/>
        <c:crosses val="autoZero"/>
        <c:auto val="1"/>
        <c:lblOffset val="100"/>
        <c:baseTimeUnit val="months"/>
      </c:dateAx>
    </c:plotArea>
    <c:legend>
      <c:legendPos val="b"/>
      <c:overlay val="0"/>
    </c:legend>
    <c:plotVisOnly val="1"/>
    <c:dispBlanksAs val="gap"/>
    <c:showDLblsOverMax val="0"/>
  </c:chart>
  <c:spPr>
    <a:ln>
      <a:noFill/>
    </a:ln>
  </c:spPr>
  <c:printSettings>
    <c:headerFooter/>
    <c:pageMargins b="1" l="0.75" r="0.75"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Annual Impact</a:t>
            </a:r>
          </a:p>
          <a:p>
            <a:pPr>
              <a:defRPr/>
            </a:pPr>
            <a:r>
              <a:rPr lang="en-US" sz="1000" b="0"/>
              <a:t>(Log</a:t>
            </a:r>
            <a:r>
              <a:rPr lang="en-US" sz="1000" b="0" baseline="0"/>
              <a:t> scale to normalize impact values for comparison)</a:t>
            </a:r>
            <a:endParaRPr lang="en-US" sz="1000" b="0"/>
          </a:p>
        </c:rich>
      </c:tx>
      <c:overlay val="0"/>
    </c:title>
    <c:autoTitleDeleted val="0"/>
    <c:plotArea>
      <c:layout/>
      <c:lineChart>
        <c:grouping val="standard"/>
        <c:varyColors val="0"/>
        <c:ser>
          <c:idx val="1"/>
          <c:order val="0"/>
          <c:tx>
            <c:strRef>
              <c:f>Impact!$D$33</c:f>
              <c:strCache>
                <c:ptCount val="1"/>
                <c:pt idx="0">
                  <c:v> Metric </c:v>
                </c:pt>
              </c:strCache>
            </c:strRef>
          </c:tx>
          <c:marker>
            <c:symbol val="none"/>
          </c:marker>
          <c:cat>
            <c:numRef>
              <c:f>Impact!$D$36:$G$36</c:f>
              <c:numCache>
                <c:formatCode>0</c:formatCode>
                <c:ptCount val="4"/>
                <c:pt idx="0">
                  <c:v>2020</c:v>
                </c:pt>
                <c:pt idx="1">
                  <c:v>2021</c:v>
                </c:pt>
                <c:pt idx="2">
                  <c:v>2022</c:v>
                </c:pt>
                <c:pt idx="3">
                  <c:v>2023</c:v>
                </c:pt>
              </c:numCache>
            </c:numRef>
          </c:cat>
          <c:val>
            <c:numRef>
              <c:f>Impact!$D$39:$G$39</c:f>
              <c:numCache>
                <c:formatCode>_(* #,##0_);_(* \(#,##0\);_(* "-"_);_(@_)</c:formatCode>
                <c:ptCount val="4"/>
                <c:pt idx="0">
                  <c:v>0</c:v>
                </c:pt>
                <c:pt idx="1">
                  <c:v>0</c:v>
                </c:pt>
                <c:pt idx="2">
                  <c:v>0</c:v>
                </c:pt>
                <c:pt idx="3">
                  <c:v>0</c:v>
                </c:pt>
              </c:numCache>
            </c:numRef>
          </c:val>
          <c:smooth val="0"/>
          <c:extLst>
            <c:ext xmlns:c16="http://schemas.microsoft.com/office/drawing/2014/chart" uri="{C3380CC4-5D6E-409C-BE32-E72D297353CC}">
              <c16:uniqueId val="{00000000-DD29-6549-8A8F-F10A49E47B5C}"/>
            </c:ext>
          </c:extLst>
        </c:ser>
        <c:ser>
          <c:idx val="0"/>
          <c:order val="1"/>
          <c:tx>
            <c:strRef>
              <c:f>Impact!$D$44</c:f>
              <c:strCache>
                <c:ptCount val="1"/>
                <c:pt idx="0">
                  <c:v> Metric </c:v>
                </c:pt>
              </c:strCache>
            </c:strRef>
          </c:tx>
          <c:marker>
            <c:symbol val="none"/>
          </c:marker>
          <c:cat>
            <c:numRef>
              <c:f>Impact!$D$36:$G$36</c:f>
              <c:numCache>
                <c:formatCode>0</c:formatCode>
                <c:ptCount val="4"/>
                <c:pt idx="0">
                  <c:v>2020</c:v>
                </c:pt>
                <c:pt idx="1">
                  <c:v>2021</c:v>
                </c:pt>
                <c:pt idx="2">
                  <c:v>2022</c:v>
                </c:pt>
                <c:pt idx="3">
                  <c:v>2023</c:v>
                </c:pt>
              </c:numCache>
            </c:numRef>
          </c:cat>
          <c:val>
            <c:numRef>
              <c:f>Impact!$D$50:$G$50</c:f>
              <c:numCache>
                <c:formatCode>_(* #,##0_);_(* \(#,##0\);_(* "-"_);_(@_)</c:formatCode>
                <c:ptCount val="4"/>
                <c:pt idx="0">
                  <c:v>0</c:v>
                </c:pt>
                <c:pt idx="1">
                  <c:v>0</c:v>
                </c:pt>
                <c:pt idx="2">
                  <c:v>0</c:v>
                </c:pt>
                <c:pt idx="3">
                  <c:v>0</c:v>
                </c:pt>
              </c:numCache>
            </c:numRef>
          </c:val>
          <c:smooth val="0"/>
          <c:extLst>
            <c:ext xmlns:c16="http://schemas.microsoft.com/office/drawing/2014/chart" uri="{C3380CC4-5D6E-409C-BE32-E72D297353CC}">
              <c16:uniqueId val="{00000001-DD29-6549-8A8F-F10A49E47B5C}"/>
            </c:ext>
          </c:extLst>
        </c:ser>
        <c:ser>
          <c:idx val="2"/>
          <c:order val="2"/>
          <c:tx>
            <c:strRef>
              <c:f>Impact!$D$55</c:f>
              <c:strCache>
                <c:ptCount val="1"/>
                <c:pt idx="0">
                  <c:v> Metric </c:v>
                </c:pt>
              </c:strCache>
            </c:strRef>
          </c:tx>
          <c:marker>
            <c:symbol val="none"/>
          </c:marker>
          <c:val>
            <c:numRef>
              <c:f>Impact!$D$61:$G$61</c:f>
              <c:numCache>
                <c:formatCode>_(* #,##0_);_(* \(#,##0\);_(* "-"_);_(@_)</c:formatCode>
                <c:ptCount val="4"/>
                <c:pt idx="0">
                  <c:v>0</c:v>
                </c:pt>
                <c:pt idx="1">
                  <c:v>0</c:v>
                </c:pt>
                <c:pt idx="2">
                  <c:v>0</c:v>
                </c:pt>
                <c:pt idx="3">
                  <c:v>0</c:v>
                </c:pt>
              </c:numCache>
            </c:numRef>
          </c:val>
          <c:smooth val="0"/>
          <c:extLst>
            <c:ext xmlns:c16="http://schemas.microsoft.com/office/drawing/2014/chart" uri="{C3380CC4-5D6E-409C-BE32-E72D297353CC}">
              <c16:uniqueId val="{00000002-DD29-6549-8A8F-F10A49E47B5C}"/>
            </c:ext>
          </c:extLst>
        </c:ser>
        <c:ser>
          <c:idx val="3"/>
          <c:order val="3"/>
          <c:tx>
            <c:strRef>
              <c:f>Impact!$D$66</c:f>
              <c:strCache>
                <c:ptCount val="1"/>
                <c:pt idx="0">
                  <c:v> Metric </c:v>
                </c:pt>
              </c:strCache>
            </c:strRef>
          </c:tx>
          <c:marker>
            <c:symbol val="none"/>
          </c:marker>
          <c:val>
            <c:numRef>
              <c:f>Impact!$D$72:$G$72</c:f>
              <c:numCache>
                <c:formatCode>_(* #,##0_);_(* \(#,##0\);_(* "-"_);_(@_)</c:formatCode>
                <c:ptCount val="4"/>
                <c:pt idx="0">
                  <c:v>0</c:v>
                </c:pt>
                <c:pt idx="1">
                  <c:v>0</c:v>
                </c:pt>
                <c:pt idx="2">
                  <c:v>0</c:v>
                </c:pt>
                <c:pt idx="3">
                  <c:v>0</c:v>
                </c:pt>
              </c:numCache>
            </c:numRef>
          </c:val>
          <c:smooth val="0"/>
          <c:extLst>
            <c:ext xmlns:c16="http://schemas.microsoft.com/office/drawing/2014/chart" uri="{C3380CC4-5D6E-409C-BE32-E72D297353CC}">
              <c16:uniqueId val="{00000003-DD29-6549-8A8F-F10A49E47B5C}"/>
            </c:ext>
          </c:extLst>
        </c:ser>
        <c:ser>
          <c:idx val="4"/>
          <c:order val="4"/>
          <c:tx>
            <c:strRef>
              <c:f>Impact!$D$77</c:f>
              <c:strCache>
                <c:ptCount val="1"/>
                <c:pt idx="0">
                  <c:v> Metric </c:v>
                </c:pt>
              </c:strCache>
            </c:strRef>
          </c:tx>
          <c:marker>
            <c:symbol val="none"/>
          </c:marker>
          <c:val>
            <c:numRef>
              <c:f>Impact!$D$83:$G$83</c:f>
              <c:numCache>
                <c:formatCode>_(* #,##0_);_(* \(#,##0\);_(* "-"_);_(@_)</c:formatCode>
                <c:ptCount val="4"/>
                <c:pt idx="0">
                  <c:v>0</c:v>
                </c:pt>
                <c:pt idx="1">
                  <c:v>0</c:v>
                </c:pt>
                <c:pt idx="2">
                  <c:v>0</c:v>
                </c:pt>
                <c:pt idx="3">
                  <c:v>0</c:v>
                </c:pt>
              </c:numCache>
            </c:numRef>
          </c:val>
          <c:smooth val="0"/>
          <c:extLst>
            <c:ext xmlns:c16="http://schemas.microsoft.com/office/drawing/2014/chart" uri="{C3380CC4-5D6E-409C-BE32-E72D297353CC}">
              <c16:uniqueId val="{00000004-DD29-6549-8A8F-F10A49E47B5C}"/>
            </c:ext>
          </c:extLst>
        </c:ser>
        <c:dLbls>
          <c:showLegendKey val="0"/>
          <c:showVal val="0"/>
          <c:showCatName val="0"/>
          <c:showSerName val="0"/>
          <c:showPercent val="0"/>
          <c:showBubbleSize val="0"/>
        </c:dLbls>
        <c:smooth val="0"/>
        <c:axId val="-2081037832"/>
        <c:axId val="2103484248"/>
      </c:lineChart>
      <c:catAx>
        <c:axId val="-2081037832"/>
        <c:scaling>
          <c:orientation val="minMax"/>
        </c:scaling>
        <c:delete val="0"/>
        <c:axPos val="b"/>
        <c:numFmt formatCode="0" sourceLinked="1"/>
        <c:majorTickMark val="none"/>
        <c:minorTickMark val="none"/>
        <c:tickLblPos val="nextTo"/>
        <c:crossAx val="2103484248"/>
        <c:crosses val="autoZero"/>
        <c:auto val="1"/>
        <c:lblAlgn val="ctr"/>
        <c:lblOffset val="100"/>
        <c:noMultiLvlLbl val="0"/>
      </c:catAx>
      <c:valAx>
        <c:axId val="2103484248"/>
        <c:scaling>
          <c:logBase val="10"/>
          <c:orientation val="minMax"/>
        </c:scaling>
        <c:delete val="0"/>
        <c:axPos val="l"/>
        <c:majorGridlines/>
        <c:numFmt formatCode="_(* #,##0_);_(* \(#,##0\);_(* &quot;-&quot;_);_(@_)" sourceLinked="1"/>
        <c:majorTickMark val="none"/>
        <c:minorTickMark val="none"/>
        <c:tickLblPos val="nextTo"/>
        <c:spPr>
          <a:ln w="9525">
            <a:noFill/>
          </a:ln>
        </c:spPr>
        <c:crossAx val="-2081037832"/>
        <c:crosses val="autoZero"/>
        <c:crossBetween val="between"/>
      </c:valAx>
    </c:plotArea>
    <c:legend>
      <c:legendPos val="b"/>
      <c:overlay val="0"/>
    </c:legend>
    <c:plotVisOnly val="1"/>
    <c:dispBlanksAs val="gap"/>
    <c:showDLblsOverMax val="0"/>
  </c:chart>
  <c:spPr>
    <a:ln>
      <a:noFill/>
    </a:ln>
  </c:spPr>
  <c:printSettings>
    <c:headerFooter/>
    <c:pageMargins b="1" l="0.75" r="0.75" t="1" header="0.5" footer="0.5"/>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https://foresight.is/standard-financial-model" TargetMode="External"/><Relationship Id="rId2" Type="http://schemas.openxmlformats.org/officeDocument/2006/relationships/image" Target="../media/image1.png"/><Relationship Id="rId1" Type="http://schemas.openxmlformats.org/officeDocument/2006/relationships/hyperlink" Target="https://foresight.is/starter-financial-model" TargetMode="External"/><Relationship Id="rId4"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_rels/drawing6.xml.rels><?xml version="1.0" encoding="UTF-8" standalone="yes"?>
<Relationships xmlns="http://schemas.openxmlformats.org/package/2006/relationships"><Relationship Id="rId3" Type="http://schemas.openxmlformats.org/officeDocument/2006/relationships/hyperlink" Target="https://appsource.microsoft.com/en-us/product/office/WA200001657?tab=Overview" TargetMode="External"/><Relationship Id="rId2" Type="http://schemas.openxmlformats.org/officeDocument/2006/relationships/image" Target="../media/image3.png"/><Relationship Id="rId1" Type="http://schemas.openxmlformats.org/officeDocument/2006/relationships/hyperlink" Target="https://www.causal.app/" TargetMode="External"/><Relationship Id="rId6" Type="http://schemas.openxmlformats.org/officeDocument/2006/relationships/image" Target="../media/image5.png"/><Relationship Id="rId5" Type="http://schemas.openxmlformats.org/officeDocument/2006/relationships/hyperlink" Target="https://gsuite.google.com/marketplace/app/causal_scenarios/383280853562" TargetMode="External"/><Relationship Id="rId4" Type="http://schemas.openxmlformats.org/officeDocument/2006/relationships/image" Target="../media/image4.png"/></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660400</xdr:colOff>
      <xdr:row>21</xdr:row>
      <xdr:rowOff>60324</xdr:rowOff>
    </xdr:from>
    <xdr:to>
      <xdr:col>2</xdr:col>
      <xdr:colOff>228600</xdr:colOff>
      <xdr:row>29</xdr:row>
      <xdr:rowOff>0</xdr:rowOff>
    </xdr:to>
    <xdr:sp macro="" textlink="">
      <xdr:nvSpPr>
        <xdr:cNvPr id="4" name="Rectangle 3">
          <a:extLst>
            <a:ext uri="{FF2B5EF4-FFF2-40B4-BE49-F238E27FC236}">
              <a16:creationId xmlns:a16="http://schemas.microsoft.com/office/drawing/2014/main" id="{00000000-0008-0000-0200-000004000000}"/>
            </a:ext>
          </a:extLst>
        </xdr:cNvPr>
        <xdr:cNvSpPr/>
      </xdr:nvSpPr>
      <xdr:spPr>
        <a:xfrm>
          <a:off x="660400" y="3463924"/>
          <a:ext cx="6731000" cy="2403476"/>
        </a:xfrm>
        <a:prstGeom prst="rect">
          <a:avLst/>
        </a:prstGeom>
        <a:gradFill flip="none" rotWithShape="1">
          <a:gsLst>
            <a:gs pos="0">
              <a:schemeClr val="accent1">
                <a:tint val="100000"/>
                <a:shade val="100000"/>
                <a:satMod val="130000"/>
                <a:alpha val="8000"/>
              </a:schemeClr>
            </a:gs>
            <a:gs pos="100000">
              <a:schemeClr val="accent1">
                <a:tint val="50000"/>
                <a:shade val="100000"/>
                <a:satMod val="350000"/>
                <a:alpha val="8000"/>
              </a:schemeClr>
            </a:gs>
          </a:gsLst>
          <a:lin ang="16200000" scaled="0"/>
          <a:tileRect/>
        </a:gradFill>
        <a:ln>
          <a:solidFill>
            <a:schemeClr val="accent1">
              <a:shade val="95000"/>
              <a:satMod val="105000"/>
              <a:alpha val="16000"/>
            </a:schemeClr>
          </a:solid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673100</xdr:colOff>
      <xdr:row>3</xdr:row>
      <xdr:rowOff>0</xdr:rowOff>
    </xdr:from>
    <xdr:to>
      <xdr:col>2</xdr:col>
      <xdr:colOff>304800</xdr:colOff>
      <xdr:row>19</xdr:row>
      <xdr:rowOff>154839</xdr:rowOff>
    </xdr:to>
    <xdr:pic>
      <xdr:nvPicPr>
        <xdr:cNvPr id="6" name="Picture 5" descr="Screenshot 2019-02-04 09.57.44.png">
          <a:hlinkClick xmlns:r="http://schemas.openxmlformats.org/officeDocument/2006/relationships" r:id="rId1"/>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73100" y="723900"/>
          <a:ext cx="6781800" cy="3761639"/>
        </a:xfrm>
        <a:prstGeom prst="rect">
          <a:avLst/>
        </a:prstGeom>
      </xdr:spPr>
    </xdr:pic>
    <xdr:clientData/>
  </xdr:twoCellAnchor>
  <xdr:twoCellAnchor editAs="oneCell">
    <xdr:from>
      <xdr:col>2</xdr:col>
      <xdr:colOff>927101</xdr:colOff>
      <xdr:row>3</xdr:row>
      <xdr:rowOff>0</xdr:rowOff>
    </xdr:from>
    <xdr:to>
      <xdr:col>4</xdr:col>
      <xdr:colOff>317501</xdr:colOff>
      <xdr:row>19</xdr:row>
      <xdr:rowOff>142824</xdr:rowOff>
    </xdr:to>
    <xdr:pic>
      <xdr:nvPicPr>
        <xdr:cNvPr id="7" name="Picture 6" descr="Screenshot 2019-02-04 22.11.36.png">
          <a:hlinkClick xmlns:r="http://schemas.openxmlformats.org/officeDocument/2006/relationships" r:id="rId3"/>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089901" y="723900"/>
          <a:ext cx="6794500" cy="3749624"/>
        </a:xfrm>
        <a:prstGeom prst="rect">
          <a:avLst/>
        </a:prstGeom>
      </xdr:spPr>
    </xdr:pic>
    <xdr:clientData/>
  </xdr:twoCellAnchor>
  <xdr:twoCellAnchor>
    <xdr:from>
      <xdr:col>2</xdr:col>
      <xdr:colOff>876300</xdr:colOff>
      <xdr:row>20</xdr:row>
      <xdr:rowOff>212724</xdr:rowOff>
    </xdr:from>
    <xdr:to>
      <xdr:col>4</xdr:col>
      <xdr:colOff>317500</xdr:colOff>
      <xdr:row>29</xdr:row>
      <xdr:rowOff>12700</xdr:rowOff>
    </xdr:to>
    <xdr:sp macro="" textlink="">
      <xdr:nvSpPr>
        <xdr:cNvPr id="8" name="Rectangle 7">
          <a:extLst>
            <a:ext uri="{FF2B5EF4-FFF2-40B4-BE49-F238E27FC236}">
              <a16:creationId xmlns:a16="http://schemas.microsoft.com/office/drawing/2014/main" id="{00000000-0008-0000-0200-000008000000}"/>
            </a:ext>
          </a:extLst>
        </xdr:cNvPr>
        <xdr:cNvSpPr/>
      </xdr:nvSpPr>
      <xdr:spPr>
        <a:xfrm>
          <a:off x="8039100" y="4759324"/>
          <a:ext cx="6845300" cy="2225676"/>
        </a:xfrm>
        <a:prstGeom prst="rect">
          <a:avLst/>
        </a:prstGeom>
        <a:gradFill flip="none" rotWithShape="1">
          <a:gsLst>
            <a:gs pos="0">
              <a:schemeClr val="accent1">
                <a:tint val="100000"/>
                <a:shade val="100000"/>
                <a:satMod val="130000"/>
                <a:alpha val="8000"/>
              </a:schemeClr>
            </a:gs>
            <a:gs pos="100000">
              <a:schemeClr val="accent1">
                <a:tint val="50000"/>
                <a:shade val="100000"/>
                <a:satMod val="350000"/>
                <a:alpha val="8000"/>
              </a:schemeClr>
            </a:gs>
          </a:gsLst>
          <a:lin ang="16200000" scaled="0"/>
          <a:tileRect/>
        </a:gradFill>
        <a:ln>
          <a:solidFill>
            <a:schemeClr val="accent1">
              <a:shade val="95000"/>
              <a:satMod val="105000"/>
              <a:alpha val="16000"/>
            </a:schemeClr>
          </a:solid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2044700</xdr:colOff>
      <xdr:row>27</xdr:row>
      <xdr:rowOff>12700</xdr:rowOff>
    </xdr:from>
    <xdr:to>
      <xdr:col>2</xdr:col>
      <xdr:colOff>4318000</xdr:colOff>
      <xdr:row>33</xdr:row>
      <xdr:rowOff>165100</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4749800" y="9512300"/>
          <a:ext cx="2273300" cy="144780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Avenir Book"/>
              <a:cs typeface="Avenir Book"/>
            </a:rPr>
            <a:t>Forecast</a:t>
          </a:r>
          <a:endParaRPr lang="en-US" sz="1400" b="1" baseline="0">
            <a:latin typeface="Avenir Book"/>
            <a:cs typeface="Avenir Book"/>
          </a:endParaRPr>
        </a:p>
        <a:p>
          <a:pPr algn="ctr"/>
          <a:endParaRPr lang="en-US" sz="1200" b="1" baseline="0">
            <a:latin typeface="Avenir Book"/>
            <a:cs typeface="Avenir Book"/>
          </a:endParaRPr>
        </a:p>
        <a:p>
          <a:pPr algn="ctr"/>
          <a:r>
            <a:rPr lang="en-US" sz="1200" b="1" baseline="0">
              <a:latin typeface="Avenir Book"/>
              <a:cs typeface="Avenir Book"/>
            </a:rPr>
            <a:t>(Revenues, SG&amp;A, COGS, CAPEX, Debt, CAC, cash forecasting)</a:t>
          </a:r>
          <a:endParaRPr lang="en-US" sz="1200" b="1">
            <a:latin typeface="Avenir Book"/>
            <a:cs typeface="Avenir Book"/>
          </a:endParaRPr>
        </a:p>
      </xdr:txBody>
    </xdr:sp>
    <xdr:clientData/>
  </xdr:twoCellAnchor>
  <xdr:twoCellAnchor>
    <xdr:from>
      <xdr:col>2</xdr:col>
      <xdr:colOff>5956300</xdr:colOff>
      <xdr:row>27</xdr:row>
      <xdr:rowOff>25400</xdr:rowOff>
    </xdr:from>
    <xdr:to>
      <xdr:col>2</xdr:col>
      <xdr:colOff>8229600</xdr:colOff>
      <xdr:row>33</xdr:row>
      <xdr:rowOff>152400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8661400" y="5207000"/>
          <a:ext cx="2273300" cy="142240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Avenir Book"/>
              <a:cs typeface="Avenir Book"/>
            </a:rPr>
            <a:t>Key Reports</a:t>
          </a:r>
        </a:p>
        <a:p>
          <a:pPr algn="ctr"/>
          <a:endParaRPr lang="en-US" sz="1400" b="1" baseline="0">
            <a:latin typeface="Avenir Book"/>
            <a:cs typeface="Avenir Book"/>
          </a:endParaRPr>
        </a:p>
        <a:p>
          <a:pPr algn="ctr"/>
          <a:r>
            <a:rPr lang="en-US" sz="1200" b="1" baseline="0">
              <a:latin typeface="Avenir Book"/>
              <a:cs typeface="Avenir Book"/>
            </a:rPr>
            <a:t>(Sources and Uses, Cost Budget, and more, with data and charts)</a:t>
          </a:r>
        </a:p>
      </xdr:txBody>
    </xdr:sp>
    <xdr:clientData/>
  </xdr:twoCellAnchor>
  <xdr:twoCellAnchor>
    <xdr:from>
      <xdr:col>2</xdr:col>
      <xdr:colOff>469900</xdr:colOff>
      <xdr:row>30</xdr:row>
      <xdr:rowOff>88900</xdr:rowOff>
    </xdr:from>
    <xdr:to>
      <xdr:col>2</xdr:col>
      <xdr:colOff>2044700</xdr:colOff>
      <xdr:row>30</xdr:row>
      <xdr:rowOff>88900</xdr:rowOff>
    </xdr:to>
    <xdr:cxnSp macro="">
      <xdr:nvCxnSpPr>
        <xdr:cNvPr id="7" name="Straight Connector 6">
          <a:extLst>
            <a:ext uri="{FF2B5EF4-FFF2-40B4-BE49-F238E27FC236}">
              <a16:creationId xmlns:a16="http://schemas.microsoft.com/office/drawing/2014/main" id="{00000000-0008-0000-0400-000007000000}"/>
            </a:ext>
          </a:extLst>
        </xdr:cNvPr>
        <xdr:cNvCxnSpPr>
          <a:stCxn id="12" idx="3"/>
          <a:endCxn id="3" idx="1"/>
        </xdr:cNvCxnSpPr>
      </xdr:nvCxnSpPr>
      <xdr:spPr>
        <a:xfrm>
          <a:off x="3175000" y="10236200"/>
          <a:ext cx="1574800" cy="0"/>
        </a:xfrm>
        <a:prstGeom prst="line">
          <a:avLst/>
        </a:prstGeom>
        <a:ln>
          <a:tailEnd type="triangle" w="lg"/>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25400</xdr:colOff>
      <xdr:row>27</xdr:row>
      <xdr:rowOff>76200</xdr:rowOff>
    </xdr:from>
    <xdr:to>
      <xdr:col>2</xdr:col>
      <xdr:colOff>469900</xdr:colOff>
      <xdr:row>33</xdr:row>
      <xdr:rowOff>101600</xdr:rowOff>
    </xdr:to>
    <xdr:sp macro="" textlink="">
      <xdr:nvSpPr>
        <xdr:cNvPr id="12" name="TextBox 11">
          <a:extLst>
            <a:ext uri="{FF2B5EF4-FFF2-40B4-BE49-F238E27FC236}">
              <a16:creationId xmlns:a16="http://schemas.microsoft.com/office/drawing/2014/main" id="{00000000-0008-0000-0400-00000C000000}"/>
            </a:ext>
          </a:extLst>
        </xdr:cNvPr>
        <xdr:cNvSpPr txBox="1"/>
      </xdr:nvSpPr>
      <xdr:spPr>
        <a:xfrm>
          <a:off x="457200" y="9575800"/>
          <a:ext cx="2717800" cy="132080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Avenir Book"/>
              <a:cs typeface="Avenir Book"/>
            </a:rPr>
            <a:t>Get Started</a:t>
          </a:r>
        </a:p>
        <a:p>
          <a:pPr algn="ctr"/>
          <a:endParaRPr lang="en-US" sz="1400" b="1">
            <a:latin typeface="Avenir Book"/>
            <a:cs typeface="Avenir Book"/>
          </a:endParaRPr>
        </a:p>
        <a:p>
          <a:pPr algn="ctr"/>
          <a:r>
            <a:rPr lang="en-US" sz="1200" b="1">
              <a:latin typeface="Avenir Book"/>
              <a:cs typeface="Avenir Book"/>
            </a:rPr>
            <a:t>(Model</a:t>
          </a:r>
          <a:r>
            <a:rPr lang="en-US" sz="1200" b="1" baseline="0">
              <a:latin typeface="Avenir Book"/>
              <a:cs typeface="Avenir Book"/>
            </a:rPr>
            <a:t> wide settings for dates and central assumptions.)</a:t>
          </a:r>
          <a:endParaRPr lang="en-US" sz="1200" b="1">
            <a:latin typeface="Avenir Book"/>
            <a:cs typeface="Avenir Book"/>
          </a:endParaRPr>
        </a:p>
      </xdr:txBody>
    </xdr:sp>
    <xdr:clientData/>
  </xdr:twoCellAnchor>
  <xdr:twoCellAnchor>
    <xdr:from>
      <xdr:col>2</xdr:col>
      <xdr:colOff>4318000</xdr:colOff>
      <xdr:row>30</xdr:row>
      <xdr:rowOff>88900</xdr:rowOff>
    </xdr:from>
    <xdr:to>
      <xdr:col>2</xdr:col>
      <xdr:colOff>5956300</xdr:colOff>
      <xdr:row>30</xdr:row>
      <xdr:rowOff>88900</xdr:rowOff>
    </xdr:to>
    <xdr:cxnSp macro="">
      <xdr:nvCxnSpPr>
        <xdr:cNvPr id="27" name="Straight Connector 26">
          <a:extLst>
            <a:ext uri="{FF2B5EF4-FFF2-40B4-BE49-F238E27FC236}">
              <a16:creationId xmlns:a16="http://schemas.microsoft.com/office/drawing/2014/main" id="{00000000-0008-0000-0400-00001B000000}"/>
            </a:ext>
          </a:extLst>
        </xdr:cNvPr>
        <xdr:cNvCxnSpPr>
          <a:stCxn id="3" idx="3"/>
          <a:endCxn id="6" idx="1"/>
        </xdr:cNvCxnSpPr>
      </xdr:nvCxnSpPr>
      <xdr:spPr>
        <a:xfrm>
          <a:off x="7023100" y="5918200"/>
          <a:ext cx="1638300" cy="0"/>
        </a:xfrm>
        <a:prstGeom prst="line">
          <a:avLst/>
        </a:prstGeom>
        <a:ln>
          <a:tailEnd type="triangle" w="lg"/>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2133600</xdr:colOff>
      <xdr:row>24</xdr:row>
      <xdr:rowOff>139700</xdr:rowOff>
    </xdr:from>
    <xdr:to>
      <xdr:col>2</xdr:col>
      <xdr:colOff>4229100</xdr:colOff>
      <xdr:row>25</xdr:row>
      <xdr:rowOff>203200</xdr:rowOff>
    </xdr:to>
    <xdr:sp macro="" textlink="">
      <xdr:nvSpPr>
        <xdr:cNvPr id="34" name="TextBox 33">
          <a:extLst>
            <a:ext uri="{FF2B5EF4-FFF2-40B4-BE49-F238E27FC236}">
              <a16:creationId xmlns:a16="http://schemas.microsoft.com/office/drawing/2014/main" id="{00000000-0008-0000-0400-000022000000}"/>
            </a:ext>
          </a:extLst>
        </xdr:cNvPr>
        <xdr:cNvSpPr txBox="1"/>
      </xdr:nvSpPr>
      <xdr:spPr>
        <a:xfrm>
          <a:off x="4838700" y="8991600"/>
          <a:ext cx="2095500" cy="2794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Avenir Book"/>
              <a:cs typeface="Avenir Book"/>
            </a:rPr>
            <a:t>Core Calculations</a:t>
          </a:r>
        </a:p>
      </xdr:txBody>
    </xdr:sp>
    <xdr:clientData/>
  </xdr:twoCellAnchor>
  <xdr:twoCellAnchor>
    <xdr:from>
      <xdr:col>2</xdr:col>
      <xdr:colOff>6045200</xdr:colOff>
      <xdr:row>24</xdr:row>
      <xdr:rowOff>139700</xdr:rowOff>
    </xdr:from>
    <xdr:to>
      <xdr:col>2</xdr:col>
      <xdr:colOff>8140700</xdr:colOff>
      <xdr:row>25</xdr:row>
      <xdr:rowOff>203200</xdr:rowOff>
    </xdr:to>
    <xdr:sp macro="" textlink="">
      <xdr:nvSpPr>
        <xdr:cNvPr id="36" name="TextBox 35">
          <a:extLst>
            <a:ext uri="{FF2B5EF4-FFF2-40B4-BE49-F238E27FC236}">
              <a16:creationId xmlns:a16="http://schemas.microsoft.com/office/drawing/2014/main" id="{00000000-0008-0000-0400-000024000000}"/>
            </a:ext>
          </a:extLst>
        </xdr:cNvPr>
        <xdr:cNvSpPr txBox="1"/>
      </xdr:nvSpPr>
      <xdr:spPr>
        <a:xfrm>
          <a:off x="8750300" y="4673600"/>
          <a:ext cx="2095500" cy="2794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Avenir Book"/>
              <a:cs typeface="Avenir Book"/>
            </a:rPr>
            <a:t>Presentation &amp; Reporting</a:t>
          </a:r>
        </a:p>
      </xdr:txBody>
    </xdr:sp>
    <xdr:clientData/>
  </xdr:twoCellAnchor>
  <xdr:twoCellAnchor>
    <xdr:from>
      <xdr:col>1</xdr:col>
      <xdr:colOff>114300</xdr:colOff>
      <xdr:row>24</xdr:row>
      <xdr:rowOff>114300</xdr:rowOff>
    </xdr:from>
    <xdr:to>
      <xdr:col>2</xdr:col>
      <xdr:colOff>342900</xdr:colOff>
      <xdr:row>25</xdr:row>
      <xdr:rowOff>177800</xdr:rowOff>
    </xdr:to>
    <xdr:sp macro="" textlink="">
      <xdr:nvSpPr>
        <xdr:cNvPr id="37" name="TextBox 36">
          <a:extLst>
            <a:ext uri="{FF2B5EF4-FFF2-40B4-BE49-F238E27FC236}">
              <a16:creationId xmlns:a16="http://schemas.microsoft.com/office/drawing/2014/main" id="{00000000-0008-0000-0400-000025000000}"/>
            </a:ext>
          </a:extLst>
        </xdr:cNvPr>
        <xdr:cNvSpPr txBox="1"/>
      </xdr:nvSpPr>
      <xdr:spPr>
        <a:xfrm>
          <a:off x="546100" y="8966200"/>
          <a:ext cx="2501900" cy="2794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Avenir Book"/>
              <a:cs typeface="Avenir Book"/>
            </a:rPr>
            <a:t>Core</a:t>
          </a:r>
          <a:r>
            <a:rPr lang="en-US" sz="1200" b="1" baseline="0">
              <a:latin typeface="Avenir Book"/>
              <a:cs typeface="Avenir Book"/>
            </a:rPr>
            <a:t> Inputs</a:t>
          </a:r>
          <a:endParaRPr lang="en-US" sz="1200" b="1">
            <a:latin typeface="Avenir Book"/>
            <a:cs typeface="Avenir Book"/>
          </a:endParaRPr>
        </a:p>
      </xdr:txBody>
    </xdr:sp>
    <xdr:clientData/>
  </xdr:twoCellAnchor>
  <xdr:twoCellAnchor>
    <xdr:from>
      <xdr:col>2</xdr:col>
      <xdr:colOff>2070100</xdr:colOff>
      <xdr:row>34</xdr:row>
      <xdr:rowOff>38100</xdr:rowOff>
    </xdr:from>
    <xdr:to>
      <xdr:col>2</xdr:col>
      <xdr:colOff>4279900</xdr:colOff>
      <xdr:row>37</xdr:row>
      <xdr:rowOff>88900</xdr:rowOff>
    </xdr:to>
    <xdr:sp macro="" textlink="">
      <xdr:nvSpPr>
        <xdr:cNvPr id="47" name="TextBox 46">
          <a:extLst>
            <a:ext uri="{FF2B5EF4-FFF2-40B4-BE49-F238E27FC236}">
              <a16:creationId xmlns:a16="http://schemas.microsoft.com/office/drawing/2014/main" id="{00000000-0008-0000-0400-00002F000000}"/>
            </a:ext>
          </a:extLst>
        </xdr:cNvPr>
        <xdr:cNvSpPr txBox="1"/>
      </xdr:nvSpPr>
      <xdr:spPr>
        <a:xfrm>
          <a:off x="4775200" y="11049000"/>
          <a:ext cx="22098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1">
              <a:latin typeface="Avenir Book"/>
              <a:cs typeface="Avenir Book"/>
            </a:rPr>
            <a:t>Required. Core of operating expenses</a:t>
          </a:r>
          <a:r>
            <a:rPr lang="en-US" sz="1200" b="0" i="1" baseline="0">
              <a:latin typeface="Avenir Book"/>
              <a:cs typeface="Avenir Book"/>
            </a:rPr>
            <a:t> calculations</a:t>
          </a:r>
          <a:endParaRPr lang="en-US" sz="1200" b="0" i="1">
            <a:latin typeface="Avenir Book"/>
            <a:cs typeface="Avenir Book"/>
          </a:endParaRPr>
        </a:p>
      </xdr:txBody>
    </xdr:sp>
    <xdr:clientData/>
  </xdr:twoCellAnchor>
  <xdr:twoCellAnchor>
    <xdr:from>
      <xdr:col>1</xdr:col>
      <xdr:colOff>76200</xdr:colOff>
      <xdr:row>33</xdr:row>
      <xdr:rowOff>203200</xdr:rowOff>
    </xdr:from>
    <xdr:to>
      <xdr:col>2</xdr:col>
      <xdr:colOff>419100</xdr:colOff>
      <xdr:row>37</xdr:row>
      <xdr:rowOff>38100</xdr:rowOff>
    </xdr:to>
    <xdr:sp macro="" textlink="">
      <xdr:nvSpPr>
        <xdr:cNvPr id="49" name="TextBox 48">
          <a:extLst>
            <a:ext uri="{FF2B5EF4-FFF2-40B4-BE49-F238E27FC236}">
              <a16:creationId xmlns:a16="http://schemas.microsoft.com/office/drawing/2014/main" id="{00000000-0008-0000-0400-000031000000}"/>
            </a:ext>
          </a:extLst>
        </xdr:cNvPr>
        <xdr:cNvSpPr txBox="1"/>
      </xdr:nvSpPr>
      <xdr:spPr>
        <a:xfrm>
          <a:off x="508000" y="10998200"/>
          <a:ext cx="26162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1">
              <a:latin typeface="Avenir Book"/>
              <a:cs typeface="Avenir Book"/>
            </a:rPr>
            <a:t>Critical. Contains key inputs used throughout model.</a:t>
          </a:r>
        </a:p>
      </xdr:txBody>
    </xdr:sp>
    <xdr:clientData/>
  </xdr:twoCellAnchor>
  <xdr:twoCellAnchor>
    <xdr:from>
      <xdr:col>1</xdr:col>
      <xdr:colOff>12700</xdr:colOff>
      <xdr:row>39</xdr:row>
      <xdr:rowOff>0</xdr:rowOff>
    </xdr:from>
    <xdr:to>
      <xdr:col>2</xdr:col>
      <xdr:colOff>457200</xdr:colOff>
      <xdr:row>45</xdr:row>
      <xdr:rowOff>25400</xdr:rowOff>
    </xdr:to>
    <xdr:sp macro="" textlink="">
      <xdr:nvSpPr>
        <xdr:cNvPr id="13" name="TextBox 12">
          <a:extLst>
            <a:ext uri="{FF2B5EF4-FFF2-40B4-BE49-F238E27FC236}">
              <a16:creationId xmlns:a16="http://schemas.microsoft.com/office/drawing/2014/main" id="{DBB50DE6-058E-8246-B4B2-6461357F2F67}"/>
            </a:ext>
          </a:extLst>
        </xdr:cNvPr>
        <xdr:cNvSpPr txBox="1"/>
      </xdr:nvSpPr>
      <xdr:spPr>
        <a:xfrm>
          <a:off x="368300" y="8801100"/>
          <a:ext cx="2336800" cy="132080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Avenir Book"/>
              <a:cs typeface="Avenir Book"/>
            </a:rPr>
            <a:t>Unit Economics</a:t>
          </a:r>
        </a:p>
        <a:p>
          <a:pPr algn="ctr"/>
          <a:endParaRPr lang="en-US" sz="1400" b="1">
            <a:latin typeface="Avenir Book"/>
            <a:cs typeface="Avenir Book"/>
          </a:endParaRPr>
        </a:p>
        <a:p>
          <a:pPr algn="ctr"/>
          <a:r>
            <a:rPr lang="en-US" sz="1200" b="1">
              <a:latin typeface="Avenir Book"/>
              <a:cs typeface="Avenir Book"/>
            </a:rPr>
            <a:t>(Optional</a:t>
          </a:r>
          <a:r>
            <a:rPr lang="en-US" sz="1200" b="1" baseline="0">
              <a:latin typeface="Avenir Book"/>
              <a:cs typeface="Avenir Book"/>
            </a:rPr>
            <a:t> inputs to define revenues and costs on a per-unit basis.)</a:t>
          </a:r>
          <a:endParaRPr lang="en-US" sz="1200" b="1">
            <a:latin typeface="Avenir Book"/>
            <a:cs typeface="Avenir Book"/>
          </a:endParaRPr>
        </a:p>
      </xdr:txBody>
    </xdr:sp>
    <xdr:clientData/>
  </xdr:twoCellAnchor>
  <xdr:twoCellAnchor>
    <xdr:from>
      <xdr:col>2</xdr:col>
      <xdr:colOff>457200</xdr:colOff>
      <xdr:row>30</xdr:row>
      <xdr:rowOff>88900</xdr:rowOff>
    </xdr:from>
    <xdr:to>
      <xdr:col>2</xdr:col>
      <xdr:colOff>2044700</xdr:colOff>
      <xdr:row>42</xdr:row>
      <xdr:rowOff>12700</xdr:rowOff>
    </xdr:to>
    <xdr:cxnSp macro="">
      <xdr:nvCxnSpPr>
        <xdr:cNvPr id="14" name="Straight Connector 13">
          <a:extLst>
            <a:ext uri="{FF2B5EF4-FFF2-40B4-BE49-F238E27FC236}">
              <a16:creationId xmlns:a16="http://schemas.microsoft.com/office/drawing/2014/main" id="{7E15B21C-CDE6-C645-BEDE-657095C054D3}"/>
            </a:ext>
          </a:extLst>
        </xdr:cNvPr>
        <xdr:cNvCxnSpPr>
          <a:stCxn id="13" idx="3"/>
          <a:endCxn id="3" idx="1"/>
        </xdr:cNvCxnSpPr>
      </xdr:nvCxnSpPr>
      <xdr:spPr>
        <a:xfrm flipV="1">
          <a:off x="2705100" y="6946900"/>
          <a:ext cx="1587500" cy="2514600"/>
        </a:xfrm>
        <a:prstGeom prst="line">
          <a:avLst/>
        </a:prstGeom>
        <a:ln>
          <a:tailEnd type="triangle" w="lg"/>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5956300</xdr:colOff>
      <xdr:row>49</xdr:row>
      <xdr:rowOff>101600</xdr:rowOff>
    </xdr:from>
    <xdr:to>
      <xdr:col>2</xdr:col>
      <xdr:colOff>8229600</xdr:colOff>
      <xdr:row>56</xdr:row>
      <xdr:rowOff>12700</xdr:rowOff>
    </xdr:to>
    <xdr:sp macro="" textlink="">
      <xdr:nvSpPr>
        <xdr:cNvPr id="16" name="TextBox 15">
          <a:extLst>
            <a:ext uri="{FF2B5EF4-FFF2-40B4-BE49-F238E27FC236}">
              <a16:creationId xmlns:a16="http://schemas.microsoft.com/office/drawing/2014/main" id="{5D5E72AB-BA08-E147-A8E8-C43DFD78CCBF}"/>
            </a:ext>
          </a:extLst>
        </xdr:cNvPr>
        <xdr:cNvSpPr txBox="1"/>
      </xdr:nvSpPr>
      <xdr:spPr>
        <a:xfrm>
          <a:off x="8204200" y="11061700"/>
          <a:ext cx="2273300" cy="142240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Avenir Book"/>
              <a:cs typeface="Avenir Book"/>
            </a:rPr>
            <a:t>Summary</a:t>
          </a:r>
        </a:p>
        <a:p>
          <a:pPr algn="ctr"/>
          <a:endParaRPr lang="en-US" sz="1400" b="1" baseline="0">
            <a:latin typeface="Avenir Book"/>
            <a:cs typeface="Avenir Book"/>
          </a:endParaRPr>
        </a:p>
        <a:p>
          <a:pPr algn="ctr"/>
          <a:r>
            <a:rPr lang="en-US" sz="1200" b="1" baseline="0">
              <a:latin typeface="Avenir Book"/>
              <a:cs typeface="Avenir Book"/>
            </a:rPr>
            <a:t>(Summarized income statement and cash flows, with 2 charts)</a:t>
          </a:r>
        </a:p>
      </xdr:txBody>
    </xdr:sp>
    <xdr:clientData/>
  </xdr:twoCellAnchor>
  <xdr:twoCellAnchor>
    <xdr:from>
      <xdr:col>2</xdr:col>
      <xdr:colOff>5969000</xdr:colOff>
      <xdr:row>38</xdr:row>
      <xdr:rowOff>127000</xdr:rowOff>
    </xdr:from>
    <xdr:to>
      <xdr:col>2</xdr:col>
      <xdr:colOff>8242300</xdr:colOff>
      <xdr:row>45</xdr:row>
      <xdr:rowOff>38100</xdr:rowOff>
    </xdr:to>
    <xdr:sp macro="" textlink="">
      <xdr:nvSpPr>
        <xdr:cNvPr id="17" name="TextBox 16">
          <a:extLst>
            <a:ext uri="{FF2B5EF4-FFF2-40B4-BE49-F238E27FC236}">
              <a16:creationId xmlns:a16="http://schemas.microsoft.com/office/drawing/2014/main" id="{0FF79E24-0925-3746-A46C-33B183760BA5}"/>
            </a:ext>
          </a:extLst>
        </xdr:cNvPr>
        <xdr:cNvSpPr txBox="1"/>
      </xdr:nvSpPr>
      <xdr:spPr>
        <a:xfrm>
          <a:off x="8216900" y="8712200"/>
          <a:ext cx="2273300" cy="142240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Avenir Book"/>
              <a:cs typeface="Avenir Book"/>
            </a:rPr>
            <a:t>Statements</a:t>
          </a:r>
        </a:p>
        <a:p>
          <a:pPr algn="ctr"/>
          <a:endParaRPr lang="en-US" sz="1400" b="1" baseline="0">
            <a:latin typeface="Avenir Book"/>
            <a:cs typeface="Avenir Book"/>
          </a:endParaRPr>
        </a:p>
        <a:p>
          <a:pPr algn="ctr"/>
          <a:r>
            <a:rPr lang="en-US" sz="1200" b="1" baseline="0">
              <a:latin typeface="Avenir Book"/>
              <a:cs typeface="Avenir Book"/>
            </a:rPr>
            <a:t>(Income Statement, Balance sheet, statement of cash flows.)</a:t>
          </a:r>
        </a:p>
      </xdr:txBody>
    </xdr:sp>
    <xdr:clientData/>
  </xdr:twoCellAnchor>
  <xdr:twoCellAnchor>
    <xdr:from>
      <xdr:col>2</xdr:col>
      <xdr:colOff>4318000</xdr:colOff>
      <xdr:row>30</xdr:row>
      <xdr:rowOff>88900</xdr:rowOff>
    </xdr:from>
    <xdr:to>
      <xdr:col>2</xdr:col>
      <xdr:colOff>5969000</xdr:colOff>
      <xdr:row>41</xdr:row>
      <xdr:rowOff>190500</xdr:rowOff>
    </xdr:to>
    <xdr:cxnSp macro="">
      <xdr:nvCxnSpPr>
        <xdr:cNvPr id="18" name="Straight Connector 17">
          <a:extLst>
            <a:ext uri="{FF2B5EF4-FFF2-40B4-BE49-F238E27FC236}">
              <a16:creationId xmlns:a16="http://schemas.microsoft.com/office/drawing/2014/main" id="{DD73F872-AEF8-3641-BD1D-BE9616998307}"/>
            </a:ext>
          </a:extLst>
        </xdr:cNvPr>
        <xdr:cNvCxnSpPr>
          <a:stCxn id="3" idx="3"/>
          <a:endCxn id="17" idx="1"/>
        </xdr:cNvCxnSpPr>
      </xdr:nvCxnSpPr>
      <xdr:spPr>
        <a:xfrm>
          <a:off x="6565900" y="6946900"/>
          <a:ext cx="1651000" cy="2476500"/>
        </a:xfrm>
        <a:prstGeom prst="line">
          <a:avLst/>
        </a:prstGeom>
        <a:ln>
          <a:tailEnd type="triangle" w="lg"/>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4318000</xdr:colOff>
      <xdr:row>30</xdr:row>
      <xdr:rowOff>88900</xdr:rowOff>
    </xdr:from>
    <xdr:to>
      <xdr:col>2</xdr:col>
      <xdr:colOff>5956300</xdr:colOff>
      <xdr:row>52</xdr:row>
      <xdr:rowOff>165100</xdr:rowOff>
    </xdr:to>
    <xdr:cxnSp macro="">
      <xdr:nvCxnSpPr>
        <xdr:cNvPr id="21" name="Straight Connector 20">
          <a:extLst>
            <a:ext uri="{FF2B5EF4-FFF2-40B4-BE49-F238E27FC236}">
              <a16:creationId xmlns:a16="http://schemas.microsoft.com/office/drawing/2014/main" id="{ABB80EC9-8784-3B4B-9EA8-DCD6673DAE26}"/>
            </a:ext>
          </a:extLst>
        </xdr:cNvPr>
        <xdr:cNvCxnSpPr>
          <a:stCxn id="3" idx="3"/>
          <a:endCxn id="16" idx="1"/>
        </xdr:cNvCxnSpPr>
      </xdr:nvCxnSpPr>
      <xdr:spPr>
        <a:xfrm>
          <a:off x="6565900" y="6946900"/>
          <a:ext cx="1638300" cy="4826000"/>
        </a:xfrm>
        <a:prstGeom prst="line">
          <a:avLst/>
        </a:prstGeom>
        <a:ln>
          <a:tailEnd type="triangle" w="lg"/>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292100</xdr:colOff>
      <xdr:row>45</xdr:row>
      <xdr:rowOff>101600</xdr:rowOff>
    </xdr:from>
    <xdr:to>
      <xdr:col>2</xdr:col>
      <xdr:colOff>482600</xdr:colOff>
      <xdr:row>50</xdr:row>
      <xdr:rowOff>76200</xdr:rowOff>
    </xdr:to>
    <xdr:sp macro="" textlink="">
      <xdr:nvSpPr>
        <xdr:cNvPr id="24" name="TextBox 23">
          <a:extLst>
            <a:ext uri="{FF2B5EF4-FFF2-40B4-BE49-F238E27FC236}">
              <a16:creationId xmlns:a16="http://schemas.microsoft.com/office/drawing/2014/main" id="{49E6792A-22C8-514F-9DF3-1174AF6BC286}"/>
            </a:ext>
          </a:extLst>
        </xdr:cNvPr>
        <xdr:cNvSpPr txBox="1"/>
      </xdr:nvSpPr>
      <xdr:spPr>
        <a:xfrm>
          <a:off x="292100" y="10198100"/>
          <a:ext cx="2438400" cy="1054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1">
              <a:latin typeface="Avenir Book"/>
              <a:cs typeface="Avenir Book"/>
            </a:rPr>
            <a:t>Optional, but valuable for creating a quick forecast and explaining</a:t>
          </a:r>
          <a:r>
            <a:rPr lang="en-US" sz="1200" b="0" i="1" baseline="0">
              <a:latin typeface="Avenir Book"/>
              <a:cs typeface="Avenir Book"/>
            </a:rPr>
            <a:t> unit economics</a:t>
          </a:r>
          <a:endParaRPr lang="en-US" sz="1200" b="0" i="1">
            <a:latin typeface="Avenir Book"/>
            <a:cs typeface="Avenir Book"/>
          </a:endParaRPr>
        </a:p>
      </xdr:txBody>
    </xdr:sp>
    <xdr:clientData/>
  </xdr:twoCellAnchor>
  <xdr:twoCellAnchor>
    <xdr:from>
      <xdr:col>2</xdr:col>
      <xdr:colOff>5905500</xdr:colOff>
      <xdr:row>34</xdr:row>
      <xdr:rowOff>50800</xdr:rowOff>
    </xdr:from>
    <xdr:to>
      <xdr:col>2</xdr:col>
      <xdr:colOff>8140700</xdr:colOff>
      <xdr:row>37</xdr:row>
      <xdr:rowOff>101600</xdr:rowOff>
    </xdr:to>
    <xdr:sp macro="" textlink="">
      <xdr:nvSpPr>
        <xdr:cNvPr id="25" name="TextBox 24">
          <a:extLst>
            <a:ext uri="{FF2B5EF4-FFF2-40B4-BE49-F238E27FC236}">
              <a16:creationId xmlns:a16="http://schemas.microsoft.com/office/drawing/2014/main" id="{AA9AEF2D-4A86-2A4F-9092-ABE8618D6B21}"/>
            </a:ext>
          </a:extLst>
        </xdr:cNvPr>
        <xdr:cNvSpPr txBox="1"/>
      </xdr:nvSpPr>
      <xdr:spPr>
        <a:xfrm>
          <a:off x="8153400" y="7772400"/>
          <a:ext cx="22352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1">
              <a:latin typeface="Avenir Book"/>
              <a:cs typeface="Avenir Book"/>
            </a:rPr>
            <a:t>Optional, but valuable for communicating</a:t>
          </a:r>
          <a:r>
            <a:rPr lang="en-US" sz="1200" b="0" i="1" baseline="0">
              <a:latin typeface="Avenir Book"/>
              <a:cs typeface="Avenir Book"/>
            </a:rPr>
            <a:t> your business</a:t>
          </a:r>
          <a:endParaRPr lang="en-US" sz="1200" b="0" i="1">
            <a:latin typeface="Avenir Book"/>
            <a:cs typeface="Avenir Book"/>
          </a:endParaRPr>
        </a:p>
      </xdr:txBody>
    </xdr:sp>
    <xdr:clientData/>
  </xdr:twoCellAnchor>
  <xdr:twoCellAnchor>
    <xdr:from>
      <xdr:col>2</xdr:col>
      <xdr:colOff>5918200</xdr:colOff>
      <xdr:row>45</xdr:row>
      <xdr:rowOff>139700</xdr:rowOff>
    </xdr:from>
    <xdr:to>
      <xdr:col>2</xdr:col>
      <xdr:colOff>8153400</xdr:colOff>
      <xdr:row>48</xdr:row>
      <xdr:rowOff>190500</xdr:rowOff>
    </xdr:to>
    <xdr:sp macro="" textlink="">
      <xdr:nvSpPr>
        <xdr:cNvPr id="26" name="TextBox 25">
          <a:extLst>
            <a:ext uri="{FF2B5EF4-FFF2-40B4-BE49-F238E27FC236}">
              <a16:creationId xmlns:a16="http://schemas.microsoft.com/office/drawing/2014/main" id="{1393F119-4877-A04C-920D-EEFE6EB76FF8}"/>
            </a:ext>
          </a:extLst>
        </xdr:cNvPr>
        <xdr:cNvSpPr txBox="1"/>
      </xdr:nvSpPr>
      <xdr:spPr>
        <a:xfrm>
          <a:off x="8166100" y="10236200"/>
          <a:ext cx="22352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1">
              <a:latin typeface="Avenir Book"/>
              <a:cs typeface="Avenir Book"/>
            </a:rPr>
            <a:t>Optional, but valuable for communicating</a:t>
          </a:r>
          <a:r>
            <a:rPr lang="en-US" sz="1200" b="0" i="1" baseline="0">
              <a:latin typeface="Avenir Book"/>
              <a:cs typeface="Avenir Book"/>
            </a:rPr>
            <a:t> your business</a:t>
          </a:r>
          <a:endParaRPr lang="en-US" sz="1200" b="0" i="1">
            <a:latin typeface="Avenir Book"/>
            <a:cs typeface="Avenir Book"/>
          </a:endParaRPr>
        </a:p>
      </xdr:txBody>
    </xdr:sp>
    <xdr:clientData/>
  </xdr:twoCellAnchor>
  <xdr:twoCellAnchor>
    <xdr:from>
      <xdr:col>2</xdr:col>
      <xdr:colOff>5994400</xdr:colOff>
      <xdr:row>56</xdr:row>
      <xdr:rowOff>127000</xdr:rowOff>
    </xdr:from>
    <xdr:to>
      <xdr:col>2</xdr:col>
      <xdr:colOff>8229600</xdr:colOff>
      <xdr:row>59</xdr:row>
      <xdr:rowOff>177800</xdr:rowOff>
    </xdr:to>
    <xdr:sp macro="" textlink="">
      <xdr:nvSpPr>
        <xdr:cNvPr id="28" name="TextBox 27">
          <a:extLst>
            <a:ext uri="{FF2B5EF4-FFF2-40B4-BE49-F238E27FC236}">
              <a16:creationId xmlns:a16="http://schemas.microsoft.com/office/drawing/2014/main" id="{2D03787C-F283-CF4D-822C-192D21609B5F}"/>
            </a:ext>
          </a:extLst>
        </xdr:cNvPr>
        <xdr:cNvSpPr txBox="1"/>
      </xdr:nvSpPr>
      <xdr:spPr>
        <a:xfrm>
          <a:off x="8242300" y="12598400"/>
          <a:ext cx="22352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1">
              <a:latin typeface="Avenir Book"/>
              <a:cs typeface="Avenir Book"/>
            </a:rPr>
            <a:t>Optional, but valuable for communicating</a:t>
          </a:r>
          <a:r>
            <a:rPr lang="en-US" sz="1200" b="0" i="1" baseline="0">
              <a:latin typeface="Avenir Book"/>
              <a:cs typeface="Avenir Book"/>
            </a:rPr>
            <a:t> your business</a:t>
          </a:r>
          <a:endParaRPr lang="en-US" sz="1200" b="0" i="1">
            <a:latin typeface="Avenir Book"/>
            <a:cs typeface="Avenir Book"/>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12700</xdr:colOff>
      <xdr:row>3</xdr:row>
      <xdr:rowOff>152400</xdr:rowOff>
    </xdr:from>
    <xdr:to>
      <xdr:col>17</xdr:col>
      <xdr:colOff>457200</xdr:colOff>
      <xdr:row>36</xdr:row>
      <xdr:rowOff>190500</xdr:rowOff>
    </xdr:to>
    <xdr:graphicFrame macro="">
      <xdr:nvGraphicFramePr>
        <xdr:cNvPr id="2" name="Chart 1">
          <a:extLst>
            <a:ext uri="{FF2B5EF4-FFF2-40B4-BE49-F238E27FC236}">
              <a16:creationId xmlns:a16="http://schemas.microsoft.com/office/drawing/2014/main" id="{F5A1DF7E-44C2-444D-B81E-DBC0308384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139700</xdr:colOff>
      <xdr:row>3</xdr:row>
      <xdr:rowOff>63500</xdr:rowOff>
    </xdr:from>
    <xdr:to>
      <xdr:col>17</xdr:col>
      <xdr:colOff>152400</xdr:colOff>
      <xdr:row>25</xdr:row>
      <xdr:rowOff>177800</xdr:rowOff>
    </xdr:to>
    <xdr:graphicFrame macro="">
      <xdr:nvGraphicFramePr>
        <xdr:cNvPr id="2" name="Chart 1">
          <a:extLst>
            <a:ext uri="{FF2B5EF4-FFF2-40B4-BE49-F238E27FC236}">
              <a16:creationId xmlns:a16="http://schemas.microsoft.com/office/drawing/2014/main" id="{90F488D6-20CE-5844-A57D-71F70A1F3E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215900</xdr:colOff>
      <xdr:row>27</xdr:row>
      <xdr:rowOff>152400</xdr:rowOff>
    </xdr:from>
    <xdr:to>
      <xdr:col>17</xdr:col>
      <xdr:colOff>63500</xdr:colOff>
      <xdr:row>46</xdr:row>
      <xdr:rowOff>139700</xdr:rowOff>
    </xdr:to>
    <xdr:graphicFrame macro="">
      <xdr:nvGraphicFramePr>
        <xdr:cNvPr id="3" name="Chart 2">
          <a:extLst>
            <a:ext uri="{FF2B5EF4-FFF2-40B4-BE49-F238E27FC236}">
              <a16:creationId xmlns:a16="http://schemas.microsoft.com/office/drawing/2014/main" id="{0C7FD173-C9AA-E64F-9C21-44B1DD206A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226482</xdr:colOff>
      <xdr:row>69</xdr:row>
      <xdr:rowOff>173566</xdr:rowOff>
    </xdr:from>
    <xdr:to>
      <xdr:col>13</xdr:col>
      <xdr:colOff>901700</xdr:colOff>
      <xdr:row>99</xdr:row>
      <xdr:rowOff>127000</xdr:rowOff>
    </xdr:to>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787400</xdr:colOff>
      <xdr:row>106</xdr:row>
      <xdr:rowOff>101600</xdr:rowOff>
    </xdr:from>
    <xdr:to>
      <xdr:col>10</xdr:col>
      <xdr:colOff>508000</xdr:colOff>
      <xdr:row>125</xdr:row>
      <xdr:rowOff>101600</xdr:rowOff>
    </xdr:to>
    <xdr:graphicFrame macro="">
      <xdr:nvGraphicFramePr>
        <xdr:cNvPr id="3" name="Chart 2">
          <a:extLst>
            <a:ext uri="{FF2B5EF4-FFF2-40B4-BE49-F238E27FC236}">
              <a16:creationId xmlns:a16="http://schemas.microsoft.com/office/drawing/2014/main" id="{00000000-0008-0000-0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139700</xdr:colOff>
      <xdr:row>17</xdr:row>
      <xdr:rowOff>114300</xdr:rowOff>
    </xdr:from>
    <xdr:to>
      <xdr:col>14</xdr:col>
      <xdr:colOff>596900</xdr:colOff>
      <xdr:row>45</xdr:row>
      <xdr:rowOff>127000</xdr:rowOff>
    </xdr:to>
    <xdr:graphicFrame macro="">
      <xdr:nvGraphicFramePr>
        <xdr:cNvPr id="10" name="Chart 9">
          <a:extLst>
            <a:ext uri="{FF2B5EF4-FFF2-40B4-BE49-F238E27FC236}">
              <a16:creationId xmlns:a16="http://schemas.microsoft.com/office/drawing/2014/main" id="{00000000-0008-0000-06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139700</xdr:colOff>
      <xdr:row>149</xdr:row>
      <xdr:rowOff>114300</xdr:rowOff>
    </xdr:from>
    <xdr:to>
      <xdr:col>10</xdr:col>
      <xdr:colOff>50800</xdr:colOff>
      <xdr:row>177</xdr:row>
      <xdr:rowOff>38100</xdr:rowOff>
    </xdr:to>
    <xdr:graphicFrame macro="">
      <xdr:nvGraphicFramePr>
        <xdr:cNvPr id="5" name="Chart 4">
          <a:extLst>
            <a:ext uri="{FF2B5EF4-FFF2-40B4-BE49-F238E27FC236}">
              <a16:creationId xmlns:a16="http://schemas.microsoft.com/office/drawing/2014/main" id="{00000000-0008-0000-06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10</xdr:col>
      <xdr:colOff>600264</xdr:colOff>
      <xdr:row>16</xdr:row>
      <xdr:rowOff>190500</xdr:rowOff>
    </xdr:to>
    <xdr:pic>
      <xdr:nvPicPr>
        <xdr:cNvPr id="4" name="Picture 3">
          <a:hlinkClick xmlns:r="http://schemas.openxmlformats.org/officeDocument/2006/relationships" r:id="rId1"/>
          <a:extLst>
            <a:ext uri="{FF2B5EF4-FFF2-40B4-BE49-F238E27FC236}">
              <a16:creationId xmlns:a16="http://schemas.microsoft.com/office/drawing/2014/main" id="{7E3B2A3B-1640-EF4C-842A-0657E5978CEF}"/>
            </a:ext>
          </a:extLst>
        </xdr:cNvPr>
        <xdr:cNvPicPr>
          <a:picLocks noChangeAspect="1"/>
        </xdr:cNvPicPr>
      </xdr:nvPicPr>
      <xdr:blipFill>
        <a:blip xmlns:r="http://schemas.openxmlformats.org/officeDocument/2006/relationships" r:embed="rId2"/>
        <a:stretch>
          <a:fillRect/>
        </a:stretch>
      </xdr:blipFill>
      <xdr:spPr>
        <a:xfrm>
          <a:off x="241300" y="1295400"/>
          <a:ext cx="10874564" cy="2349500"/>
        </a:xfrm>
        <a:prstGeom prst="rect">
          <a:avLst/>
        </a:prstGeom>
      </xdr:spPr>
    </xdr:pic>
    <xdr:clientData/>
  </xdr:twoCellAnchor>
  <xdr:twoCellAnchor editAs="oneCell">
    <xdr:from>
      <xdr:col>2</xdr:col>
      <xdr:colOff>266700</xdr:colOff>
      <xdr:row>17</xdr:row>
      <xdr:rowOff>76200</xdr:rowOff>
    </xdr:from>
    <xdr:to>
      <xdr:col>4</xdr:col>
      <xdr:colOff>1041400</xdr:colOff>
      <xdr:row>20</xdr:row>
      <xdr:rowOff>127000</xdr:rowOff>
    </xdr:to>
    <xdr:pic>
      <xdr:nvPicPr>
        <xdr:cNvPr id="6" name="Picture 5">
          <a:hlinkClick xmlns:r="http://schemas.openxmlformats.org/officeDocument/2006/relationships" r:id="rId3"/>
          <a:extLst>
            <a:ext uri="{FF2B5EF4-FFF2-40B4-BE49-F238E27FC236}">
              <a16:creationId xmlns:a16="http://schemas.microsoft.com/office/drawing/2014/main" id="{6959EFED-73A6-8A40-83A7-7DD5E45BBA0A}"/>
            </a:ext>
          </a:extLst>
        </xdr:cNvPr>
        <xdr:cNvPicPr>
          <a:picLocks noChangeAspect="1"/>
        </xdr:cNvPicPr>
      </xdr:nvPicPr>
      <xdr:blipFill>
        <a:blip xmlns:r="http://schemas.openxmlformats.org/officeDocument/2006/relationships" r:embed="rId4"/>
        <a:stretch>
          <a:fillRect/>
        </a:stretch>
      </xdr:blipFill>
      <xdr:spPr>
        <a:xfrm>
          <a:off x="3759200" y="3746500"/>
          <a:ext cx="2298700" cy="698500"/>
        </a:xfrm>
        <a:prstGeom prst="rect">
          <a:avLst/>
        </a:prstGeom>
      </xdr:spPr>
    </xdr:pic>
    <xdr:clientData/>
  </xdr:twoCellAnchor>
  <xdr:twoCellAnchor editAs="oneCell">
    <xdr:from>
      <xdr:col>5</xdr:col>
      <xdr:colOff>165100</xdr:colOff>
      <xdr:row>17</xdr:row>
      <xdr:rowOff>76200</xdr:rowOff>
    </xdr:from>
    <xdr:to>
      <xdr:col>7</xdr:col>
      <xdr:colOff>520700</xdr:colOff>
      <xdr:row>20</xdr:row>
      <xdr:rowOff>127000</xdr:rowOff>
    </xdr:to>
    <xdr:pic>
      <xdr:nvPicPr>
        <xdr:cNvPr id="8" name="Picture 7">
          <a:hlinkClick xmlns:r="http://schemas.openxmlformats.org/officeDocument/2006/relationships" r:id="rId5"/>
          <a:extLst>
            <a:ext uri="{FF2B5EF4-FFF2-40B4-BE49-F238E27FC236}">
              <a16:creationId xmlns:a16="http://schemas.microsoft.com/office/drawing/2014/main" id="{E6E89BFF-6328-9D47-A49D-1DD97AE342EB}"/>
            </a:ext>
          </a:extLst>
        </xdr:cNvPr>
        <xdr:cNvPicPr>
          <a:picLocks noChangeAspect="1"/>
        </xdr:cNvPicPr>
      </xdr:nvPicPr>
      <xdr:blipFill>
        <a:blip xmlns:r="http://schemas.openxmlformats.org/officeDocument/2006/relationships" r:embed="rId6"/>
        <a:stretch>
          <a:fillRect/>
        </a:stretch>
      </xdr:blipFill>
      <xdr:spPr>
        <a:xfrm>
          <a:off x="6235700" y="3746500"/>
          <a:ext cx="2298700" cy="6985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127000</xdr:colOff>
      <xdr:row>87</xdr:row>
      <xdr:rowOff>88900</xdr:rowOff>
    </xdr:from>
    <xdr:to>
      <xdr:col>8</xdr:col>
      <xdr:colOff>1092200</xdr:colOff>
      <xdr:row>113</xdr:row>
      <xdr:rowOff>50800</xdr:rowOff>
    </xdr:to>
    <xdr:graphicFrame macro="">
      <xdr:nvGraphicFramePr>
        <xdr:cNvPr id="2" name="Chart 1">
          <a:extLst>
            <a:ext uri="{FF2B5EF4-FFF2-40B4-BE49-F238E27FC236}">
              <a16:creationId xmlns:a16="http://schemas.microsoft.com/office/drawing/2014/main" id="{F6EA56D4-423F-974B-A88B-5A68800658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taylordavidson/Dropbox/Unstructured%20Ventures/3%20-%20Archived%20Projects/Eggy/adtones_pl_2018-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dtones_pl_2018-1.xlsx"/>
      <sheetName val="balance"/>
      <sheetName val="adtones_pl_2018-1"/>
    </sheetNames>
    <sheetDataSet>
      <sheetData sheetId="0" refreshError="1"/>
      <sheetData sheetId="1" refreshError="1"/>
      <sheetData sheetId="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s://iris.thegiin.org/metric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20CE7-54C2-EA41-AF9C-3230060EF1B7}">
  <sheetPr>
    <pageSetUpPr fitToPage="1"/>
  </sheetPr>
  <dimension ref="B2:D32"/>
  <sheetViews>
    <sheetView showGridLines="0" tabSelected="1" workbookViewId="0">
      <selection activeCell="B2" sqref="B2"/>
    </sheetView>
  </sheetViews>
  <sheetFormatPr baseColWidth="10" defaultColWidth="10.796875" defaultRowHeight="20"/>
  <cols>
    <col min="1" max="1" width="7.59765625" style="148" customWidth="1"/>
    <col min="2" max="2" width="94.796875" style="148" customWidth="1"/>
    <col min="3" max="3" width="18.59765625" style="148" customWidth="1"/>
    <col min="4" max="4" width="104.3984375" style="148" customWidth="1"/>
    <col min="5" max="16384" width="10.796875" style="148"/>
  </cols>
  <sheetData>
    <row r="2" spans="2:4">
      <c r="B2" s="147" t="str">
        <f>UPPER(B26)&amp;" "&amp;UPPER(B27)&amp;" "&amp;UPPER(B28)&amp;" "&amp;IF(ISBLANK(B29),"","FOR "&amp;UPPER(B29))</f>
        <v xml:space="preserve">RUNWAY CASH FORECASTING </v>
      </c>
      <c r="C2" s="147"/>
    </row>
    <row r="3" spans="2:4">
      <c r="B3" s="149"/>
      <c r="C3" s="149"/>
    </row>
    <row r="4" spans="2:4" ht="21">
      <c r="B4" s="150" t="s">
        <v>39</v>
      </c>
      <c r="C4" s="150"/>
    </row>
    <row r="5" spans="2:4" ht="21">
      <c r="B5" s="150" t="str">
        <f>"See more models at "&amp;"https://"&amp;B30</f>
        <v>See more models at https://foresight.is</v>
      </c>
      <c r="C5" s="150"/>
    </row>
    <row r="6" spans="2:4" ht="21">
      <c r="B6" s="150" t="str">
        <f>B31&amp;"@"&amp;B30&amp;" - @tdavidson"</f>
        <v>hello@foresight.is - @tdavidson</v>
      </c>
      <c r="C6" s="150"/>
    </row>
    <row r="7" spans="2:4" ht="21">
      <c r="B7" s="151" t="str">
        <f>"Questions, comments, ideas, email "&amp;B31&amp;"@"&amp;B30</f>
        <v>Questions, comments, ideas, email hello@foresight.is</v>
      </c>
      <c r="C7" s="151"/>
    </row>
    <row r="8" spans="2:4" ht="21">
      <c r="B8" s="152" t="s">
        <v>300</v>
      </c>
      <c r="C8" s="152"/>
    </row>
    <row r="10" spans="2:4" ht="22" customHeight="1"/>
    <row r="11" spans="2:4" ht="22" customHeight="1">
      <c r="B11" s="153" t="s">
        <v>301</v>
      </c>
      <c r="D11" s="154" t="s">
        <v>302</v>
      </c>
    </row>
    <row r="12" spans="2:4" ht="42" customHeight="1">
      <c r="B12" s="156" t="s">
        <v>223</v>
      </c>
      <c r="D12" s="155" t="s">
        <v>303</v>
      </c>
    </row>
    <row r="13" spans="2:4" ht="22" customHeight="1">
      <c r="B13" s="156" t="s">
        <v>222</v>
      </c>
      <c r="D13" s="156" t="str">
        <f>"Download at https://"&amp;B30&amp;"/"&amp;IF(ISBLANK(B29),B26,B29)&amp;"-"&amp;B27&amp;IF(B26&lt;&gt;"cap","-"&amp;B28,"")</f>
        <v>Download at https://foresight.is/runway-cash-forecasting</v>
      </c>
    </row>
    <row r="14" spans="2:4" ht="21">
      <c r="B14" s="156" t="s">
        <v>304</v>
      </c>
      <c r="C14" s="150"/>
    </row>
    <row r="15" spans="2:4">
      <c r="B15" s="150"/>
      <c r="C15" s="150"/>
    </row>
    <row r="16" spans="2:4" ht="21">
      <c r="B16" s="157" t="s">
        <v>40</v>
      </c>
      <c r="C16" s="158"/>
      <c r="D16" s="157" t="s">
        <v>42</v>
      </c>
    </row>
    <row r="17" spans="2:4" s="159" customFormat="1" ht="361" customHeight="1">
      <c r="B17" s="156" t="s">
        <v>305</v>
      </c>
      <c r="D17" s="156" t="s">
        <v>306</v>
      </c>
    </row>
    <row r="18" spans="2:4" s="159" customFormat="1" ht="22" customHeight="1">
      <c r="B18" s="156"/>
      <c r="D18" s="156"/>
    </row>
    <row r="19" spans="2:4" s="159" customFormat="1" ht="21">
      <c r="B19" s="157" t="s">
        <v>41</v>
      </c>
      <c r="D19" s="157" t="s">
        <v>72</v>
      </c>
    </row>
    <row r="20" spans="2:4" s="159" customFormat="1" ht="113" customHeight="1">
      <c r="B20" s="156" t="s">
        <v>307</v>
      </c>
      <c r="D20" s="156" t="str">
        <f>"Visit https://"&amp;B30&amp;"/"&amp;B32&amp;" to get more instructions and videos on how to use the model, including details on each sheet and key components."</f>
        <v>Visit https://foresight.is/start to get more instructions and videos on how to use the model, including details on each sheet and key components.</v>
      </c>
    </row>
    <row r="21" spans="2:4" s="159" customFormat="1" ht="33" customHeight="1">
      <c r="B21" s="157" t="s">
        <v>308</v>
      </c>
      <c r="D21" s="157" t="s">
        <v>309</v>
      </c>
    </row>
    <row r="22" spans="2:4" s="159" customFormat="1" ht="101" customHeight="1">
      <c r="B22" s="160" t="s">
        <v>310</v>
      </c>
      <c r="C22" s="156"/>
      <c r="D22" s="156" t="s">
        <v>311</v>
      </c>
    </row>
    <row r="23" spans="2:4">
      <c r="B23" s="161"/>
      <c r="D23" s="161"/>
    </row>
    <row r="24" spans="2:4">
      <c r="B24" s="161"/>
      <c r="D24" s="161"/>
    </row>
    <row r="25" spans="2:4">
      <c r="B25" s="162" t="s">
        <v>312</v>
      </c>
    </row>
    <row r="26" spans="2:4">
      <c r="B26" s="163" t="s">
        <v>316</v>
      </c>
    </row>
    <row r="27" spans="2:4">
      <c r="B27" s="163" t="s">
        <v>317</v>
      </c>
    </row>
    <row r="28" spans="2:4">
      <c r="B28" s="163" t="s">
        <v>318</v>
      </c>
    </row>
    <row r="29" spans="2:4">
      <c r="B29" s="163"/>
    </row>
    <row r="30" spans="2:4" ht="21">
      <c r="B30" s="164" t="s">
        <v>313</v>
      </c>
    </row>
    <row r="31" spans="2:4" ht="21">
      <c r="B31" s="164" t="s">
        <v>314</v>
      </c>
    </row>
    <row r="32" spans="2:4">
      <c r="B32" s="163" t="s">
        <v>315</v>
      </c>
    </row>
  </sheetData>
  <pageMargins left="0.75" right="0.75" top="1" bottom="1" header="0.5" footer="0.5"/>
  <pageSetup scale="42" orientation="landscape" horizontalDpi="4294967292" verticalDpi="429496729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D28"/>
  <sheetViews>
    <sheetView showGridLines="0" workbookViewId="0">
      <selection activeCell="B23" sqref="B23"/>
    </sheetView>
  </sheetViews>
  <sheetFormatPr baseColWidth="10" defaultColWidth="10.796875" defaultRowHeight="17"/>
  <cols>
    <col min="1" max="1" width="8.19921875" style="79" customWidth="1"/>
    <col min="2" max="2" width="83.19921875" style="79" customWidth="1"/>
    <col min="3" max="3" width="14.3984375" style="79" customWidth="1"/>
    <col min="4" max="4" width="82.796875" style="79" customWidth="1"/>
    <col min="5" max="5" width="13.19921875" style="79" customWidth="1"/>
    <col min="6" max="6" width="59.3984375" style="79" customWidth="1"/>
    <col min="7" max="16384" width="10.796875" style="79"/>
  </cols>
  <sheetData>
    <row r="2" spans="2:2" ht="24">
      <c r="B2" s="111" t="s">
        <v>226</v>
      </c>
    </row>
    <row r="7" spans="2:2" s="77" customFormat="1">
      <c r="B7" s="79"/>
    </row>
    <row r="8" spans="2:2" s="77" customFormat="1">
      <c r="B8" s="79"/>
    </row>
    <row r="9" spans="2:2" s="78" customFormat="1" ht="20">
      <c r="B9" s="79"/>
    </row>
    <row r="10" spans="2:2" s="78" customFormat="1" ht="20">
      <c r="B10" s="79"/>
    </row>
    <row r="11" spans="2:2" s="78" customFormat="1" ht="20">
      <c r="B11" s="79"/>
    </row>
    <row r="12" spans="2:2" s="78" customFormat="1" ht="20">
      <c r="B12" s="79"/>
    </row>
    <row r="23" spans="2:4" ht="24">
      <c r="B23" s="76" t="s">
        <v>233</v>
      </c>
      <c r="D23" s="76" t="s">
        <v>234</v>
      </c>
    </row>
    <row r="24" spans="2:4">
      <c r="B24" s="77"/>
      <c r="D24" s="77"/>
    </row>
    <row r="25" spans="2:4" ht="84">
      <c r="B25" s="112" t="s">
        <v>228</v>
      </c>
      <c r="D25" s="112" t="s">
        <v>232</v>
      </c>
    </row>
    <row r="26" spans="2:4" ht="42">
      <c r="B26" s="112" t="s">
        <v>229</v>
      </c>
      <c r="D26" s="112" t="s">
        <v>231</v>
      </c>
    </row>
    <row r="27" spans="2:4" ht="20">
      <c r="B27" s="78"/>
      <c r="D27" s="78"/>
    </row>
    <row r="28" spans="2:4" ht="21">
      <c r="B28" s="78" t="s">
        <v>227</v>
      </c>
      <c r="D28" s="78" t="s">
        <v>230</v>
      </c>
    </row>
  </sheetData>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B9"/>
  <sheetViews>
    <sheetView showGridLines="0" workbookViewId="0"/>
  </sheetViews>
  <sheetFormatPr baseColWidth="10" defaultColWidth="10.796875" defaultRowHeight="17"/>
  <cols>
    <col min="1" max="1" width="3.59765625" style="25" customWidth="1"/>
    <col min="2" max="2" width="156.3984375" style="25" customWidth="1"/>
    <col min="3" max="16384" width="10.796875" style="25"/>
  </cols>
  <sheetData>
    <row r="1" spans="2:2">
      <c r="B1" s="52"/>
    </row>
    <row r="2" spans="2:2" ht="18">
      <c r="B2" s="80" t="s">
        <v>118</v>
      </c>
    </row>
    <row r="3" spans="2:2">
      <c r="B3" s="80"/>
    </row>
    <row r="4" spans="2:2" ht="36">
      <c r="B4" s="52" t="str">
        <f>"This Investor Presentation is provided for informational purposes only and does not constitute an offer to buy or a solicitation of an offer to invest, or to procure an investment in "&amp;'Get Started'!D7&amp;" (the “Company”)."</f>
        <v>This Investor Presentation is provided for informational purposes only and does not constitute an offer to buy or a solicitation of an offer to invest, or to procure an investment in Company (the “Company”).</v>
      </c>
    </row>
    <row r="5" spans="2:2" ht="54">
      <c r="B5" s="52" t="s">
        <v>119</v>
      </c>
    </row>
    <row r="6" spans="2:2" ht="162">
      <c r="B6" s="52" t="s">
        <v>120</v>
      </c>
    </row>
    <row r="7" spans="2:2" ht="216">
      <c r="B7" s="52" t="s">
        <v>121</v>
      </c>
    </row>
    <row r="8" spans="2:2" ht="36">
      <c r="B8" s="52" t="s">
        <v>122</v>
      </c>
    </row>
    <row r="9" spans="2:2" ht="216">
      <c r="B9" s="52" t="s">
        <v>123</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C76"/>
  <sheetViews>
    <sheetView showGridLines="0" workbookViewId="0">
      <pane ySplit="2" topLeftCell="A3" activePane="bottomLeft" state="frozen"/>
      <selection activeCell="B10" sqref="B10"/>
      <selection pane="bottomLeft" activeCell="F42" sqref="F42"/>
    </sheetView>
  </sheetViews>
  <sheetFormatPr baseColWidth="10" defaultColWidth="10.796875" defaultRowHeight="17"/>
  <cols>
    <col min="1" max="1" width="5.59765625" style="50" customWidth="1"/>
    <col min="2" max="2" width="29.796875" style="25" customWidth="1"/>
    <col min="3" max="3" width="160.796875" style="52" customWidth="1"/>
    <col min="4" max="12" width="10.796875" style="25"/>
    <col min="13" max="13" width="11.3984375" style="25" bestFit="1" customWidth="1"/>
    <col min="14" max="15" width="11" style="25" bestFit="1" customWidth="1"/>
    <col min="16" max="16384" width="10.796875" style="25"/>
  </cols>
  <sheetData>
    <row r="2" spans="1:3">
      <c r="B2" s="51" t="s">
        <v>73</v>
      </c>
    </row>
    <row r="4" spans="1:3">
      <c r="B4" s="53" t="s">
        <v>74</v>
      </c>
      <c r="C4" s="53" t="s">
        <v>75</v>
      </c>
    </row>
    <row r="5" spans="1:3">
      <c r="B5" s="51"/>
    </row>
    <row r="6" spans="1:3" ht="18">
      <c r="A6" s="54"/>
      <c r="B6" s="55" t="s">
        <v>76</v>
      </c>
      <c r="C6" s="56" t="s">
        <v>92</v>
      </c>
    </row>
    <row r="7" spans="1:3" ht="18">
      <c r="A7" s="54"/>
      <c r="B7" s="82" t="s">
        <v>117</v>
      </c>
      <c r="C7" s="82" t="s">
        <v>128</v>
      </c>
    </row>
    <row r="8" spans="1:3" ht="18">
      <c r="A8" s="54"/>
      <c r="B8" s="82" t="s">
        <v>124</v>
      </c>
      <c r="C8" s="82" t="s">
        <v>129</v>
      </c>
    </row>
    <row r="9" spans="1:3" ht="18">
      <c r="A9" s="54"/>
      <c r="B9" s="55" t="s">
        <v>77</v>
      </c>
      <c r="C9" s="56" t="s">
        <v>78</v>
      </c>
    </row>
    <row r="10" spans="1:3" ht="18">
      <c r="A10" s="54"/>
      <c r="B10" s="55" t="s">
        <v>89</v>
      </c>
      <c r="C10" s="56" t="s">
        <v>91</v>
      </c>
    </row>
    <row r="11" spans="1:3" ht="18">
      <c r="A11" s="54"/>
      <c r="B11" s="228" t="s">
        <v>692</v>
      </c>
      <c r="C11" s="229" t="s">
        <v>696</v>
      </c>
    </row>
    <row r="12" spans="1:3" ht="18">
      <c r="A12" s="54"/>
      <c r="B12" s="228" t="s">
        <v>693</v>
      </c>
      <c r="C12" s="229" t="s">
        <v>697</v>
      </c>
    </row>
    <row r="13" spans="1:3" ht="36">
      <c r="A13" s="54"/>
      <c r="B13" s="55" t="s">
        <v>79</v>
      </c>
      <c r="C13" s="56" t="s">
        <v>220</v>
      </c>
    </row>
    <row r="14" spans="1:3" ht="18">
      <c r="A14" s="54"/>
      <c r="B14" s="55" t="s">
        <v>80</v>
      </c>
      <c r="C14" s="56" t="s">
        <v>219</v>
      </c>
    </row>
    <row r="15" spans="1:3" ht="18">
      <c r="A15" s="54"/>
      <c r="B15" s="228" t="s">
        <v>694</v>
      </c>
      <c r="C15" s="229" t="s">
        <v>695</v>
      </c>
    </row>
    <row r="16" spans="1:3" ht="18">
      <c r="A16" s="54"/>
      <c r="B16" s="55" t="s">
        <v>282</v>
      </c>
      <c r="C16" s="56" t="s">
        <v>283</v>
      </c>
    </row>
    <row r="17" spans="1:3" ht="18">
      <c r="A17" s="54"/>
      <c r="B17" s="55" t="s">
        <v>81</v>
      </c>
      <c r="C17" s="56" t="s">
        <v>90</v>
      </c>
    </row>
    <row r="18" spans="1:3">
      <c r="A18" s="54"/>
      <c r="B18" s="55"/>
      <c r="C18" s="56"/>
    </row>
    <row r="20" spans="1:3">
      <c r="B20" s="51" t="s">
        <v>82</v>
      </c>
    </row>
    <row r="23" spans="1:3">
      <c r="B23" s="53" t="s">
        <v>83</v>
      </c>
      <c r="C23" s="57"/>
    </row>
    <row r="26" spans="1:3">
      <c r="B26" s="58"/>
      <c r="C26" s="59"/>
    </row>
    <row r="71" spans="1:3">
      <c r="A71" s="54"/>
      <c r="B71" s="55"/>
      <c r="C71" s="56"/>
    </row>
    <row r="72" spans="1:3">
      <c r="A72" s="54"/>
      <c r="B72" s="55"/>
      <c r="C72" s="56"/>
    </row>
    <row r="73" spans="1:3">
      <c r="A73" s="54"/>
      <c r="B73" s="55"/>
      <c r="C73" s="56"/>
    </row>
    <row r="74" spans="1:3">
      <c r="A74" s="54"/>
      <c r="B74" s="55"/>
      <c r="C74" s="56"/>
    </row>
    <row r="75" spans="1:3">
      <c r="A75" s="54"/>
    </row>
    <row r="76" spans="1:3">
      <c r="A76" s="54"/>
      <c r="B76" s="55"/>
      <c r="C76" s="56"/>
    </row>
  </sheetData>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Y100"/>
  <sheetViews>
    <sheetView showGridLines="0" workbookViewId="0">
      <pane ySplit="2" topLeftCell="A3" activePane="bottomLeft" state="frozen"/>
      <selection activeCell="B2" sqref="B2"/>
      <selection pane="bottomLeft" activeCell="D28" sqref="D28"/>
    </sheetView>
  </sheetViews>
  <sheetFormatPr baseColWidth="10" defaultColWidth="6.3984375" defaultRowHeight="17"/>
  <cols>
    <col min="1" max="1" width="5.796875" style="25" customWidth="1"/>
    <col min="2" max="2" width="72.796875" style="26" customWidth="1"/>
    <col min="3" max="3" width="5.796875" style="30" customWidth="1"/>
    <col min="4" max="4" width="17.796875" style="25" customWidth="1"/>
    <col min="5" max="5" width="6.3984375" style="25" customWidth="1"/>
    <col min="6" max="6" width="112.796875" style="29" customWidth="1"/>
    <col min="7" max="12" width="15.3984375" style="25" customWidth="1"/>
    <col min="13" max="13" width="16.796875" style="25" customWidth="1"/>
    <col min="14" max="15" width="17" style="25" customWidth="1"/>
    <col min="16" max="17" width="14.3984375" style="34" customWidth="1"/>
    <col min="18" max="18" width="13.3984375" style="34" customWidth="1"/>
    <col min="19" max="19" width="15.3984375" style="34" customWidth="1"/>
    <col min="20" max="20" width="14.59765625" style="34" customWidth="1"/>
    <col min="21" max="25" width="13.19921875" style="34" customWidth="1"/>
    <col min="26" max="33" width="13.19921875" style="25" customWidth="1"/>
    <col min="34" max="16384" width="6.3984375" style="25"/>
  </cols>
  <sheetData>
    <row r="2" spans="2:25">
      <c r="B2" s="27" t="s">
        <v>26</v>
      </c>
      <c r="C2" s="28"/>
    </row>
    <row r="4" spans="2:25">
      <c r="B4" s="27" t="s">
        <v>27</v>
      </c>
      <c r="C4" s="28"/>
      <c r="F4" s="26" t="s">
        <v>536</v>
      </c>
    </row>
    <row r="5" spans="2:25">
      <c r="B5" s="27"/>
      <c r="C5" s="28"/>
      <c r="F5" s="26"/>
    </row>
    <row r="6" spans="2:25">
      <c r="B6" s="27"/>
      <c r="C6" s="28"/>
      <c r="F6" s="26"/>
    </row>
    <row r="7" spans="2:25">
      <c r="B7" s="26" t="s">
        <v>125</v>
      </c>
      <c r="D7" s="31" t="s">
        <v>126</v>
      </c>
      <c r="F7" s="81" t="s">
        <v>127</v>
      </c>
    </row>
    <row r="8" spans="2:25">
      <c r="B8" s="26" t="s">
        <v>28</v>
      </c>
      <c r="D8" s="31" t="s">
        <v>29</v>
      </c>
      <c r="F8" s="3" t="s">
        <v>30</v>
      </c>
    </row>
    <row r="9" spans="2:25">
      <c r="B9" s="26" t="s">
        <v>31</v>
      </c>
      <c r="D9" s="32">
        <v>43831</v>
      </c>
      <c r="F9" s="3" t="s">
        <v>32</v>
      </c>
    </row>
    <row r="10" spans="2:25">
      <c r="B10" s="26" t="s">
        <v>115</v>
      </c>
      <c r="D10" s="32">
        <f>DATE(YEAR(D9),12,31)</f>
        <v>44196</v>
      </c>
      <c r="F10" s="74" t="s">
        <v>116</v>
      </c>
    </row>
    <row r="11" spans="2:25">
      <c r="B11" s="26" t="s">
        <v>43</v>
      </c>
      <c r="C11" s="30" t="str">
        <f>D$8</f>
        <v>$</v>
      </c>
      <c r="D11" s="35">
        <v>0</v>
      </c>
      <c r="E11" s="26"/>
      <c r="F11" s="3" t="s">
        <v>45</v>
      </c>
    </row>
    <row r="12" spans="2:25">
      <c r="D12" s="26"/>
      <c r="E12" s="26"/>
      <c r="F12" s="61"/>
    </row>
    <row r="13" spans="2:25">
      <c r="D13" s="26"/>
      <c r="E13" s="26"/>
      <c r="F13" s="61"/>
    </row>
    <row r="14" spans="2:25">
      <c r="B14" s="27" t="s">
        <v>535</v>
      </c>
      <c r="E14" s="173"/>
      <c r="F14" s="25" t="s">
        <v>537</v>
      </c>
      <c r="P14" s="25"/>
      <c r="Q14" s="25"/>
      <c r="R14" s="25"/>
      <c r="S14" s="25"/>
      <c r="T14" s="25"/>
      <c r="U14" s="25"/>
      <c r="V14" s="25"/>
      <c r="W14" s="25"/>
      <c r="X14" s="25"/>
      <c r="Y14" s="25"/>
    </row>
    <row r="15" spans="2:25">
      <c r="B15" s="27"/>
      <c r="E15" s="173"/>
      <c r="F15" s="25"/>
      <c r="P15" s="25"/>
      <c r="Q15" s="25"/>
      <c r="R15" s="25"/>
      <c r="S15" s="25"/>
      <c r="T15" s="25"/>
      <c r="U15" s="25"/>
      <c r="V15" s="25"/>
      <c r="W15" s="25"/>
      <c r="X15" s="25"/>
      <c r="Y15" s="25"/>
    </row>
    <row r="16" spans="2:25">
      <c r="B16" s="26" t="s">
        <v>517</v>
      </c>
      <c r="D16" s="196" t="str">
        <f ca="1">IF(SUM(Statements!K88:BF88)=0,"yes","no")</f>
        <v>yes</v>
      </c>
      <c r="E16" s="173"/>
      <c r="F16" s="25" t="s">
        <v>518</v>
      </c>
      <c r="P16" s="25"/>
      <c r="Q16" s="25"/>
      <c r="R16" s="25"/>
      <c r="S16" s="25"/>
      <c r="T16" s="25"/>
      <c r="U16" s="25"/>
      <c r="V16" s="25"/>
      <c r="W16" s="25"/>
      <c r="X16" s="25"/>
      <c r="Y16" s="25"/>
    </row>
    <row r="17" spans="2:25">
      <c r="B17" s="26" t="s">
        <v>520</v>
      </c>
      <c r="D17" s="196" t="str">
        <f ca="1">IF(SUM(Statements!K120:BF120)=0,"yes","no")</f>
        <v>yes</v>
      </c>
      <c r="E17" s="173"/>
      <c r="F17" s="25" t="s">
        <v>521</v>
      </c>
      <c r="P17" s="25"/>
      <c r="Q17" s="25"/>
      <c r="R17" s="25"/>
      <c r="S17" s="25"/>
      <c r="T17" s="25"/>
      <c r="U17" s="25"/>
      <c r="V17" s="25"/>
      <c r="W17" s="25"/>
      <c r="X17" s="25"/>
      <c r="Y17" s="25"/>
    </row>
    <row r="18" spans="2:25">
      <c r="B18" s="26" t="s">
        <v>522</v>
      </c>
      <c r="D18" s="196" t="str">
        <f ca="1">IF(COUNTIFS(Forecast!L344:BF344,"&lt;"&amp;"0")=0,"yes","no")</f>
        <v>yes</v>
      </c>
      <c r="E18" s="173"/>
      <c r="F18" s="25" t="s">
        <v>534</v>
      </c>
      <c r="P18" s="25"/>
      <c r="Q18" s="25"/>
      <c r="R18" s="25"/>
      <c r="S18" s="25"/>
      <c r="T18" s="25"/>
      <c r="U18" s="25"/>
      <c r="V18" s="25"/>
      <c r="W18" s="25"/>
      <c r="X18" s="25"/>
      <c r="Y18" s="25"/>
    </row>
    <row r="19" spans="2:25">
      <c r="B19" s="26" t="s">
        <v>718</v>
      </c>
      <c r="D19" s="196" t="str">
        <f ca="1">IF(COUNTIFS(Forecast!L361:BF361,"&lt;"&amp;"0")=0,"yes","no")</f>
        <v>yes</v>
      </c>
      <c r="E19" s="173"/>
      <c r="F19" s="25" t="s">
        <v>717</v>
      </c>
      <c r="P19" s="25"/>
      <c r="Q19" s="25"/>
      <c r="R19" s="25"/>
      <c r="S19" s="25"/>
      <c r="T19" s="25"/>
      <c r="U19" s="25"/>
      <c r="V19" s="25"/>
      <c r="W19" s="25"/>
      <c r="X19" s="25"/>
      <c r="Y19" s="25"/>
    </row>
    <row r="20" spans="2:25">
      <c r="E20" s="173"/>
      <c r="F20" s="25"/>
      <c r="P20" s="25"/>
      <c r="Q20" s="25"/>
      <c r="R20" s="25"/>
      <c r="S20" s="25"/>
      <c r="T20" s="25"/>
      <c r="U20" s="25"/>
      <c r="V20" s="25"/>
      <c r="W20" s="25"/>
      <c r="X20" s="25"/>
      <c r="Y20" s="25"/>
    </row>
    <row r="21" spans="2:25">
      <c r="E21" s="173"/>
      <c r="F21" s="25"/>
      <c r="P21" s="25"/>
      <c r="Q21" s="25"/>
      <c r="R21" s="25"/>
      <c r="S21" s="25"/>
      <c r="T21" s="25"/>
      <c r="U21" s="25"/>
      <c r="V21" s="25"/>
      <c r="W21" s="25"/>
      <c r="X21" s="25"/>
      <c r="Y21" s="25"/>
    </row>
    <row r="22" spans="2:25">
      <c r="B22" s="27" t="s">
        <v>704</v>
      </c>
      <c r="E22" s="173"/>
      <c r="F22" s="25" t="s">
        <v>705</v>
      </c>
      <c r="P22" s="25"/>
      <c r="Q22" s="25"/>
      <c r="R22" s="25"/>
      <c r="S22" s="25"/>
      <c r="T22" s="25"/>
      <c r="U22" s="25"/>
      <c r="V22" s="25"/>
      <c r="W22" s="25"/>
      <c r="X22" s="25"/>
      <c r="Y22" s="25"/>
    </row>
    <row r="23" spans="2:25">
      <c r="E23" s="173"/>
      <c r="F23" s="25"/>
      <c r="P23" s="25"/>
      <c r="Q23" s="25"/>
      <c r="R23" s="25"/>
      <c r="S23" s="25"/>
      <c r="T23" s="25"/>
      <c r="U23" s="25"/>
      <c r="V23" s="25"/>
      <c r="W23" s="25"/>
      <c r="X23" s="25"/>
      <c r="Y23" s="25"/>
    </row>
    <row r="24" spans="2:25">
      <c r="B24" s="26" t="s">
        <v>706</v>
      </c>
      <c r="D24" s="32">
        <f>D9</f>
        <v>43831</v>
      </c>
      <c r="E24" s="173"/>
      <c r="F24" s="25" t="s">
        <v>707</v>
      </c>
      <c r="P24" s="25"/>
      <c r="Q24" s="25"/>
      <c r="R24" s="25"/>
      <c r="S24" s="25"/>
      <c r="T24" s="25"/>
      <c r="U24" s="25"/>
      <c r="V24" s="25"/>
      <c r="W24" s="25"/>
      <c r="X24" s="25"/>
      <c r="Y24" s="25"/>
    </row>
    <row r="25" spans="2:25">
      <c r="B25" s="67" t="s">
        <v>709</v>
      </c>
      <c r="C25" s="30" t="s">
        <v>58</v>
      </c>
      <c r="D25" s="35">
        <v>0</v>
      </c>
      <c r="E25" s="173"/>
      <c r="F25" s="25" t="s">
        <v>708</v>
      </c>
      <c r="P25" s="25"/>
      <c r="Q25" s="25"/>
      <c r="R25" s="25"/>
      <c r="S25" s="25"/>
      <c r="T25" s="25"/>
      <c r="U25" s="25"/>
      <c r="V25" s="25"/>
      <c r="W25" s="25"/>
      <c r="X25" s="25"/>
      <c r="Y25" s="25"/>
    </row>
    <row r="26" spans="2:25">
      <c r="B26" s="26" t="str">
        <f>"Baseline growth rate in New "&amp;B25</f>
        <v>Baseline growth rate in New Users</v>
      </c>
      <c r="C26" s="30" t="s">
        <v>24</v>
      </c>
      <c r="D26" s="47">
        <v>0</v>
      </c>
      <c r="E26" s="173"/>
      <c r="F26" s="25" t="s">
        <v>710</v>
      </c>
      <c r="P26" s="25"/>
      <c r="Q26" s="25"/>
      <c r="R26" s="25"/>
      <c r="S26" s="25"/>
      <c r="T26" s="25"/>
      <c r="U26" s="25"/>
      <c r="V26" s="25"/>
      <c r="W26" s="25"/>
      <c r="X26" s="25"/>
      <c r="Y26" s="25"/>
    </row>
    <row r="27" spans="2:25">
      <c r="B27" s="26" t="str">
        <f>"… where the growth rate "&amp;IF(D27&lt;0,"declines %",IF(D27&gt;0,"increases %","stays the same"))&amp;" per month"</f>
        <v>… where the growth rate stays the same per month</v>
      </c>
      <c r="C27" s="30" t="s">
        <v>24</v>
      </c>
      <c r="D27" s="47">
        <v>0</v>
      </c>
      <c r="E27" s="173"/>
      <c r="F27" s="25" t="s">
        <v>711</v>
      </c>
      <c r="P27" s="25"/>
      <c r="Q27" s="25"/>
      <c r="R27" s="25"/>
      <c r="S27" s="25"/>
      <c r="T27" s="25"/>
      <c r="U27" s="25"/>
      <c r="V27" s="25"/>
      <c r="W27" s="25"/>
      <c r="X27" s="25"/>
      <c r="Y27" s="25"/>
    </row>
    <row r="28" spans="2:25">
      <c r="E28" s="173"/>
      <c r="F28" s="25"/>
      <c r="P28" s="25"/>
      <c r="Q28" s="25"/>
      <c r="R28" s="25"/>
      <c r="S28" s="25"/>
      <c r="T28" s="25"/>
      <c r="U28" s="25"/>
      <c r="V28" s="25"/>
      <c r="W28" s="25"/>
      <c r="X28" s="25"/>
      <c r="Y28" s="25"/>
    </row>
    <row r="29" spans="2:25">
      <c r="E29" s="173"/>
      <c r="F29" s="25"/>
      <c r="P29" s="25"/>
      <c r="Q29" s="25"/>
      <c r="R29" s="25"/>
      <c r="S29" s="25"/>
      <c r="T29" s="25"/>
      <c r="U29" s="25"/>
      <c r="V29" s="25"/>
      <c r="W29" s="25"/>
      <c r="X29" s="25"/>
      <c r="Y29" s="25"/>
    </row>
    <row r="30" spans="2:25">
      <c r="B30" s="27" t="s">
        <v>631</v>
      </c>
      <c r="F30" s="26" t="s">
        <v>640</v>
      </c>
      <c r="H30" s="171"/>
      <c r="P30" s="25"/>
      <c r="Q30" s="25"/>
      <c r="R30" s="25"/>
      <c r="S30" s="25"/>
      <c r="T30" s="25"/>
      <c r="U30" s="25"/>
      <c r="V30" s="25"/>
      <c r="W30" s="25"/>
      <c r="X30" s="25"/>
      <c r="Y30" s="25"/>
    </row>
    <row r="31" spans="2:25">
      <c r="B31" s="9"/>
      <c r="F31" s="25"/>
      <c r="H31" s="171"/>
      <c r="P31" s="25"/>
      <c r="Q31" s="25"/>
      <c r="R31" s="25"/>
      <c r="S31" s="25"/>
      <c r="T31" s="25"/>
      <c r="U31" s="25"/>
      <c r="V31" s="25"/>
      <c r="W31" s="25"/>
      <c r="X31" s="25"/>
      <c r="Y31" s="25"/>
    </row>
    <row r="32" spans="2:25">
      <c r="B32" s="234" t="s">
        <v>632</v>
      </c>
      <c r="C32" s="127"/>
      <c r="F32" s="199" t="s">
        <v>633</v>
      </c>
      <c r="H32" s="212"/>
      <c r="P32" s="25"/>
      <c r="Q32" s="25"/>
      <c r="R32" s="25"/>
      <c r="S32" s="25"/>
      <c r="T32" s="25"/>
      <c r="U32" s="25"/>
      <c r="V32" s="25"/>
      <c r="W32" s="25"/>
      <c r="X32" s="25"/>
      <c r="Y32" s="25"/>
    </row>
    <row r="33" spans="2:25">
      <c r="B33" s="213" t="str">
        <f>TEXT(EDATE(D$10,-11),"mmmm")</f>
        <v>January</v>
      </c>
      <c r="C33" s="30" t="s">
        <v>24</v>
      </c>
      <c r="D33" s="47">
        <v>0</v>
      </c>
      <c r="F33" s="26" t="s">
        <v>634</v>
      </c>
      <c r="P33" s="25"/>
      <c r="Q33" s="25"/>
      <c r="R33" s="25"/>
      <c r="S33" s="25"/>
      <c r="T33" s="25"/>
      <c r="U33" s="25"/>
      <c r="V33" s="25"/>
      <c r="W33" s="25"/>
      <c r="X33" s="25"/>
      <c r="Y33" s="25"/>
    </row>
    <row r="34" spans="2:25">
      <c r="B34" s="213" t="str">
        <f>TEXT(EDATE(D$10,-10),"mmmm")</f>
        <v>February</v>
      </c>
      <c r="C34" s="30" t="s">
        <v>24</v>
      </c>
      <c r="D34" s="47">
        <v>0</v>
      </c>
      <c r="F34" s="26" t="s">
        <v>635</v>
      </c>
      <c r="P34" s="25"/>
      <c r="Q34" s="25"/>
      <c r="R34" s="25"/>
      <c r="S34" s="25"/>
      <c r="T34" s="25"/>
      <c r="U34" s="25"/>
      <c r="V34" s="25"/>
      <c r="W34" s="25"/>
      <c r="X34" s="25"/>
      <c r="Y34" s="25"/>
    </row>
    <row r="35" spans="2:25">
      <c r="B35" s="213" t="str">
        <f>TEXT(EDATE(D$10,-9),"mmmm")</f>
        <v>March</v>
      </c>
      <c r="C35" s="30" t="s">
        <v>24</v>
      </c>
      <c r="D35" s="47">
        <v>0</v>
      </c>
      <c r="F35" s="26" t="s">
        <v>636</v>
      </c>
      <c r="P35" s="25"/>
      <c r="Q35" s="25"/>
      <c r="R35" s="25"/>
      <c r="S35" s="25"/>
      <c r="T35" s="25"/>
      <c r="U35" s="25"/>
      <c r="V35" s="25"/>
      <c r="W35" s="25"/>
      <c r="X35" s="25"/>
      <c r="Y35" s="25"/>
    </row>
    <row r="36" spans="2:25">
      <c r="B36" s="213" t="str">
        <f>TEXT(EDATE(D$10,-8),"mmmm")</f>
        <v>April</v>
      </c>
      <c r="C36" s="30" t="s">
        <v>24</v>
      </c>
      <c r="D36" s="47">
        <v>0</v>
      </c>
      <c r="F36" s="26" t="s">
        <v>637</v>
      </c>
      <c r="P36" s="25"/>
      <c r="Q36" s="25"/>
      <c r="R36" s="25"/>
      <c r="S36" s="25"/>
      <c r="T36" s="25"/>
      <c r="U36" s="25"/>
      <c r="V36" s="25"/>
      <c r="W36" s="25"/>
      <c r="X36" s="25"/>
      <c r="Y36" s="25"/>
    </row>
    <row r="37" spans="2:25">
      <c r="B37" s="213" t="str">
        <f>TEXT(EDATE(D$10,-7),"mmmm")</f>
        <v>May</v>
      </c>
      <c r="C37" s="30" t="s">
        <v>24</v>
      </c>
      <c r="D37" s="47">
        <v>0</v>
      </c>
      <c r="F37" s="26" t="s">
        <v>638</v>
      </c>
      <c r="P37" s="25"/>
      <c r="Q37" s="25"/>
      <c r="R37" s="25"/>
      <c r="S37" s="25"/>
      <c r="T37" s="25"/>
      <c r="U37" s="25"/>
      <c r="V37" s="25"/>
      <c r="W37" s="25"/>
      <c r="X37" s="25"/>
      <c r="Y37" s="25"/>
    </row>
    <row r="38" spans="2:25">
      <c r="B38" s="213" t="str">
        <f>TEXT(EDATE(D$10,-6),"mmmm")</f>
        <v>June</v>
      </c>
      <c r="C38" s="30" t="s">
        <v>24</v>
      </c>
      <c r="D38" s="47">
        <v>0</v>
      </c>
      <c r="F38" s="26" t="s">
        <v>712</v>
      </c>
      <c r="P38" s="25"/>
      <c r="Q38" s="25"/>
      <c r="R38" s="25"/>
      <c r="S38" s="25"/>
      <c r="T38" s="25"/>
      <c r="U38" s="25"/>
      <c r="V38" s="25"/>
      <c r="W38" s="25"/>
      <c r="X38" s="25"/>
      <c r="Y38" s="25"/>
    </row>
    <row r="39" spans="2:25">
      <c r="B39" s="213" t="str">
        <f>TEXT(EDATE(D$10,-5),"mmmm")</f>
        <v>July</v>
      </c>
      <c r="C39" s="30" t="s">
        <v>24</v>
      </c>
      <c r="D39" s="47">
        <v>0</v>
      </c>
      <c r="F39" s="25"/>
      <c r="P39" s="25"/>
      <c r="Q39" s="25"/>
      <c r="R39" s="25"/>
      <c r="S39" s="25"/>
      <c r="T39" s="25"/>
      <c r="U39" s="25"/>
      <c r="V39" s="25"/>
      <c r="W39" s="25"/>
      <c r="X39" s="25"/>
      <c r="Y39" s="25"/>
    </row>
    <row r="40" spans="2:25">
      <c r="B40" s="213" t="str">
        <f>TEXT(EDATE(D$10,-4),"mmmm")</f>
        <v>August</v>
      </c>
      <c r="C40" s="30" t="s">
        <v>24</v>
      </c>
      <c r="D40" s="47">
        <v>0</v>
      </c>
      <c r="F40" s="25"/>
      <c r="P40" s="25"/>
      <c r="Q40" s="25"/>
      <c r="R40" s="25"/>
      <c r="S40" s="25"/>
      <c r="T40" s="25"/>
      <c r="U40" s="25"/>
      <c r="V40" s="25"/>
      <c r="W40" s="25"/>
      <c r="X40" s="25"/>
      <c r="Y40" s="25"/>
    </row>
    <row r="41" spans="2:25">
      <c r="B41" s="213" t="str">
        <f>TEXT(EDATE(D$10,-3),"mmmm")</f>
        <v>September</v>
      </c>
      <c r="C41" s="30" t="s">
        <v>24</v>
      </c>
      <c r="D41" s="47">
        <v>0</v>
      </c>
      <c r="F41" s="25"/>
      <c r="P41" s="25"/>
      <c r="Q41" s="25"/>
      <c r="R41" s="25"/>
      <c r="S41" s="25"/>
      <c r="T41" s="25"/>
      <c r="U41" s="25"/>
      <c r="V41" s="25"/>
      <c r="W41" s="25"/>
      <c r="X41" s="25"/>
      <c r="Y41" s="25"/>
    </row>
    <row r="42" spans="2:25">
      <c r="B42" s="213" t="str">
        <f>TEXT(EDATE(D$10,-2),"mmmm")</f>
        <v>October</v>
      </c>
      <c r="C42" s="30" t="s">
        <v>24</v>
      </c>
      <c r="D42" s="47">
        <v>0</v>
      </c>
      <c r="F42" s="25"/>
      <c r="P42" s="25"/>
      <c r="Q42" s="25"/>
      <c r="R42" s="25"/>
      <c r="S42" s="25"/>
      <c r="T42" s="25"/>
      <c r="U42" s="25"/>
      <c r="V42" s="25"/>
      <c r="W42" s="25"/>
      <c r="X42" s="25"/>
      <c r="Y42" s="25"/>
    </row>
    <row r="43" spans="2:25">
      <c r="B43" s="213" t="str">
        <f>TEXT(EDATE(D$10,-1),"mmmm")</f>
        <v>November</v>
      </c>
      <c r="C43" s="30" t="s">
        <v>24</v>
      </c>
      <c r="D43" s="47">
        <v>0</v>
      </c>
      <c r="F43" s="25"/>
      <c r="P43" s="25"/>
      <c r="Q43" s="25"/>
      <c r="R43" s="25"/>
      <c r="S43" s="25"/>
      <c r="T43" s="25"/>
      <c r="U43" s="25"/>
      <c r="V43" s="25"/>
      <c r="W43" s="25"/>
      <c r="X43" s="25"/>
      <c r="Y43" s="25"/>
    </row>
    <row r="44" spans="2:25">
      <c r="B44" s="213" t="str">
        <f>TEXT(EDATE(D$10,0),"mmmm")</f>
        <v>December</v>
      </c>
      <c r="C44" s="30" t="s">
        <v>24</v>
      </c>
      <c r="D44" s="47">
        <v>0</v>
      </c>
      <c r="F44" s="25"/>
      <c r="P44" s="25"/>
      <c r="Q44" s="25"/>
      <c r="R44" s="25"/>
      <c r="S44" s="25"/>
      <c r="T44" s="25"/>
      <c r="U44" s="25"/>
      <c r="V44" s="25"/>
      <c r="W44" s="25"/>
      <c r="X44" s="25"/>
      <c r="Y44" s="25"/>
    </row>
    <row r="45" spans="2:25">
      <c r="B45" s="214" t="s">
        <v>639</v>
      </c>
      <c r="C45" s="30" t="s">
        <v>24</v>
      </c>
      <c r="D45" s="215">
        <f>SUM(D33:D44)</f>
        <v>0</v>
      </c>
      <c r="F45" s="3" t="s">
        <v>676</v>
      </c>
      <c r="P45" s="25"/>
      <c r="Q45" s="25"/>
      <c r="R45" s="25"/>
      <c r="S45" s="25"/>
      <c r="T45" s="25"/>
      <c r="U45" s="25"/>
      <c r="V45" s="25"/>
      <c r="W45" s="25"/>
      <c r="X45" s="25"/>
      <c r="Y45" s="25"/>
    </row>
    <row r="46" spans="2:25">
      <c r="B46" s="213"/>
      <c r="D46" s="172"/>
      <c r="F46" s="25"/>
      <c r="P46" s="25"/>
      <c r="Q46" s="25"/>
      <c r="R46" s="25"/>
      <c r="S46" s="25"/>
      <c r="T46" s="25"/>
      <c r="U46" s="25"/>
      <c r="V46" s="25"/>
      <c r="W46" s="25"/>
      <c r="X46" s="25"/>
      <c r="Y46" s="25"/>
    </row>
    <row r="47" spans="2:25">
      <c r="B47" s="213"/>
      <c r="D47" s="172"/>
      <c r="F47" s="25"/>
      <c r="P47" s="25"/>
      <c r="Q47" s="25"/>
      <c r="R47" s="25"/>
      <c r="S47" s="25"/>
      <c r="T47" s="25"/>
      <c r="U47" s="25"/>
      <c r="V47" s="25"/>
      <c r="W47" s="25"/>
      <c r="X47" s="25"/>
      <c r="Y47" s="25"/>
    </row>
    <row r="48" spans="2:25">
      <c r="B48" s="27" t="s">
        <v>740</v>
      </c>
      <c r="E48" s="173"/>
      <c r="F48" s="25"/>
      <c r="P48" s="25"/>
      <c r="Q48" s="25"/>
      <c r="R48" s="25"/>
      <c r="S48" s="25"/>
      <c r="T48" s="25"/>
      <c r="U48" s="25"/>
      <c r="V48" s="25"/>
      <c r="W48" s="25"/>
      <c r="X48" s="25"/>
      <c r="Y48" s="25"/>
    </row>
    <row r="49" spans="2:25">
      <c r="E49" s="173"/>
      <c r="F49" s="25"/>
      <c r="P49" s="25"/>
      <c r="Q49" s="25"/>
      <c r="R49" s="25"/>
      <c r="S49" s="25"/>
      <c r="T49" s="25"/>
      <c r="U49" s="25"/>
      <c r="V49" s="25"/>
      <c r="W49" s="25"/>
      <c r="X49" s="25"/>
      <c r="Y49" s="25"/>
    </row>
    <row r="50" spans="2:25">
      <c r="B50" s="9" t="s">
        <v>741</v>
      </c>
      <c r="E50" s="173"/>
      <c r="F50" s="25"/>
      <c r="P50" s="25"/>
      <c r="Q50" s="25"/>
      <c r="R50" s="25"/>
      <c r="S50" s="25"/>
      <c r="T50" s="25"/>
      <c r="U50" s="25"/>
      <c r="V50" s="25"/>
      <c r="W50" s="25"/>
      <c r="X50" s="25"/>
      <c r="Y50" s="25"/>
    </row>
    <row r="51" spans="2:25">
      <c r="E51" s="173"/>
      <c r="F51" s="25"/>
      <c r="P51" s="25"/>
      <c r="Q51" s="25"/>
      <c r="R51" s="25"/>
      <c r="S51" s="25"/>
      <c r="T51" s="25"/>
      <c r="U51" s="25"/>
      <c r="V51" s="25"/>
      <c r="W51" s="25"/>
      <c r="X51" s="25"/>
      <c r="Y51" s="25"/>
    </row>
    <row r="52" spans="2:25">
      <c r="E52" s="173"/>
      <c r="F52" s="25"/>
      <c r="P52" s="25"/>
      <c r="Q52" s="25"/>
      <c r="R52" s="25"/>
      <c r="S52" s="25"/>
      <c r="T52" s="25"/>
      <c r="U52" s="25"/>
      <c r="V52" s="25"/>
      <c r="W52" s="25"/>
      <c r="X52" s="25"/>
      <c r="Y52" s="25"/>
    </row>
    <row r="53" spans="2:25">
      <c r="B53" s="27" t="s">
        <v>577</v>
      </c>
      <c r="D53" s="26"/>
      <c r="E53" s="26"/>
      <c r="F53" s="81" t="s">
        <v>578</v>
      </c>
    </row>
    <row r="54" spans="2:25">
      <c r="D54" s="26"/>
      <c r="E54" s="26"/>
      <c r="F54" s="61"/>
    </row>
    <row r="55" spans="2:25">
      <c r="B55" s="9" t="s">
        <v>489</v>
      </c>
      <c r="F55" s="61"/>
    </row>
    <row r="56" spans="2:25">
      <c r="B56" s="26" t="s">
        <v>600</v>
      </c>
      <c r="D56" s="31" t="s">
        <v>601</v>
      </c>
      <c r="F56" s="74" t="s">
        <v>602</v>
      </c>
    </row>
    <row r="57" spans="2:25">
      <c r="B57" s="26" t="str">
        <f>"Optional: Recognize pre-existing deferred revenues over "&amp;MAX(1,D57)&amp;" month"&amp;IF(D57&gt;1,"s","")</f>
        <v>Optional: Recognize pre-existing deferred revenues over 1 month</v>
      </c>
      <c r="C57" s="30" t="s">
        <v>58</v>
      </c>
      <c r="D57" s="35">
        <v>1</v>
      </c>
      <c r="E57" s="29"/>
      <c r="F57" s="25" t="s">
        <v>606</v>
      </c>
    </row>
    <row r="58" spans="2:25">
      <c r="F58" s="25"/>
    </row>
    <row r="59" spans="2:25">
      <c r="B59" s="9" t="s">
        <v>703</v>
      </c>
      <c r="E59" s="173"/>
      <c r="F59" s="173"/>
      <c r="P59" s="25"/>
      <c r="Q59" s="25"/>
      <c r="R59" s="25"/>
      <c r="S59" s="25"/>
      <c r="T59" s="25"/>
      <c r="U59" s="25"/>
      <c r="V59" s="25"/>
      <c r="W59" s="25"/>
      <c r="X59" s="25"/>
      <c r="Y59" s="25"/>
    </row>
    <row r="60" spans="2:25">
      <c r="B60" s="26" t="s">
        <v>603</v>
      </c>
      <c r="D60" s="31" t="s">
        <v>601</v>
      </c>
      <c r="F60" s="74" t="s">
        <v>604</v>
      </c>
    </row>
    <row r="61" spans="2:25">
      <c r="B61" s="26" t="s">
        <v>716</v>
      </c>
      <c r="C61" s="30" t="s">
        <v>58</v>
      </c>
      <c r="D61" s="35">
        <v>0</v>
      </c>
      <c r="E61" s="173"/>
      <c r="F61" s="25" t="s">
        <v>605</v>
      </c>
      <c r="P61" s="25"/>
      <c r="Q61" s="25"/>
      <c r="R61" s="25"/>
      <c r="S61" s="25"/>
      <c r="T61" s="25"/>
      <c r="U61" s="25"/>
      <c r="V61" s="25"/>
      <c r="W61" s="25"/>
      <c r="X61" s="25"/>
      <c r="Y61" s="25"/>
    </row>
    <row r="62" spans="2:25">
      <c r="F62" s="25"/>
      <c r="P62" s="25"/>
      <c r="Q62" s="25"/>
      <c r="R62" s="25"/>
      <c r="S62" s="25"/>
      <c r="T62" s="25"/>
      <c r="U62" s="25"/>
      <c r="V62" s="25"/>
      <c r="W62" s="25"/>
      <c r="X62" s="25"/>
      <c r="Y62" s="25"/>
    </row>
    <row r="63" spans="2:25">
      <c r="B63" s="9" t="s">
        <v>523</v>
      </c>
      <c r="F63" s="25"/>
      <c r="P63" s="25"/>
      <c r="Q63" s="25"/>
      <c r="R63" s="25"/>
      <c r="S63" s="25"/>
      <c r="T63" s="25"/>
      <c r="U63" s="25"/>
      <c r="V63" s="25"/>
      <c r="W63" s="25"/>
      <c r="X63" s="25"/>
      <c r="Y63" s="25"/>
    </row>
    <row r="64" spans="2:25">
      <c r="B64" s="26" t="str">
        <f>"Depreciation, straight line for "&amp;D64&amp;" months"</f>
        <v>Depreciation, straight line for 36 months</v>
      </c>
      <c r="C64" s="30" t="s">
        <v>58</v>
      </c>
      <c r="D64" s="35">
        <v>36</v>
      </c>
      <c r="E64" s="173"/>
      <c r="F64" s="25" t="s">
        <v>607</v>
      </c>
      <c r="P64" s="25"/>
      <c r="Q64" s="25"/>
      <c r="R64" s="25"/>
      <c r="S64" s="25"/>
      <c r="T64" s="25"/>
      <c r="U64" s="25"/>
      <c r="V64" s="25"/>
      <c r="W64" s="25"/>
      <c r="X64" s="25"/>
      <c r="Y64" s="25"/>
    </row>
    <row r="65" spans="2:25">
      <c r="E65" s="173"/>
      <c r="F65" s="25"/>
      <c r="P65" s="25"/>
      <c r="Q65" s="25"/>
      <c r="R65" s="25"/>
      <c r="S65" s="25"/>
      <c r="T65" s="25"/>
      <c r="U65" s="25"/>
      <c r="V65" s="25"/>
      <c r="W65" s="25"/>
      <c r="X65" s="25"/>
      <c r="Y65" s="25"/>
    </row>
    <row r="66" spans="2:25">
      <c r="B66" s="9" t="s">
        <v>572</v>
      </c>
      <c r="F66" s="25"/>
      <c r="P66" s="25"/>
      <c r="Q66" s="25"/>
      <c r="R66" s="25"/>
      <c r="S66" s="25"/>
      <c r="T66" s="25"/>
      <c r="U66" s="25"/>
      <c r="V66" s="25"/>
      <c r="W66" s="25"/>
      <c r="X66" s="25"/>
      <c r="Y66" s="25"/>
    </row>
    <row r="67" spans="2:25">
      <c r="B67" s="26" t="s">
        <v>328</v>
      </c>
      <c r="C67" s="30" t="s">
        <v>24</v>
      </c>
      <c r="D67" s="47">
        <v>0.21</v>
      </c>
      <c r="E67" s="173"/>
      <c r="F67" s="3" t="s">
        <v>329</v>
      </c>
      <c r="P67" s="25"/>
      <c r="Q67" s="25"/>
      <c r="R67" s="25"/>
      <c r="S67" s="25"/>
      <c r="T67" s="25"/>
      <c r="U67" s="25"/>
      <c r="V67" s="25"/>
      <c r="W67" s="25"/>
      <c r="X67" s="25"/>
      <c r="Y67" s="25"/>
    </row>
    <row r="68" spans="2:25">
      <c r="B68" s="26" t="str">
        <f>"Schedule for paying "&amp;B67</f>
        <v>Schedule for paying Corporate Income Taxes</v>
      </c>
      <c r="C68" s="30" t="s">
        <v>130</v>
      </c>
      <c r="D68" s="31" t="s">
        <v>558</v>
      </c>
      <c r="F68" s="3" t="s">
        <v>526</v>
      </c>
      <c r="P68" s="25"/>
      <c r="Q68" s="25"/>
      <c r="R68" s="25"/>
      <c r="S68" s="25"/>
      <c r="T68" s="25"/>
      <c r="U68" s="25"/>
      <c r="V68" s="25"/>
      <c r="W68" s="25"/>
      <c r="X68" s="25"/>
      <c r="Y68" s="25"/>
    </row>
    <row r="69" spans="2:25">
      <c r="B69" s="26" t="s">
        <v>608</v>
      </c>
      <c r="C69" s="30" t="s">
        <v>24</v>
      </c>
      <c r="D69" s="47">
        <v>0</v>
      </c>
      <c r="E69" s="173"/>
      <c r="F69" s="25" t="s">
        <v>559</v>
      </c>
      <c r="P69" s="25"/>
      <c r="Q69" s="25"/>
      <c r="R69" s="25"/>
      <c r="S69" s="25"/>
      <c r="T69" s="25"/>
      <c r="U69" s="25"/>
      <c r="V69" s="25"/>
      <c r="W69" s="25"/>
      <c r="X69" s="25"/>
      <c r="Y69" s="25"/>
    </row>
    <row r="70" spans="2:25">
      <c r="B70" s="26" t="str">
        <f>"Schedule for paying "&amp;B69</f>
        <v>Schedule for paying VAT (Value-Added Taxes)</v>
      </c>
      <c r="C70" s="30" t="s">
        <v>130</v>
      </c>
      <c r="D70" s="31" t="s">
        <v>558</v>
      </c>
      <c r="E70" s="173"/>
      <c r="F70" s="3" t="s">
        <v>526</v>
      </c>
      <c r="P70" s="25"/>
      <c r="Q70" s="25"/>
      <c r="R70" s="25"/>
      <c r="S70" s="25"/>
      <c r="T70" s="25"/>
      <c r="U70" s="25"/>
      <c r="V70" s="25"/>
      <c r="W70" s="25"/>
      <c r="X70" s="25"/>
      <c r="Y70" s="25"/>
    </row>
    <row r="71" spans="2:25">
      <c r="E71" s="173"/>
      <c r="F71" s="25"/>
      <c r="P71" s="25"/>
      <c r="Q71" s="25"/>
      <c r="R71" s="25"/>
      <c r="S71" s="25"/>
      <c r="T71" s="25"/>
      <c r="U71" s="25"/>
      <c r="V71" s="25"/>
      <c r="W71" s="25"/>
      <c r="X71" s="25"/>
      <c r="Y71" s="25"/>
    </row>
    <row r="72" spans="2:25">
      <c r="E72" s="173"/>
      <c r="F72" s="25"/>
      <c r="P72" s="25"/>
      <c r="Q72" s="25"/>
      <c r="R72" s="25"/>
      <c r="S72" s="25"/>
      <c r="T72" s="25"/>
      <c r="U72" s="25"/>
      <c r="V72" s="25"/>
      <c r="W72" s="25"/>
      <c r="X72" s="25"/>
      <c r="Y72" s="25"/>
    </row>
    <row r="73" spans="2:25">
      <c r="B73" s="27" t="s">
        <v>189</v>
      </c>
      <c r="F73" s="25" t="s">
        <v>677</v>
      </c>
    </row>
    <row r="75" spans="2:25">
      <c r="B75" s="26" t="s">
        <v>239</v>
      </c>
      <c r="C75" s="30" t="s">
        <v>58</v>
      </c>
      <c r="D75" s="114">
        <v>10000</v>
      </c>
      <c r="F75" s="115" t="s">
        <v>240</v>
      </c>
      <c r="H75" s="34"/>
    </row>
    <row r="76" spans="2:25">
      <c r="B76" s="26" t="s">
        <v>241</v>
      </c>
      <c r="C76" s="30" t="s">
        <v>24</v>
      </c>
      <c r="D76" s="47">
        <v>1</v>
      </c>
      <c r="F76" s="115" t="s">
        <v>242</v>
      </c>
      <c r="H76" s="34"/>
    </row>
    <row r="77" spans="2:25">
      <c r="B77" s="26" t="s">
        <v>132</v>
      </c>
      <c r="C77" s="30" t="s">
        <v>24</v>
      </c>
      <c r="D77" s="47">
        <v>0.2</v>
      </c>
      <c r="F77" s="84" t="s">
        <v>133</v>
      </c>
      <c r="H77" s="34"/>
    </row>
    <row r="78" spans="2:25">
      <c r="B78" s="26" t="s">
        <v>134</v>
      </c>
      <c r="C78" s="30" t="s">
        <v>24</v>
      </c>
      <c r="D78" s="47">
        <v>0</v>
      </c>
      <c r="F78" s="84" t="s">
        <v>135</v>
      </c>
      <c r="H78" s="34"/>
    </row>
    <row r="79" spans="2:25">
      <c r="B79" s="85"/>
      <c r="F79" s="83"/>
      <c r="H79" s="34"/>
    </row>
    <row r="81" spans="6:6" ht="18">
      <c r="F81" s="109" t="s">
        <v>207</v>
      </c>
    </row>
    <row r="82" spans="6:6" ht="18">
      <c r="F82" s="110" t="s">
        <v>208</v>
      </c>
    </row>
    <row r="83" spans="6:6" ht="54">
      <c r="F83" s="52" t="s">
        <v>209</v>
      </c>
    </row>
    <row r="84" spans="6:6">
      <c r="F84" s="52"/>
    </row>
    <row r="85" spans="6:6" ht="36">
      <c r="F85" s="52" t="s">
        <v>216</v>
      </c>
    </row>
    <row r="86" spans="6:6">
      <c r="F86" s="52"/>
    </row>
    <row r="87" spans="6:6" ht="36">
      <c r="F87" s="52" t="s">
        <v>210</v>
      </c>
    </row>
    <row r="88" spans="6:6" ht="36">
      <c r="F88" s="52" t="s">
        <v>211</v>
      </c>
    </row>
    <row r="89" spans="6:6" ht="42" customHeight="1">
      <c r="F89" s="52" t="s">
        <v>212</v>
      </c>
    </row>
    <row r="90" spans="6:6" ht="54">
      <c r="F90" s="52" t="s">
        <v>217</v>
      </c>
    </row>
    <row r="91" spans="6:6">
      <c r="F91" s="52"/>
    </row>
    <row r="92" spans="6:6" ht="18">
      <c r="F92" s="109" t="s">
        <v>213</v>
      </c>
    </row>
    <row r="93" spans="6:6" ht="18">
      <c r="F93" s="110" t="s">
        <v>208</v>
      </c>
    </row>
    <row r="94" spans="6:6" ht="81" customHeight="1">
      <c r="F94" s="52" t="s">
        <v>214</v>
      </c>
    </row>
    <row r="95" spans="6:6" ht="126">
      <c r="F95" s="52" t="s">
        <v>579</v>
      </c>
    </row>
    <row r="96" spans="6:6">
      <c r="F96" s="52"/>
    </row>
    <row r="97" spans="6:6">
      <c r="F97" s="52"/>
    </row>
    <row r="98" spans="6:6" ht="18">
      <c r="F98" s="109" t="s">
        <v>215</v>
      </c>
    </row>
    <row r="99" spans="6:6" ht="18">
      <c r="F99" s="110" t="s">
        <v>208</v>
      </c>
    </row>
    <row r="100" spans="6:6" ht="18">
      <c r="F100" s="29" t="s">
        <v>206</v>
      </c>
    </row>
  </sheetData>
  <dataValidations count="2">
    <dataValidation type="list" allowBlank="1" showInputMessage="1" showErrorMessage="1" sqref="D68 D70" xr:uid="{7FA75AEC-04D9-BE4F-91C7-D0408A2370FE}">
      <formula1>"monthly,quarterly,annual"</formula1>
    </dataValidation>
    <dataValidation type="list" allowBlank="1" showInputMessage="1" showErrorMessage="1" sqref="D56 D60" xr:uid="{C574F9C1-52E9-8744-A58B-D0074C9F736D}">
      <formula1>"yes,no"</formula1>
    </dataValidation>
  </dataValidation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A4805-1318-8949-88F0-529100B8CC0F}">
  <dimension ref="B2:BC139"/>
  <sheetViews>
    <sheetView showGridLines="0" zoomScaleNormal="100" workbookViewId="0">
      <pane ySplit="2" topLeftCell="A3" activePane="bottomLeft" state="frozen"/>
      <selection pane="bottomLeft" activeCell="B2" sqref="B2"/>
    </sheetView>
  </sheetViews>
  <sheetFormatPr baseColWidth="10" defaultColWidth="10.796875" defaultRowHeight="17" outlineLevelRow="1"/>
  <cols>
    <col min="1" max="1" width="3.796875" style="25" customWidth="1"/>
    <col min="2" max="2" width="51.19921875" style="26" customWidth="1"/>
    <col min="3" max="3" width="7.3984375" style="30" customWidth="1"/>
    <col min="4" max="4" width="16.59765625" style="30" customWidth="1"/>
    <col min="5" max="5" width="16.59765625" style="25" customWidth="1"/>
    <col min="6" max="6" width="20.3984375" style="26" customWidth="1"/>
    <col min="7" max="7" width="14" style="25" customWidth="1"/>
    <col min="8" max="8" width="12.796875" style="85" customWidth="1"/>
    <col min="9" max="9" width="13.796875" style="30" customWidth="1"/>
    <col min="10" max="53" width="12.796875" style="25" customWidth="1"/>
    <col min="54" max="54" width="19.796875" style="25" customWidth="1"/>
    <col min="55" max="55" width="18.796875" style="25" customWidth="1"/>
    <col min="56" max="16384" width="10.796875" style="25"/>
  </cols>
  <sheetData>
    <row r="2" spans="2:22" s="124" customFormat="1">
      <c r="B2" s="48" t="s">
        <v>284</v>
      </c>
      <c r="C2" s="63"/>
      <c r="D2" s="63"/>
      <c r="F2" s="26"/>
      <c r="G2" s="124" t="str">
        <f>IF(D6="hide","","This section is used to communicate your unit economics. Please edit for your business.")</f>
        <v>This section is used to communicate your unit economics. Please edit for your business.</v>
      </c>
      <c r="H2" s="135"/>
    </row>
    <row r="4" spans="2:22">
      <c r="B4" s="145" t="s">
        <v>732</v>
      </c>
      <c r="C4" s="146"/>
      <c r="D4" s="146" t="s">
        <v>285</v>
      </c>
      <c r="E4" s="146" t="s">
        <v>735</v>
      </c>
      <c r="F4" s="25"/>
      <c r="H4" s="25"/>
      <c r="I4" s="25"/>
      <c r="V4" s="138"/>
    </row>
    <row r="5" spans="2:22">
      <c r="E5" s="30"/>
      <c r="H5" s="25"/>
      <c r="V5" s="138"/>
    </row>
    <row r="6" spans="2:22">
      <c r="B6" s="26" t="s">
        <v>733</v>
      </c>
      <c r="D6" s="237" t="s">
        <v>729</v>
      </c>
      <c r="V6" s="26"/>
    </row>
    <row r="7" spans="2:22">
      <c r="D7" s="25"/>
      <c r="V7" s="26"/>
    </row>
    <row r="8" spans="2:22">
      <c r="B8" s="9" t="s">
        <v>62</v>
      </c>
      <c r="E8" s="30"/>
      <c r="H8" s="25"/>
      <c r="V8" s="138"/>
    </row>
    <row r="9" spans="2:22">
      <c r="B9" s="67" t="s">
        <v>737</v>
      </c>
      <c r="C9" s="30" t="str">
        <f>'Get Started'!D$8</f>
        <v>$</v>
      </c>
      <c r="D9" s="67">
        <v>0</v>
      </c>
      <c r="E9" s="117" t="s">
        <v>286</v>
      </c>
      <c r="V9" s="138"/>
    </row>
    <row r="10" spans="2:22">
      <c r="B10" s="67" t="s">
        <v>739</v>
      </c>
      <c r="C10" s="30" t="str">
        <f>C$9</f>
        <v>$</v>
      </c>
      <c r="D10" s="67">
        <v>0</v>
      </c>
      <c r="E10" s="117" t="s">
        <v>319</v>
      </c>
      <c r="V10" s="138"/>
    </row>
    <row r="11" spans="2:22">
      <c r="B11" s="67" t="s">
        <v>738</v>
      </c>
      <c r="C11" s="30" t="str">
        <f t="shared" ref="C11:C61" si="0">C$9</f>
        <v>$</v>
      </c>
      <c r="D11" s="67">
        <v>0</v>
      </c>
      <c r="E11" s="117" t="s">
        <v>295</v>
      </c>
      <c r="V11" s="138"/>
    </row>
    <row r="12" spans="2:22">
      <c r="D12" s="134"/>
      <c r="E12" s="85"/>
      <c r="V12" s="138"/>
    </row>
    <row r="13" spans="2:22">
      <c r="B13" s="9" t="s">
        <v>296</v>
      </c>
      <c r="D13" s="134"/>
      <c r="E13" s="85"/>
      <c r="V13" s="138"/>
    </row>
    <row r="14" spans="2:22">
      <c r="B14" s="67" t="s">
        <v>734</v>
      </c>
      <c r="C14" s="30" t="s">
        <v>24</v>
      </c>
      <c r="D14" s="47">
        <v>0</v>
      </c>
      <c r="E14" s="117" t="s">
        <v>286</v>
      </c>
      <c r="V14" s="138"/>
    </row>
    <row r="15" spans="2:22">
      <c r="B15" s="67" t="s">
        <v>719</v>
      </c>
      <c r="C15" s="30" t="s">
        <v>24</v>
      </c>
      <c r="D15" s="47">
        <v>0</v>
      </c>
      <c r="E15" s="117" t="s">
        <v>319</v>
      </c>
      <c r="V15" s="138"/>
    </row>
    <row r="16" spans="2:22">
      <c r="B16" s="67" t="s">
        <v>691</v>
      </c>
      <c r="C16" s="30" t="s">
        <v>24</v>
      </c>
      <c r="D16" s="47">
        <v>0</v>
      </c>
      <c r="E16" s="117" t="s">
        <v>295</v>
      </c>
      <c r="V16" s="138"/>
    </row>
    <row r="17" spans="2:22">
      <c r="D17" s="139"/>
      <c r="E17" s="26"/>
      <c r="V17" s="138"/>
    </row>
    <row r="18" spans="2:22">
      <c r="B18" s="9" t="s">
        <v>723</v>
      </c>
      <c r="C18" s="63"/>
      <c r="D18" s="25"/>
      <c r="E18" s="26" t="str">
        <f>IF(D6="hide","","optional, used in case you offer discounts for first subscription or first purchase")</f>
        <v>optional, used in case you offer discounts for first subscription or first purchase</v>
      </c>
      <c r="V18" s="138"/>
    </row>
    <row r="19" spans="2:22">
      <c r="B19" s="36" t="s">
        <v>651</v>
      </c>
      <c r="C19" s="30" t="str">
        <f t="shared" ref="C19:C20" si="1">C$9</f>
        <v>$</v>
      </c>
      <c r="D19" s="67">
        <v>0</v>
      </c>
      <c r="E19" s="26" t="str">
        <f>IF(D6="hide","","total, over billing period")</f>
        <v>total, over billing period</v>
      </c>
      <c r="I19" s="136"/>
      <c r="V19" s="138"/>
    </row>
    <row r="20" spans="2:22">
      <c r="B20" s="36" t="s">
        <v>652</v>
      </c>
      <c r="C20" s="30" t="str">
        <f t="shared" si="1"/>
        <v>$</v>
      </c>
      <c r="D20" s="67">
        <v>0</v>
      </c>
      <c r="E20" s="26" t="str">
        <f>IF(D6="hide","","total, first transaction only")</f>
        <v>total, first transaction only</v>
      </c>
      <c r="I20" s="136"/>
      <c r="V20" s="138"/>
    </row>
    <row r="21" spans="2:22">
      <c r="B21" s="36"/>
      <c r="D21" s="26"/>
      <c r="E21" s="26"/>
      <c r="I21" s="136"/>
      <c r="V21" s="138"/>
    </row>
    <row r="22" spans="2:22">
      <c r="B22" s="66" t="s">
        <v>727</v>
      </c>
      <c r="C22" s="63"/>
      <c r="D22" s="63"/>
      <c r="E22" s="26"/>
      <c r="I22" s="63"/>
      <c r="V22" s="138"/>
    </row>
    <row r="23" spans="2:22">
      <c r="B23" s="36" t="s">
        <v>621</v>
      </c>
      <c r="C23" s="136" t="s">
        <v>58</v>
      </c>
      <c r="D23" s="67">
        <v>0</v>
      </c>
      <c r="E23" s="26" t="str">
        <f>IF(D6="hide","","defines the billing cycle, so that cash collection can be separate from revenues. By default this equals the period for churn, but you can overwrite and change it")</f>
        <v>defines the billing cycle, so that cash collection can be separate from revenues. By default this equals the period for churn, but you can overwrite and change it</v>
      </c>
      <c r="I23" s="63"/>
      <c r="V23" s="138"/>
    </row>
    <row r="24" spans="2:22">
      <c r="B24" s="36" t="s">
        <v>622</v>
      </c>
      <c r="C24" s="136" t="s">
        <v>58</v>
      </c>
      <c r="D24" s="67">
        <v>0</v>
      </c>
      <c r="E24" s="26" t="str">
        <f>IF(D6="hide","","define the length of a cycle for churn. Annual = 12, monthly = 1")</f>
        <v>define the length of a cycle for churn. Annual = 12, monthly = 1</v>
      </c>
      <c r="I24" s="136"/>
      <c r="V24" s="138"/>
    </row>
    <row r="25" spans="2:22">
      <c r="B25" s="36" t="str">
        <f>"% Growth in Gross Margin per unit, linear annual growth"</f>
        <v>% Growth in Gross Margin per unit, linear annual growth</v>
      </c>
      <c r="C25" s="136" t="s">
        <v>24</v>
      </c>
      <c r="D25" s="137">
        <v>0</v>
      </c>
      <c r="E25" s="26" t="str">
        <f>IF(D6="hide","","annual rate, linear growth")</f>
        <v>annual rate, linear growth</v>
      </c>
      <c r="I25" s="136"/>
      <c r="V25" s="138"/>
    </row>
    <row r="26" spans="2:22">
      <c r="B26" s="36" t="str">
        <f>"% Churn, every "&amp;MAX(1,D$24)&amp;" month"&amp;IF(D$24&gt;1,"s","")</f>
        <v>% Churn, every 1 month</v>
      </c>
      <c r="C26" s="136" t="s">
        <v>24</v>
      </c>
      <c r="D26" s="137">
        <v>0</v>
      </c>
      <c r="E26" s="26" t="str">
        <f>IF(D6="hide","","% that do not renew")</f>
        <v>% that do not renew</v>
      </c>
      <c r="I26" s="136"/>
      <c r="V26" s="138"/>
    </row>
    <row r="27" spans="2:22">
      <c r="B27" s="36" t="s">
        <v>287</v>
      </c>
      <c r="C27" s="136" t="s">
        <v>58</v>
      </c>
      <c r="D27" s="139">
        <f>IFERROR(1/(D26/MAX(1,D24)),0)</f>
        <v>0</v>
      </c>
      <c r="E27" s="26" t="str">
        <f>IF(D6="hide","","# months")</f>
        <v># months</v>
      </c>
      <c r="I27" s="136"/>
      <c r="V27" s="138"/>
    </row>
    <row r="28" spans="2:22">
      <c r="B28" s="36"/>
      <c r="C28" s="136"/>
      <c r="D28" s="139"/>
      <c r="E28" s="26"/>
      <c r="I28" s="136"/>
      <c r="V28" s="138"/>
    </row>
    <row r="29" spans="2:22">
      <c r="B29" s="142" t="s">
        <v>730</v>
      </c>
      <c r="C29" s="136"/>
      <c r="D29" s="139"/>
      <c r="E29" s="26"/>
      <c r="I29" s="136"/>
      <c r="V29" s="138"/>
    </row>
    <row r="30" spans="2:22">
      <c r="B30" s="36" t="s">
        <v>731</v>
      </c>
      <c r="C30" s="136" t="s">
        <v>58</v>
      </c>
      <c r="D30" s="67">
        <v>0</v>
      </c>
      <c r="E30" s="26" t="str">
        <f>IF(D6="hide","","month"&amp;IF(D30&gt;1,"s","")&amp;"; this will be zero for upfront, one-time fees, perhaps assume 12 for one-time fees that happen after 1 year")</f>
        <v>month; this will be zero for upfront, one-time fees, perhaps assume 12 for one-time fees that happen after 1 year</v>
      </c>
      <c r="I30" s="136"/>
      <c r="V30" s="138"/>
    </row>
    <row r="31" spans="2:22">
      <c r="B31" s="36"/>
      <c r="C31" s="136"/>
      <c r="D31" s="139"/>
      <c r="E31" s="26"/>
      <c r="I31" s="136"/>
      <c r="V31" s="138"/>
    </row>
    <row r="32" spans="2:22">
      <c r="B32" s="66" t="s">
        <v>728</v>
      </c>
      <c r="C32" s="136"/>
      <c r="D32" s="139"/>
      <c r="E32" s="26"/>
      <c r="I32" s="136"/>
      <c r="V32" s="138"/>
    </row>
    <row r="33" spans="2:22">
      <c r="B33" s="36" t="s">
        <v>720</v>
      </c>
      <c r="C33" s="136" t="s">
        <v>58</v>
      </c>
      <c r="D33" s="67">
        <v>0</v>
      </c>
      <c r="E33" s="26" t="str">
        <f>IF(D6="hide","","month"&amp;IF(D33&gt;1,"s",""))</f>
        <v>month</v>
      </c>
      <c r="I33" s="136"/>
      <c r="V33" s="138"/>
    </row>
    <row r="34" spans="2:22">
      <c r="B34" s="36" t="str">
        <f>"% Growth in Gross Margin per unit, linear annual growth"</f>
        <v>% Growth in Gross Margin per unit, linear annual growth</v>
      </c>
      <c r="C34" s="136" t="s">
        <v>24</v>
      </c>
      <c r="D34" s="137">
        <v>0</v>
      </c>
      <c r="E34" s="26" t="str">
        <f>IF(D6="hide","","annual rate, linear growth")</f>
        <v>annual rate, linear growth</v>
      </c>
      <c r="I34" s="136"/>
      <c r="V34" s="138"/>
    </row>
    <row r="35" spans="2:22">
      <c r="B35" s="36" t="str">
        <f>"% Churn, every period"</f>
        <v>% Churn, every period</v>
      </c>
      <c r="C35" s="136" t="s">
        <v>24</v>
      </c>
      <c r="D35" s="137">
        <v>0</v>
      </c>
      <c r="E35" s="26" t="str">
        <f>IF(D6="hide","","% that do not repeat")</f>
        <v>% that do not repeat</v>
      </c>
      <c r="I35" s="136"/>
      <c r="V35" s="138"/>
    </row>
    <row r="36" spans="2:22">
      <c r="B36" s="36" t="s">
        <v>322</v>
      </c>
      <c r="C36" s="136" t="s">
        <v>58</v>
      </c>
      <c r="D36" s="166">
        <f>IFERROR(12/D33,0)</f>
        <v>0</v>
      </c>
      <c r="E36" s="138" t="str">
        <f>IF(D6="hide","","average lifetime one time purchases, before churn")</f>
        <v>average lifetime one time purchases, before churn</v>
      </c>
      <c r="I36" s="136"/>
      <c r="V36" s="138"/>
    </row>
    <row r="37" spans="2:22">
      <c r="B37" s="36" t="s">
        <v>323</v>
      </c>
      <c r="C37" s="136" t="s">
        <v>58</v>
      </c>
      <c r="D37" s="167">
        <f>IFERROR(1/(D35/MAX(1,D33))/MAX(1,D33),0)</f>
        <v>0</v>
      </c>
      <c r="E37" s="26" t="str">
        <f>IF(D6="hide","","calculated")</f>
        <v>calculated</v>
      </c>
      <c r="I37" s="136"/>
      <c r="V37" s="138"/>
    </row>
    <row r="38" spans="2:22">
      <c r="B38" s="36"/>
      <c r="C38" s="136"/>
      <c r="D38" s="25"/>
      <c r="E38" s="26"/>
      <c r="I38" s="136"/>
      <c r="V38" s="138"/>
    </row>
    <row r="39" spans="2:22">
      <c r="B39" s="36" t="s">
        <v>288</v>
      </c>
      <c r="C39" s="136" t="s">
        <v>24</v>
      </c>
      <c r="D39" s="137">
        <v>0</v>
      </c>
      <c r="E39" s="26" t="str">
        <f>IF(D6="hide","","optional, assume an annual rate. used if you want to discount the future cash flows, using methodology from https://www.forentrepreneurs.com/ltv/ ")</f>
        <v xml:space="preserve">optional, assume an annual rate. used if you want to discount the future cash flows, using methodology from https://www.forentrepreneurs.com/ltv/ </v>
      </c>
      <c r="I39" s="136"/>
      <c r="V39" s="138"/>
    </row>
    <row r="40" spans="2:22">
      <c r="B40" s="36" t="str">
        <f>"K, "&amp;E59</f>
        <v>K, Recurring</v>
      </c>
      <c r="C40" s="136" t="s">
        <v>58</v>
      </c>
      <c r="D40" s="26">
        <f>IFERROR((1-D26/MAX(1,D24))*(1-D39),1)</f>
        <v>1</v>
      </c>
      <c r="E40" s="26" t="str">
        <f>IF(D6="hide","","optional, only used if using discount rate")</f>
        <v>optional, only used if using discount rate</v>
      </c>
      <c r="I40" s="136"/>
      <c r="V40" s="138"/>
    </row>
    <row r="41" spans="2:22">
      <c r="B41" s="36" t="str">
        <f>"K, "&amp;E61</f>
        <v>K, Transaction</v>
      </c>
      <c r="C41" s="136" t="s">
        <v>58</v>
      </c>
      <c r="D41" s="26">
        <f>IFERROR((1-D35/MAX(1,D33))*(1-D39),1)</f>
        <v>1</v>
      </c>
      <c r="E41" s="26" t="str">
        <f>IF(D6="hide","","optional, only used if using discount rate")</f>
        <v>optional, only used if using discount rate</v>
      </c>
      <c r="I41" s="136"/>
      <c r="V41" s="138"/>
    </row>
    <row r="42" spans="2:22">
      <c r="B42" s="36"/>
      <c r="C42" s="136"/>
      <c r="D42" s="23"/>
      <c r="E42" s="26"/>
      <c r="I42" s="136"/>
      <c r="V42" s="138"/>
    </row>
    <row r="43" spans="2:22">
      <c r="B43" s="9" t="s">
        <v>321</v>
      </c>
      <c r="D43" s="134"/>
      <c r="E43" s="26"/>
      <c r="F43" s="85"/>
    </row>
    <row r="44" spans="2:22">
      <c r="B44" s="26" t="s">
        <v>689</v>
      </c>
      <c r="C44" s="30" t="str">
        <f t="shared" ref="C44:C70" si="2">C$9</f>
        <v>$</v>
      </c>
      <c r="D44" s="238">
        <v>0</v>
      </c>
      <c r="E44" s="85" t="str">
        <f>IF(D6="hide","","may need to adjust based on one time discounts, which costs to use from CAC forecast, and other business-specific issues")</f>
        <v>may need to adjust based on one time discounts, which costs to use from CAC forecast, and other business-specific issues</v>
      </c>
      <c r="F44" s="25"/>
    </row>
    <row r="45" spans="2:22">
      <c r="B45" s="26" t="str">
        <f>"Cost of Retention and Expansion, "&amp;E59</f>
        <v>Cost of Retention and Expansion, Recurring</v>
      </c>
      <c r="C45" s="30" t="str">
        <f t="shared" si="2"/>
        <v>$</v>
      </c>
      <c r="D45" s="238">
        <v>0</v>
      </c>
      <c r="E45" s="26" t="str">
        <f>IF(D6="hide","","For subscription renewals")</f>
        <v>For subscription renewals</v>
      </c>
      <c r="F45" s="25"/>
    </row>
    <row r="46" spans="2:22">
      <c r="B46" s="26" t="str">
        <f>"Cost of Repeat and Expansion, "&amp;E61</f>
        <v>Cost of Repeat and Expansion, Transaction</v>
      </c>
      <c r="C46" s="30" t="str">
        <f t="shared" si="2"/>
        <v>$</v>
      </c>
      <c r="D46" s="238">
        <v>0</v>
      </c>
      <c r="E46" s="26" t="str">
        <f>IF(D6="hide","","For repeat transactions")</f>
        <v>For repeat transactions</v>
      </c>
      <c r="F46" s="25"/>
    </row>
    <row r="47" spans="2:22">
      <c r="D47" s="25"/>
      <c r="V47" s="26"/>
    </row>
    <row r="48" spans="2:22">
      <c r="B48" s="126" t="str">
        <f>"LTV, "&amp;E59</f>
        <v>LTV, Recurring</v>
      </c>
      <c r="C48" s="30" t="str">
        <f>C$9</f>
        <v>$</v>
      </c>
      <c r="D48" s="70">
        <f>IFERROR(D68*(1/(1-D40)+D25*D40/(1-D40)^2)-D19,0)</f>
        <v>0</v>
      </c>
      <c r="E48" s="138" t="str">
        <f>IF(D6="hide","",IF(D26=0,"LTV = "&amp;AZ76&amp;" months * gross margin per month, since no churn is assumed the model uses the max lifetime as used in the cash flow forecast","formula for LTV from https://www.forentrepreneurs.com/ltv/  to use discount rate (optional), and growth in average revenue (optional)"))</f>
        <v>LTV = 48 months * gross margin per month, since no churn is assumed the model uses the max lifetime as used in the cash flow forecast</v>
      </c>
      <c r="I48" s="136"/>
      <c r="V48" s="138"/>
    </row>
    <row r="49" spans="2:22">
      <c r="B49" s="126" t="str">
        <f>"LTV, "&amp;E60</f>
        <v>LTV, One time</v>
      </c>
      <c r="C49" s="30" t="str">
        <f>C$9</f>
        <v>$</v>
      </c>
      <c r="D49" s="70">
        <f>D66/(1+$D$39/12)^D30</f>
        <v>0</v>
      </c>
      <c r="E49" s="26" t="str">
        <f>IF(D6="hide","","LTV = revenues less cost of sales for this one time cash flow assumed in the first month of forecast")</f>
        <v>LTV = revenues less cost of sales for this one time cash flow assumed in the first month of forecast</v>
      </c>
      <c r="I49" s="136"/>
      <c r="V49" s="138"/>
    </row>
    <row r="50" spans="2:22">
      <c r="B50" s="126" t="str">
        <f>"LTV, "&amp;E61</f>
        <v>LTV, Transaction</v>
      </c>
      <c r="C50" s="30" t="str">
        <f>C$9</f>
        <v>$</v>
      </c>
      <c r="D50" s="70">
        <f>IFERROR((D70*(1/(1-D41)+D34*D41/(1-D41)^2))/D33-D20,0)</f>
        <v>0</v>
      </c>
      <c r="E50" s="26" t="str">
        <f>IF(D6="hide","",IF(D35=0,"LTV = "&amp;AZ76&amp;" months * gross margin per month, since no churn is assumed the model uses the max lifetime as used in the cash flow forecast","formula for LTV from https://www.forentrepreneurs.com/ltv/  to use discount rate (optional), and growth in average revenue (optional)"))</f>
        <v>LTV = 48 months * gross margin per month, since no churn is assumed the model uses the max lifetime as used in the cash flow forecast</v>
      </c>
      <c r="I50" s="136"/>
      <c r="V50" s="138"/>
    </row>
    <row r="51" spans="2:22">
      <c r="B51" s="126" t="s">
        <v>60</v>
      </c>
      <c r="C51" s="30" t="str">
        <f>C$9</f>
        <v>$</v>
      </c>
      <c r="D51" s="70">
        <f>IF(SUM(D48,D50)=0,BA133,SUM(D48:D50))</f>
        <v>0</v>
      </c>
      <c r="E51" s="94" t="str">
        <f>IF(D6="hide","","sum of all LTVs")</f>
        <v>sum of all LTVs</v>
      </c>
      <c r="F51" s="25"/>
      <c r="I51" s="136"/>
    </row>
    <row r="52" spans="2:22">
      <c r="B52" s="64" t="s">
        <v>61</v>
      </c>
      <c r="C52" s="30" t="str">
        <f>C$9</f>
        <v>$</v>
      </c>
      <c r="D52" s="70">
        <f>IFERROR(D51/ABS(D44),0)</f>
        <v>0</v>
      </c>
      <c r="E52" s="135" t="str">
        <f>IF(D6="hide","","LTV / CAC, to help measure profitability performance")</f>
        <v>LTV / CAC, to help measure profitability performance</v>
      </c>
      <c r="F52" s="25"/>
      <c r="I52" s="63"/>
    </row>
    <row r="53" spans="2:22">
      <c r="B53" s="134" t="s">
        <v>289</v>
      </c>
      <c r="C53" s="127" t="s">
        <v>58</v>
      </c>
      <c r="D53" s="168">
        <f>IFERROR(ABS(D44)/(D68+D69+D70),1)</f>
        <v>1</v>
      </c>
      <c r="E53" s="85" t="str">
        <f>IF(D6="hide","","# of months to payback the customer acquisition costs, based on gross margin")</f>
        <v># of months to payback the customer acquisition costs, based on gross margin</v>
      </c>
      <c r="F53" s="25"/>
    </row>
    <row r="54" spans="2:22">
      <c r="B54" s="25"/>
      <c r="D54" s="139"/>
      <c r="F54" s="25"/>
      <c r="J54" s="124"/>
    </row>
    <row r="55" spans="2:22">
      <c r="B55" s="26" t="s">
        <v>725</v>
      </c>
      <c r="D55" s="25"/>
      <c r="E55" s="25" t="s">
        <v>726</v>
      </c>
      <c r="V55" s="26"/>
    </row>
    <row r="56" spans="2:22" hidden="1" outlineLevel="1">
      <c r="D56" s="25"/>
      <c r="V56" s="26"/>
    </row>
    <row r="57" spans="2:22" hidden="1" outlineLevel="1">
      <c r="B57" s="26" t="s">
        <v>724</v>
      </c>
      <c r="D57" s="25"/>
      <c r="V57" s="26"/>
    </row>
    <row r="58" spans="2:22" hidden="1" outlineLevel="1">
      <c r="D58" s="25"/>
      <c r="V58" s="26"/>
    </row>
    <row r="59" spans="2:22" hidden="1" outlineLevel="1">
      <c r="B59" s="26" t="str">
        <f>"Total Revenues, "&amp;E59</f>
        <v>Total Revenues, Recurring</v>
      </c>
      <c r="C59" s="30" t="str">
        <f t="shared" si="0"/>
        <v>$</v>
      </c>
      <c r="D59" s="139">
        <f>SUMIFS(D$9:D$11,E$9:E$11,E59)</f>
        <v>0</v>
      </c>
      <c r="E59" s="85" t="s">
        <v>286</v>
      </c>
      <c r="V59" s="85" t="s">
        <v>49</v>
      </c>
    </row>
    <row r="60" spans="2:22" hidden="1" outlineLevel="1">
      <c r="B60" s="26" t="str">
        <f>"Total Revenues, "&amp;E60</f>
        <v>Total Revenues, One time</v>
      </c>
      <c r="C60" s="30" t="str">
        <f t="shared" si="0"/>
        <v>$</v>
      </c>
      <c r="D60" s="139">
        <f>SUMIFS(D$9:D$11,E$9:E$11,E60)</f>
        <v>0</v>
      </c>
      <c r="E60" s="85" t="s">
        <v>319</v>
      </c>
      <c r="V60" s="85" t="s">
        <v>49</v>
      </c>
    </row>
    <row r="61" spans="2:22" hidden="1" outlineLevel="1">
      <c r="B61" s="26" t="str">
        <f>"Total Revenues, "&amp;E61</f>
        <v>Total Revenues, Transaction</v>
      </c>
      <c r="C61" s="30" t="str">
        <f t="shared" si="0"/>
        <v>$</v>
      </c>
      <c r="D61" s="139">
        <f>SUMIFS(D$9:D$11,E$9:E$11,E61)</f>
        <v>0</v>
      </c>
      <c r="E61" s="85" t="s">
        <v>295</v>
      </c>
      <c r="V61" s="85" t="s">
        <v>49</v>
      </c>
    </row>
    <row r="62" spans="2:22" hidden="1" outlineLevel="1">
      <c r="B62" s="26" t="str">
        <f>"Total Cost of Sales, "&amp;E62</f>
        <v>Total Cost of Sales, Recurring</v>
      </c>
      <c r="C62" s="30" t="s">
        <v>24</v>
      </c>
      <c r="D62" s="235">
        <f>SUMIFS(D$14:D$16,E$14:E$16,E62)</f>
        <v>0</v>
      </c>
      <c r="E62" s="85" t="str">
        <f>E59</f>
        <v>Recurring</v>
      </c>
      <c r="V62" s="85" t="s">
        <v>49</v>
      </c>
    </row>
    <row r="63" spans="2:22" hidden="1" outlineLevel="1">
      <c r="B63" s="26" t="str">
        <f>"Total Cost of Sales, "&amp;E63</f>
        <v>Total Cost of Sales, One time</v>
      </c>
      <c r="C63" s="30" t="s">
        <v>24</v>
      </c>
      <c r="D63" s="235">
        <f>SUMIFS(D$14:D$16,E$14:E$16,E63)</f>
        <v>0</v>
      </c>
      <c r="E63" s="85" t="str">
        <f>E60</f>
        <v>One time</v>
      </c>
      <c r="V63" s="85" t="s">
        <v>49</v>
      </c>
    </row>
    <row r="64" spans="2:22" hidden="1" outlineLevel="1">
      <c r="B64" s="26" t="str">
        <f>"Total Cost of Sales, "&amp;E64</f>
        <v>Total Cost of Sales, Transaction</v>
      </c>
      <c r="C64" s="30" t="s">
        <v>24</v>
      </c>
      <c r="D64" s="235">
        <f>SUMIFS(D$14:D$16,E$14:E$16,E64)</f>
        <v>0</v>
      </c>
      <c r="E64" s="85" t="str">
        <f>E61</f>
        <v>Transaction</v>
      </c>
      <c r="V64" s="85" t="s">
        <v>49</v>
      </c>
    </row>
    <row r="65" spans="2:55" hidden="1" outlineLevel="1">
      <c r="B65" s="26" t="str">
        <f>"Gross Margin, "&amp;E59</f>
        <v>Gross Margin, Recurring</v>
      </c>
      <c r="C65" s="30" t="str">
        <f t="shared" ref="C65:C67" si="3">C$9</f>
        <v>$</v>
      </c>
      <c r="D65" s="139">
        <f>ABS(D59)-ABS(D62)*D59</f>
        <v>0</v>
      </c>
      <c r="E65" s="26"/>
      <c r="V65" s="85" t="s">
        <v>49</v>
      </c>
    </row>
    <row r="66" spans="2:55" hidden="1" outlineLevel="1">
      <c r="B66" s="26" t="s">
        <v>320</v>
      </c>
      <c r="C66" s="30" t="str">
        <f t="shared" si="3"/>
        <v>$</v>
      </c>
      <c r="D66" s="139">
        <f>ABS(D60)-ABS(D63)*D60</f>
        <v>0</v>
      </c>
      <c r="E66" s="26"/>
      <c r="V66" s="85"/>
    </row>
    <row r="67" spans="2:55" hidden="1" outlineLevel="1">
      <c r="B67" s="26" t="str">
        <f>"Gross Margin, "&amp;E61</f>
        <v>Gross Margin, Transaction</v>
      </c>
      <c r="C67" s="30" t="str">
        <f t="shared" si="3"/>
        <v>$</v>
      </c>
      <c r="D67" s="139">
        <f>ABS(D61)-ABS(D64)*D61</f>
        <v>0</v>
      </c>
      <c r="E67" s="26"/>
      <c r="V67" s="85" t="s">
        <v>49</v>
      </c>
    </row>
    <row r="68" spans="2:55" hidden="1" outlineLevel="1">
      <c r="B68" s="26" t="str">
        <f>B65&amp;", less "&amp;LOWER(B45)</f>
        <v>Gross Margin, Recurring, less cost of retention and expansion, recurring</v>
      </c>
      <c r="C68" s="30" t="str">
        <f t="shared" si="2"/>
        <v>$</v>
      </c>
      <c r="D68" s="124">
        <f>D65-ABS(D45)</f>
        <v>0</v>
      </c>
      <c r="E68" s="26" t="s">
        <v>687</v>
      </c>
      <c r="V68" s="85"/>
    </row>
    <row r="69" spans="2:55" hidden="1" outlineLevel="1">
      <c r="B69" s="26" t="str">
        <f>B66</f>
        <v>Gross Margin, One time</v>
      </c>
      <c r="C69" s="30" t="str">
        <f t="shared" si="2"/>
        <v>$</v>
      </c>
      <c r="D69" s="124">
        <f>D66</f>
        <v>0</v>
      </c>
      <c r="E69" s="26" t="s">
        <v>688</v>
      </c>
      <c r="V69" s="85"/>
    </row>
    <row r="70" spans="2:55" hidden="1" outlineLevel="1">
      <c r="B70" s="26" t="str">
        <f>B67&amp;", less "&amp;LOWER(B68)</f>
        <v>Gross Margin, Transaction, less gross margin, recurring, less cost of retention and expansion, recurring</v>
      </c>
      <c r="C70" s="30" t="str">
        <f t="shared" si="2"/>
        <v>$</v>
      </c>
      <c r="D70" s="124">
        <f>D67-ABS(D46)</f>
        <v>0</v>
      </c>
      <c r="E70" s="26" t="s">
        <v>687</v>
      </c>
      <c r="V70" s="85"/>
    </row>
    <row r="71" spans="2:55" hidden="1" outlineLevel="1">
      <c r="C71" s="63"/>
      <c r="D71" s="25"/>
      <c r="V71" s="85"/>
    </row>
    <row r="72" spans="2:55" hidden="1" outlineLevel="1">
      <c r="B72" s="25"/>
      <c r="D72" s="139"/>
      <c r="J72" s="124"/>
    </row>
    <row r="73" spans="2:55" hidden="1" outlineLevel="1">
      <c r="B73" s="26" t="s">
        <v>721</v>
      </c>
      <c r="D73" s="139" t="s">
        <v>722</v>
      </c>
      <c r="J73" s="124"/>
    </row>
    <row r="74" spans="2:55" hidden="1" outlineLevel="1">
      <c r="B74" s="25"/>
      <c r="D74" s="139"/>
      <c r="J74" s="124"/>
    </row>
    <row r="75" spans="2:55" hidden="1" outlineLevel="1">
      <c r="B75" s="9" t="s">
        <v>627</v>
      </c>
      <c r="D75" s="139"/>
    </row>
    <row r="76" spans="2:55" hidden="1" outlineLevel="1">
      <c r="B76" s="26" t="s">
        <v>626</v>
      </c>
      <c r="C76" s="26"/>
      <c r="D76" s="139">
        <v>0</v>
      </c>
      <c r="E76" s="139">
        <f>D76+1</f>
        <v>1</v>
      </c>
      <c r="F76" s="139">
        <f>E76+1</f>
        <v>2</v>
      </c>
      <c r="G76" s="139">
        <f>F76+1</f>
        <v>3</v>
      </c>
      <c r="H76" s="139">
        <f>G76+1</f>
        <v>4</v>
      </c>
      <c r="I76" s="139">
        <f>H76+1</f>
        <v>5</v>
      </c>
      <c r="J76" s="139">
        <f t="shared" ref="J76:AM76" si="4">I76+1</f>
        <v>6</v>
      </c>
      <c r="K76" s="139">
        <f t="shared" si="4"/>
        <v>7</v>
      </c>
      <c r="L76" s="139">
        <f t="shared" si="4"/>
        <v>8</v>
      </c>
      <c r="M76" s="139">
        <f t="shared" si="4"/>
        <v>9</v>
      </c>
      <c r="N76" s="139">
        <f t="shared" si="4"/>
        <v>10</v>
      </c>
      <c r="O76" s="139">
        <f t="shared" si="4"/>
        <v>11</v>
      </c>
      <c r="P76" s="139">
        <f t="shared" si="4"/>
        <v>12</v>
      </c>
      <c r="Q76" s="139">
        <f t="shared" si="4"/>
        <v>13</v>
      </c>
      <c r="R76" s="139">
        <f t="shared" si="4"/>
        <v>14</v>
      </c>
      <c r="S76" s="139">
        <f t="shared" si="4"/>
        <v>15</v>
      </c>
      <c r="T76" s="139">
        <f t="shared" si="4"/>
        <v>16</v>
      </c>
      <c r="U76" s="139">
        <f t="shared" si="4"/>
        <v>17</v>
      </c>
      <c r="V76" s="139">
        <f t="shared" si="4"/>
        <v>18</v>
      </c>
      <c r="W76" s="139">
        <f t="shared" si="4"/>
        <v>19</v>
      </c>
      <c r="X76" s="139">
        <f>W76+1</f>
        <v>20</v>
      </c>
      <c r="Y76" s="139">
        <f t="shared" si="4"/>
        <v>21</v>
      </c>
      <c r="Z76" s="139">
        <f t="shared" si="4"/>
        <v>22</v>
      </c>
      <c r="AA76" s="139">
        <f t="shared" si="4"/>
        <v>23</v>
      </c>
      <c r="AB76" s="139">
        <f t="shared" si="4"/>
        <v>24</v>
      </c>
      <c r="AC76" s="139">
        <f t="shared" si="4"/>
        <v>25</v>
      </c>
      <c r="AD76" s="139">
        <f t="shared" si="4"/>
        <v>26</v>
      </c>
      <c r="AE76" s="139">
        <f t="shared" si="4"/>
        <v>27</v>
      </c>
      <c r="AF76" s="139">
        <f t="shared" si="4"/>
        <v>28</v>
      </c>
      <c r="AG76" s="139">
        <f t="shared" si="4"/>
        <v>29</v>
      </c>
      <c r="AH76" s="139">
        <f t="shared" si="4"/>
        <v>30</v>
      </c>
      <c r="AI76" s="139">
        <f t="shared" si="4"/>
        <v>31</v>
      </c>
      <c r="AJ76" s="139">
        <f t="shared" si="4"/>
        <v>32</v>
      </c>
      <c r="AK76" s="139">
        <f t="shared" si="4"/>
        <v>33</v>
      </c>
      <c r="AL76" s="139">
        <f t="shared" si="4"/>
        <v>34</v>
      </c>
      <c r="AM76" s="139">
        <f t="shared" si="4"/>
        <v>35</v>
      </c>
      <c r="AN76" s="139">
        <f t="shared" ref="AN76" si="5">AM76+1</f>
        <v>36</v>
      </c>
      <c r="AO76" s="139">
        <f t="shared" ref="AO76" si="6">AN76+1</f>
        <v>37</v>
      </c>
      <c r="AP76" s="139">
        <f t="shared" ref="AP76" si="7">AO76+1</f>
        <v>38</v>
      </c>
      <c r="AQ76" s="139">
        <f t="shared" ref="AQ76" si="8">AP76+1</f>
        <v>39</v>
      </c>
      <c r="AR76" s="139">
        <f t="shared" ref="AR76" si="9">AQ76+1</f>
        <v>40</v>
      </c>
      <c r="AS76" s="139">
        <f t="shared" ref="AS76" si="10">AR76+1</f>
        <v>41</v>
      </c>
      <c r="AT76" s="139">
        <f t="shared" ref="AT76" si="11">AS76+1</f>
        <v>42</v>
      </c>
      <c r="AU76" s="139">
        <f t="shared" ref="AU76" si="12">AT76+1</f>
        <v>43</v>
      </c>
      <c r="AV76" s="139">
        <f t="shared" ref="AV76" si="13">AU76+1</f>
        <v>44</v>
      </c>
      <c r="AW76" s="139">
        <f t="shared" ref="AW76" si="14">AV76+1</f>
        <v>45</v>
      </c>
      <c r="AX76" s="139">
        <f t="shared" ref="AX76" si="15">AW76+1</f>
        <v>46</v>
      </c>
      <c r="AY76" s="139">
        <f t="shared" ref="AY76" si="16">AX76+1</f>
        <v>47</v>
      </c>
      <c r="AZ76" s="139">
        <f t="shared" ref="AZ76" si="17">AY76+1</f>
        <v>48</v>
      </c>
      <c r="BA76" s="221" t="str">
        <f>AZ76&amp;" month total"</f>
        <v>48 month total</v>
      </c>
    </row>
    <row r="77" spans="2:55" hidden="1" outlineLevel="1">
      <c r="B77" s="26" t="s">
        <v>623</v>
      </c>
      <c r="C77" s="169" t="s">
        <v>58</v>
      </c>
      <c r="D77" s="139">
        <f>D76</f>
        <v>0</v>
      </c>
      <c r="E77" s="139">
        <f t="shared" ref="E77:AZ77" si="18">IF(MOD(E$76,MAX(1,$D23))=0,1+D77,D77)</f>
        <v>1</v>
      </c>
      <c r="F77" s="139">
        <f t="shared" si="18"/>
        <v>2</v>
      </c>
      <c r="G77" s="139">
        <f t="shared" si="18"/>
        <v>3</v>
      </c>
      <c r="H77" s="139">
        <f t="shared" si="18"/>
        <v>4</v>
      </c>
      <c r="I77" s="139">
        <f t="shared" si="18"/>
        <v>5</v>
      </c>
      <c r="J77" s="139">
        <f t="shared" si="18"/>
        <v>6</v>
      </c>
      <c r="K77" s="139">
        <f t="shared" si="18"/>
        <v>7</v>
      </c>
      <c r="L77" s="139">
        <f t="shared" si="18"/>
        <v>8</v>
      </c>
      <c r="M77" s="139">
        <f t="shared" si="18"/>
        <v>9</v>
      </c>
      <c r="N77" s="139">
        <f t="shared" si="18"/>
        <v>10</v>
      </c>
      <c r="O77" s="139">
        <f t="shared" si="18"/>
        <v>11</v>
      </c>
      <c r="P77" s="139">
        <f t="shared" si="18"/>
        <v>12</v>
      </c>
      <c r="Q77" s="139">
        <f t="shared" si="18"/>
        <v>13</v>
      </c>
      <c r="R77" s="139">
        <f t="shared" si="18"/>
        <v>14</v>
      </c>
      <c r="S77" s="139">
        <f t="shared" si="18"/>
        <v>15</v>
      </c>
      <c r="T77" s="139">
        <f t="shared" si="18"/>
        <v>16</v>
      </c>
      <c r="U77" s="139">
        <f t="shared" si="18"/>
        <v>17</v>
      </c>
      <c r="V77" s="139">
        <f t="shared" si="18"/>
        <v>18</v>
      </c>
      <c r="W77" s="139">
        <f t="shared" si="18"/>
        <v>19</v>
      </c>
      <c r="X77" s="139">
        <f t="shared" si="18"/>
        <v>20</v>
      </c>
      <c r="Y77" s="139">
        <f t="shared" si="18"/>
        <v>21</v>
      </c>
      <c r="Z77" s="139">
        <f t="shared" si="18"/>
        <v>22</v>
      </c>
      <c r="AA77" s="139">
        <f t="shared" si="18"/>
        <v>23</v>
      </c>
      <c r="AB77" s="139">
        <f t="shared" si="18"/>
        <v>24</v>
      </c>
      <c r="AC77" s="139">
        <f t="shared" si="18"/>
        <v>25</v>
      </c>
      <c r="AD77" s="139">
        <f t="shared" si="18"/>
        <v>26</v>
      </c>
      <c r="AE77" s="139">
        <f t="shared" si="18"/>
        <v>27</v>
      </c>
      <c r="AF77" s="139">
        <f t="shared" si="18"/>
        <v>28</v>
      </c>
      <c r="AG77" s="139">
        <f t="shared" si="18"/>
        <v>29</v>
      </c>
      <c r="AH77" s="139">
        <f t="shared" si="18"/>
        <v>30</v>
      </c>
      <c r="AI77" s="139">
        <f t="shared" si="18"/>
        <v>31</v>
      </c>
      <c r="AJ77" s="139">
        <f t="shared" si="18"/>
        <v>32</v>
      </c>
      <c r="AK77" s="139">
        <f t="shared" si="18"/>
        <v>33</v>
      </c>
      <c r="AL77" s="139">
        <f t="shared" si="18"/>
        <v>34</v>
      </c>
      <c r="AM77" s="139">
        <f t="shared" si="18"/>
        <v>35</v>
      </c>
      <c r="AN77" s="139">
        <f t="shared" si="18"/>
        <v>36</v>
      </c>
      <c r="AO77" s="139">
        <f t="shared" si="18"/>
        <v>37</v>
      </c>
      <c r="AP77" s="139">
        <f t="shared" si="18"/>
        <v>38</v>
      </c>
      <c r="AQ77" s="139">
        <f t="shared" si="18"/>
        <v>39</v>
      </c>
      <c r="AR77" s="139">
        <f t="shared" si="18"/>
        <v>40</v>
      </c>
      <c r="AS77" s="139">
        <f t="shared" si="18"/>
        <v>41</v>
      </c>
      <c r="AT77" s="139">
        <f t="shared" si="18"/>
        <v>42</v>
      </c>
      <c r="AU77" s="139">
        <f t="shared" si="18"/>
        <v>43</v>
      </c>
      <c r="AV77" s="139">
        <f t="shared" si="18"/>
        <v>44</v>
      </c>
      <c r="AW77" s="139">
        <f t="shared" si="18"/>
        <v>45</v>
      </c>
      <c r="AX77" s="139">
        <f t="shared" si="18"/>
        <v>46</v>
      </c>
      <c r="AY77" s="139">
        <f t="shared" si="18"/>
        <v>47</v>
      </c>
      <c r="AZ77" s="139">
        <f t="shared" si="18"/>
        <v>48</v>
      </c>
      <c r="BA77" s="40"/>
    </row>
    <row r="78" spans="2:55" hidden="1" outlineLevel="1">
      <c r="B78" s="26" t="s">
        <v>324</v>
      </c>
      <c r="C78" s="169" t="s">
        <v>58</v>
      </c>
      <c r="D78" s="139">
        <f>D76</f>
        <v>0</v>
      </c>
      <c r="E78" s="139">
        <f t="shared" ref="E78:AZ78" si="19">IF(MOD(E$76,MAX(1,$D24))=0,1+D78,D78)</f>
        <v>1</v>
      </c>
      <c r="F78" s="139">
        <f t="shared" si="19"/>
        <v>2</v>
      </c>
      <c r="G78" s="139">
        <f t="shared" si="19"/>
        <v>3</v>
      </c>
      <c r="H78" s="139">
        <f t="shared" si="19"/>
        <v>4</v>
      </c>
      <c r="I78" s="139">
        <f t="shared" si="19"/>
        <v>5</v>
      </c>
      <c r="J78" s="139">
        <f t="shared" si="19"/>
        <v>6</v>
      </c>
      <c r="K78" s="139">
        <f t="shared" si="19"/>
        <v>7</v>
      </c>
      <c r="L78" s="139">
        <f t="shared" si="19"/>
        <v>8</v>
      </c>
      <c r="M78" s="139">
        <f t="shared" si="19"/>
        <v>9</v>
      </c>
      <c r="N78" s="139">
        <f t="shared" si="19"/>
        <v>10</v>
      </c>
      <c r="O78" s="139">
        <f t="shared" si="19"/>
        <v>11</v>
      </c>
      <c r="P78" s="139">
        <f t="shared" si="19"/>
        <v>12</v>
      </c>
      <c r="Q78" s="139">
        <f t="shared" si="19"/>
        <v>13</v>
      </c>
      <c r="R78" s="139">
        <f t="shared" si="19"/>
        <v>14</v>
      </c>
      <c r="S78" s="139">
        <f t="shared" si="19"/>
        <v>15</v>
      </c>
      <c r="T78" s="139">
        <f t="shared" si="19"/>
        <v>16</v>
      </c>
      <c r="U78" s="139">
        <f t="shared" si="19"/>
        <v>17</v>
      </c>
      <c r="V78" s="139">
        <f t="shared" si="19"/>
        <v>18</v>
      </c>
      <c r="W78" s="139">
        <f t="shared" si="19"/>
        <v>19</v>
      </c>
      <c r="X78" s="139">
        <f t="shared" si="19"/>
        <v>20</v>
      </c>
      <c r="Y78" s="139">
        <f t="shared" si="19"/>
        <v>21</v>
      </c>
      <c r="Z78" s="139">
        <f t="shared" si="19"/>
        <v>22</v>
      </c>
      <c r="AA78" s="139">
        <f t="shared" si="19"/>
        <v>23</v>
      </c>
      <c r="AB78" s="139">
        <f t="shared" si="19"/>
        <v>24</v>
      </c>
      <c r="AC78" s="139">
        <f t="shared" si="19"/>
        <v>25</v>
      </c>
      <c r="AD78" s="139">
        <f t="shared" si="19"/>
        <v>26</v>
      </c>
      <c r="AE78" s="139">
        <f t="shared" si="19"/>
        <v>27</v>
      </c>
      <c r="AF78" s="139">
        <f t="shared" si="19"/>
        <v>28</v>
      </c>
      <c r="AG78" s="139">
        <f t="shared" si="19"/>
        <v>29</v>
      </c>
      <c r="AH78" s="139">
        <f t="shared" si="19"/>
        <v>30</v>
      </c>
      <c r="AI78" s="139">
        <f t="shared" si="19"/>
        <v>31</v>
      </c>
      <c r="AJ78" s="139">
        <f t="shared" si="19"/>
        <v>32</v>
      </c>
      <c r="AK78" s="139">
        <f t="shared" si="19"/>
        <v>33</v>
      </c>
      <c r="AL78" s="139">
        <f t="shared" si="19"/>
        <v>34</v>
      </c>
      <c r="AM78" s="139">
        <f t="shared" si="19"/>
        <v>35</v>
      </c>
      <c r="AN78" s="139">
        <f t="shared" si="19"/>
        <v>36</v>
      </c>
      <c r="AO78" s="139">
        <f t="shared" si="19"/>
        <v>37</v>
      </c>
      <c r="AP78" s="139">
        <f t="shared" si="19"/>
        <v>38</v>
      </c>
      <c r="AQ78" s="139">
        <f t="shared" si="19"/>
        <v>39</v>
      </c>
      <c r="AR78" s="139">
        <f t="shared" si="19"/>
        <v>40</v>
      </c>
      <c r="AS78" s="139">
        <f t="shared" si="19"/>
        <v>41</v>
      </c>
      <c r="AT78" s="139">
        <f t="shared" si="19"/>
        <v>42</v>
      </c>
      <c r="AU78" s="139">
        <f t="shared" si="19"/>
        <v>43</v>
      </c>
      <c r="AV78" s="139">
        <f t="shared" si="19"/>
        <v>44</v>
      </c>
      <c r="AW78" s="139">
        <f t="shared" si="19"/>
        <v>45</v>
      </c>
      <c r="AX78" s="139">
        <f t="shared" si="19"/>
        <v>46</v>
      </c>
      <c r="AY78" s="139">
        <f t="shared" si="19"/>
        <v>47</v>
      </c>
      <c r="AZ78" s="139">
        <f t="shared" si="19"/>
        <v>48</v>
      </c>
      <c r="BA78" s="40"/>
    </row>
    <row r="79" spans="2:55" hidden="1" outlineLevel="1">
      <c r="B79" s="26" t="s">
        <v>325</v>
      </c>
      <c r="C79" s="169" t="s">
        <v>58</v>
      </c>
      <c r="D79" s="139">
        <f>D76</f>
        <v>0</v>
      </c>
      <c r="E79" s="139">
        <f t="shared" ref="E79:AZ79" si="20">IF($D33=0,0,IF(MOD(E$76,$D33)=0,1+D79,D79))</f>
        <v>0</v>
      </c>
      <c r="F79" s="139">
        <f t="shared" si="20"/>
        <v>0</v>
      </c>
      <c r="G79" s="139">
        <f t="shared" si="20"/>
        <v>0</v>
      </c>
      <c r="H79" s="139">
        <f t="shared" si="20"/>
        <v>0</v>
      </c>
      <c r="I79" s="139">
        <f t="shared" si="20"/>
        <v>0</v>
      </c>
      <c r="J79" s="139">
        <f t="shared" si="20"/>
        <v>0</v>
      </c>
      <c r="K79" s="139">
        <f t="shared" si="20"/>
        <v>0</v>
      </c>
      <c r="L79" s="139">
        <f t="shared" si="20"/>
        <v>0</v>
      </c>
      <c r="M79" s="139">
        <f t="shared" si="20"/>
        <v>0</v>
      </c>
      <c r="N79" s="139">
        <f t="shared" si="20"/>
        <v>0</v>
      </c>
      <c r="O79" s="139">
        <f t="shared" si="20"/>
        <v>0</v>
      </c>
      <c r="P79" s="139">
        <f t="shared" si="20"/>
        <v>0</v>
      </c>
      <c r="Q79" s="139">
        <f t="shared" si="20"/>
        <v>0</v>
      </c>
      <c r="R79" s="139">
        <f t="shared" si="20"/>
        <v>0</v>
      </c>
      <c r="S79" s="139">
        <f t="shared" si="20"/>
        <v>0</v>
      </c>
      <c r="T79" s="139">
        <f t="shared" si="20"/>
        <v>0</v>
      </c>
      <c r="U79" s="139">
        <f t="shared" si="20"/>
        <v>0</v>
      </c>
      <c r="V79" s="139">
        <f t="shared" si="20"/>
        <v>0</v>
      </c>
      <c r="W79" s="139">
        <f t="shared" si="20"/>
        <v>0</v>
      </c>
      <c r="X79" s="139">
        <f t="shared" si="20"/>
        <v>0</v>
      </c>
      <c r="Y79" s="139">
        <f t="shared" si="20"/>
        <v>0</v>
      </c>
      <c r="Z79" s="139">
        <f t="shared" si="20"/>
        <v>0</v>
      </c>
      <c r="AA79" s="139">
        <f t="shared" si="20"/>
        <v>0</v>
      </c>
      <c r="AB79" s="139">
        <f t="shared" si="20"/>
        <v>0</v>
      </c>
      <c r="AC79" s="139">
        <f t="shared" si="20"/>
        <v>0</v>
      </c>
      <c r="AD79" s="139">
        <f t="shared" si="20"/>
        <v>0</v>
      </c>
      <c r="AE79" s="139">
        <f t="shared" si="20"/>
        <v>0</v>
      </c>
      <c r="AF79" s="139">
        <f t="shared" si="20"/>
        <v>0</v>
      </c>
      <c r="AG79" s="139">
        <f t="shared" si="20"/>
        <v>0</v>
      </c>
      <c r="AH79" s="139">
        <f t="shared" si="20"/>
        <v>0</v>
      </c>
      <c r="AI79" s="139">
        <f t="shared" si="20"/>
        <v>0</v>
      </c>
      <c r="AJ79" s="139">
        <f t="shared" si="20"/>
        <v>0</v>
      </c>
      <c r="AK79" s="139">
        <f t="shared" si="20"/>
        <v>0</v>
      </c>
      <c r="AL79" s="139">
        <f t="shared" si="20"/>
        <v>0</v>
      </c>
      <c r="AM79" s="139">
        <f t="shared" si="20"/>
        <v>0</v>
      </c>
      <c r="AN79" s="139">
        <f t="shared" si="20"/>
        <v>0</v>
      </c>
      <c r="AO79" s="139">
        <f t="shared" si="20"/>
        <v>0</v>
      </c>
      <c r="AP79" s="139">
        <f t="shared" si="20"/>
        <v>0</v>
      </c>
      <c r="AQ79" s="139">
        <f t="shared" si="20"/>
        <v>0</v>
      </c>
      <c r="AR79" s="139">
        <f t="shared" si="20"/>
        <v>0</v>
      </c>
      <c r="AS79" s="139">
        <f t="shared" si="20"/>
        <v>0</v>
      </c>
      <c r="AT79" s="139">
        <f t="shared" si="20"/>
        <v>0</v>
      </c>
      <c r="AU79" s="139">
        <f t="shared" si="20"/>
        <v>0</v>
      </c>
      <c r="AV79" s="139">
        <f t="shared" si="20"/>
        <v>0</v>
      </c>
      <c r="AW79" s="139">
        <f t="shared" si="20"/>
        <v>0</v>
      </c>
      <c r="AX79" s="139">
        <f t="shared" si="20"/>
        <v>0</v>
      </c>
      <c r="AY79" s="139">
        <f t="shared" si="20"/>
        <v>0</v>
      </c>
      <c r="AZ79" s="139">
        <f t="shared" si="20"/>
        <v>0</v>
      </c>
      <c r="BA79" s="40"/>
    </row>
    <row r="80" spans="2:55" s="171" customFormat="1" hidden="1" outlineLevel="1">
      <c r="B80" s="94" t="s">
        <v>290</v>
      </c>
      <c r="C80" s="169" t="s">
        <v>58</v>
      </c>
      <c r="D80" s="71">
        <v>1</v>
      </c>
      <c r="E80" s="71">
        <f t="shared" ref="E80:AZ80" si="21">IF($D36=0,0,IF(MOD(E76,ROUND((12)/MAX($D36,0),0))=0,1,0))</f>
        <v>0</v>
      </c>
      <c r="F80" s="71">
        <f t="shared" si="21"/>
        <v>0</v>
      </c>
      <c r="G80" s="71">
        <f t="shared" si="21"/>
        <v>0</v>
      </c>
      <c r="H80" s="71">
        <f t="shared" si="21"/>
        <v>0</v>
      </c>
      <c r="I80" s="71">
        <f t="shared" si="21"/>
        <v>0</v>
      </c>
      <c r="J80" s="71">
        <f t="shared" si="21"/>
        <v>0</v>
      </c>
      <c r="K80" s="71">
        <f t="shared" si="21"/>
        <v>0</v>
      </c>
      <c r="L80" s="71">
        <f t="shared" si="21"/>
        <v>0</v>
      </c>
      <c r="M80" s="71">
        <f t="shared" si="21"/>
        <v>0</v>
      </c>
      <c r="N80" s="71">
        <f t="shared" si="21"/>
        <v>0</v>
      </c>
      <c r="O80" s="71">
        <f t="shared" si="21"/>
        <v>0</v>
      </c>
      <c r="P80" s="71">
        <f t="shared" si="21"/>
        <v>0</v>
      </c>
      <c r="Q80" s="71">
        <f t="shared" si="21"/>
        <v>0</v>
      </c>
      <c r="R80" s="71">
        <f t="shared" si="21"/>
        <v>0</v>
      </c>
      <c r="S80" s="71">
        <f t="shared" si="21"/>
        <v>0</v>
      </c>
      <c r="T80" s="71">
        <f t="shared" si="21"/>
        <v>0</v>
      </c>
      <c r="U80" s="71">
        <f t="shared" si="21"/>
        <v>0</v>
      </c>
      <c r="V80" s="71">
        <f t="shared" si="21"/>
        <v>0</v>
      </c>
      <c r="W80" s="71">
        <f t="shared" si="21"/>
        <v>0</v>
      </c>
      <c r="X80" s="71">
        <f t="shared" si="21"/>
        <v>0</v>
      </c>
      <c r="Y80" s="71">
        <f t="shared" si="21"/>
        <v>0</v>
      </c>
      <c r="Z80" s="71">
        <f t="shared" si="21"/>
        <v>0</v>
      </c>
      <c r="AA80" s="71">
        <f t="shared" si="21"/>
        <v>0</v>
      </c>
      <c r="AB80" s="71">
        <f t="shared" si="21"/>
        <v>0</v>
      </c>
      <c r="AC80" s="71">
        <f t="shared" si="21"/>
        <v>0</v>
      </c>
      <c r="AD80" s="71">
        <f t="shared" si="21"/>
        <v>0</v>
      </c>
      <c r="AE80" s="71">
        <f t="shared" si="21"/>
        <v>0</v>
      </c>
      <c r="AF80" s="71">
        <f t="shared" si="21"/>
        <v>0</v>
      </c>
      <c r="AG80" s="71">
        <f t="shared" si="21"/>
        <v>0</v>
      </c>
      <c r="AH80" s="71">
        <f t="shared" si="21"/>
        <v>0</v>
      </c>
      <c r="AI80" s="71">
        <f t="shared" si="21"/>
        <v>0</v>
      </c>
      <c r="AJ80" s="71">
        <f t="shared" si="21"/>
        <v>0</v>
      </c>
      <c r="AK80" s="71">
        <f t="shared" si="21"/>
        <v>0</v>
      </c>
      <c r="AL80" s="71">
        <f t="shared" si="21"/>
        <v>0</v>
      </c>
      <c r="AM80" s="71">
        <f t="shared" si="21"/>
        <v>0</v>
      </c>
      <c r="AN80" s="71">
        <f t="shared" si="21"/>
        <v>0</v>
      </c>
      <c r="AO80" s="71">
        <f t="shared" si="21"/>
        <v>0</v>
      </c>
      <c r="AP80" s="71">
        <f t="shared" si="21"/>
        <v>0</v>
      </c>
      <c r="AQ80" s="71">
        <f t="shared" si="21"/>
        <v>0</v>
      </c>
      <c r="AR80" s="71">
        <f t="shared" si="21"/>
        <v>0</v>
      </c>
      <c r="AS80" s="71">
        <f t="shared" si="21"/>
        <v>0</v>
      </c>
      <c r="AT80" s="71">
        <f t="shared" si="21"/>
        <v>0</v>
      </c>
      <c r="AU80" s="71">
        <f t="shared" si="21"/>
        <v>0</v>
      </c>
      <c r="AV80" s="71">
        <f t="shared" si="21"/>
        <v>0</v>
      </c>
      <c r="AW80" s="71">
        <f t="shared" si="21"/>
        <v>0</v>
      </c>
      <c r="AX80" s="71">
        <f t="shared" si="21"/>
        <v>0</v>
      </c>
      <c r="AY80" s="71">
        <f t="shared" si="21"/>
        <v>0</v>
      </c>
      <c r="AZ80" s="71">
        <f t="shared" si="21"/>
        <v>0</v>
      </c>
      <c r="BA80" s="170">
        <f>SUM(D80:AZ80)</f>
        <v>1</v>
      </c>
      <c r="BB80" s="25"/>
      <c r="BC80" s="25"/>
    </row>
    <row r="81" spans="2:55" s="171" customFormat="1" hidden="1" outlineLevel="1">
      <c r="B81" s="94" t="str">
        <f>"Retention, "&amp;E59</f>
        <v>Retention, Recurring</v>
      </c>
      <c r="C81" s="169" t="s">
        <v>24</v>
      </c>
      <c r="D81" s="172">
        <v>1</v>
      </c>
      <c r="E81" s="172">
        <f t="shared" ref="E81:AZ81" si="22">$D81*(1-$D26)^E78</f>
        <v>1</v>
      </c>
      <c r="F81" s="172">
        <f t="shared" si="22"/>
        <v>1</v>
      </c>
      <c r="G81" s="172">
        <f t="shared" si="22"/>
        <v>1</v>
      </c>
      <c r="H81" s="172">
        <f t="shared" si="22"/>
        <v>1</v>
      </c>
      <c r="I81" s="172">
        <f t="shared" si="22"/>
        <v>1</v>
      </c>
      <c r="J81" s="172">
        <f t="shared" si="22"/>
        <v>1</v>
      </c>
      <c r="K81" s="172">
        <f t="shared" si="22"/>
        <v>1</v>
      </c>
      <c r="L81" s="172">
        <f t="shared" si="22"/>
        <v>1</v>
      </c>
      <c r="M81" s="172">
        <f t="shared" si="22"/>
        <v>1</v>
      </c>
      <c r="N81" s="172">
        <f t="shared" si="22"/>
        <v>1</v>
      </c>
      <c r="O81" s="172">
        <f t="shared" si="22"/>
        <v>1</v>
      </c>
      <c r="P81" s="172">
        <f t="shared" si="22"/>
        <v>1</v>
      </c>
      <c r="Q81" s="172">
        <f t="shared" si="22"/>
        <v>1</v>
      </c>
      <c r="R81" s="172">
        <f t="shared" si="22"/>
        <v>1</v>
      </c>
      <c r="S81" s="172">
        <f t="shared" si="22"/>
        <v>1</v>
      </c>
      <c r="T81" s="172">
        <f t="shared" si="22"/>
        <v>1</v>
      </c>
      <c r="U81" s="172">
        <f t="shared" si="22"/>
        <v>1</v>
      </c>
      <c r="V81" s="172">
        <f t="shared" si="22"/>
        <v>1</v>
      </c>
      <c r="W81" s="172">
        <f t="shared" si="22"/>
        <v>1</v>
      </c>
      <c r="X81" s="172">
        <f t="shared" si="22"/>
        <v>1</v>
      </c>
      <c r="Y81" s="172">
        <f t="shared" si="22"/>
        <v>1</v>
      </c>
      <c r="Z81" s="172">
        <f t="shared" si="22"/>
        <v>1</v>
      </c>
      <c r="AA81" s="172">
        <f t="shared" si="22"/>
        <v>1</v>
      </c>
      <c r="AB81" s="172">
        <f t="shared" si="22"/>
        <v>1</v>
      </c>
      <c r="AC81" s="172">
        <f t="shared" si="22"/>
        <v>1</v>
      </c>
      <c r="AD81" s="172">
        <f t="shared" si="22"/>
        <v>1</v>
      </c>
      <c r="AE81" s="172">
        <f t="shared" si="22"/>
        <v>1</v>
      </c>
      <c r="AF81" s="172">
        <f t="shared" si="22"/>
        <v>1</v>
      </c>
      <c r="AG81" s="172">
        <f t="shared" si="22"/>
        <v>1</v>
      </c>
      <c r="AH81" s="172">
        <f t="shared" si="22"/>
        <v>1</v>
      </c>
      <c r="AI81" s="172">
        <f t="shared" si="22"/>
        <v>1</v>
      </c>
      <c r="AJ81" s="172">
        <f t="shared" si="22"/>
        <v>1</v>
      </c>
      <c r="AK81" s="172">
        <f t="shared" si="22"/>
        <v>1</v>
      </c>
      <c r="AL81" s="172">
        <f t="shared" si="22"/>
        <v>1</v>
      </c>
      <c r="AM81" s="172">
        <f t="shared" si="22"/>
        <v>1</v>
      </c>
      <c r="AN81" s="172">
        <f t="shared" si="22"/>
        <v>1</v>
      </c>
      <c r="AO81" s="172">
        <f t="shared" si="22"/>
        <v>1</v>
      </c>
      <c r="AP81" s="172">
        <f t="shared" si="22"/>
        <v>1</v>
      </c>
      <c r="AQ81" s="172">
        <f t="shared" si="22"/>
        <v>1</v>
      </c>
      <c r="AR81" s="172">
        <f t="shared" si="22"/>
        <v>1</v>
      </c>
      <c r="AS81" s="172">
        <f t="shared" si="22"/>
        <v>1</v>
      </c>
      <c r="AT81" s="172">
        <f t="shared" si="22"/>
        <v>1</v>
      </c>
      <c r="AU81" s="172">
        <f t="shared" si="22"/>
        <v>1</v>
      </c>
      <c r="AV81" s="172">
        <f t="shared" si="22"/>
        <v>1</v>
      </c>
      <c r="AW81" s="172">
        <f t="shared" si="22"/>
        <v>1</v>
      </c>
      <c r="AX81" s="172">
        <f t="shared" si="22"/>
        <v>1</v>
      </c>
      <c r="AY81" s="172">
        <f t="shared" si="22"/>
        <v>1</v>
      </c>
      <c r="AZ81" s="172">
        <f t="shared" si="22"/>
        <v>1</v>
      </c>
      <c r="BB81" s="25"/>
      <c r="BC81" s="25"/>
    </row>
    <row r="82" spans="2:55" s="171" customFormat="1" hidden="1" outlineLevel="1">
      <c r="B82" s="94" t="str">
        <f>"Retention, "&amp;E60</f>
        <v>Retention, One time</v>
      </c>
      <c r="C82" s="169" t="s">
        <v>24</v>
      </c>
      <c r="D82" s="172">
        <v>1</v>
      </c>
      <c r="E82" s="172">
        <f>D82</f>
        <v>1</v>
      </c>
      <c r="F82" s="172">
        <f t="shared" ref="F82:AZ82" si="23">E82</f>
        <v>1</v>
      </c>
      <c r="G82" s="172">
        <f t="shared" si="23"/>
        <v>1</v>
      </c>
      <c r="H82" s="172">
        <f t="shared" si="23"/>
        <v>1</v>
      </c>
      <c r="I82" s="172">
        <f t="shared" si="23"/>
        <v>1</v>
      </c>
      <c r="J82" s="172">
        <f t="shared" si="23"/>
        <v>1</v>
      </c>
      <c r="K82" s="172">
        <f t="shared" si="23"/>
        <v>1</v>
      </c>
      <c r="L82" s="172">
        <f t="shared" si="23"/>
        <v>1</v>
      </c>
      <c r="M82" s="172">
        <f t="shared" si="23"/>
        <v>1</v>
      </c>
      <c r="N82" s="172">
        <f t="shared" si="23"/>
        <v>1</v>
      </c>
      <c r="O82" s="172">
        <f t="shared" si="23"/>
        <v>1</v>
      </c>
      <c r="P82" s="172">
        <f t="shared" si="23"/>
        <v>1</v>
      </c>
      <c r="Q82" s="172">
        <f t="shared" si="23"/>
        <v>1</v>
      </c>
      <c r="R82" s="172">
        <f t="shared" si="23"/>
        <v>1</v>
      </c>
      <c r="S82" s="172">
        <f t="shared" si="23"/>
        <v>1</v>
      </c>
      <c r="T82" s="172">
        <f t="shared" si="23"/>
        <v>1</v>
      </c>
      <c r="U82" s="172">
        <f t="shared" si="23"/>
        <v>1</v>
      </c>
      <c r="V82" s="172">
        <f t="shared" si="23"/>
        <v>1</v>
      </c>
      <c r="W82" s="172">
        <f t="shared" si="23"/>
        <v>1</v>
      </c>
      <c r="X82" s="172">
        <f t="shared" si="23"/>
        <v>1</v>
      </c>
      <c r="Y82" s="172">
        <f t="shared" si="23"/>
        <v>1</v>
      </c>
      <c r="Z82" s="172">
        <f t="shared" si="23"/>
        <v>1</v>
      </c>
      <c r="AA82" s="172">
        <f t="shared" si="23"/>
        <v>1</v>
      </c>
      <c r="AB82" s="172">
        <f t="shared" si="23"/>
        <v>1</v>
      </c>
      <c r="AC82" s="172">
        <f t="shared" si="23"/>
        <v>1</v>
      </c>
      <c r="AD82" s="172">
        <f t="shared" si="23"/>
        <v>1</v>
      </c>
      <c r="AE82" s="172">
        <f t="shared" si="23"/>
        <v>1</v>
      </c>
      <c r="AF82" s="172">
        <f t="shared" si="23"/>
        <v>1</v>
      </c>
      <c r="AG82" s="172">
        <f t="shared" si="23"/>
        <v>1</v>
      </c>
      <c r="AH82" s="172">
        <f t="shared" si="23"/>
        <v>1</v>
      </c>
      <c r="AI82" s="172">
        <f t="shared" si="23"/>
        <v>1</v>
      </c>
      <c r="AJ82" s="172">
        <f t="shared" si="23"/>
        <v>1</v>
      </c>
      <c r="AK82" s="172">
        <f t="shared" si="23"/>
        <v>1</v>
      </c>
      <c r="AL82" s="172">
        <f t="shared" si="23"/>
        <v>1</v>
      </c>
      <c r="AM82" s="172">
        <f t="shared" si="23"/>
        <v>1</v>
      </c>
      <c r="AN82" s="172">
        <f t="shared" si="23"/>
        <v>1</v>
      </c>
      <c r="AO82" s="172">
        <f t="shared" si="23"/>
        <v>1</v>
      </c>
      <c r="AP82" s="172">
        <f t="shared" si="23"/>
        <v>1</v>
      </c>
      <c r="AQ82" s="172">
        <f t="shared" si="23"/>
        <v>1</v>
      </c>
      <c r="AR82" s="172">
        <f t="shared" si="23"/>
        <v>1</v>
      </c>
      <c r="AS82" s="172">
        <f t="shared" si="23"/>
        <v>1</v>
      </c>
      <c r="AT82" s="172">
        <f t="shared" si="23"/>
        <v>1</v>
      </c>
      <c r="AU82" s="172">
        <f t="shared" si="23"/>
        <v>1</v>
      </c>
      <c r="AV82" s="172">
        <f t="shared" si="23"/>
        <v>1</v>
      </c>
      <c r="AW82" s="172">
        <f t="shared" si="23"/>
        <v>1</v>
      </c>
      <c r="AX82" s="172">
        <f t="shared" si="23"/>
        <v>1</v>
      </c>
      <c r="AY82" s="172">
        <f t="shared" si="23"/>
        <v>1</v>
      </c>
      <c r="AZ82" s="172">
        <f t="shared" si="23"/>
        <v>1</v>
      </c>
      <c r="BB82" s="25"/>
      <c r="BC82" s="25"/>
    </row>
    <row r="83" spans="2:55" s="171" customFormat="1" hidden="1" outlineLevel="1">
      <c r="B83" s="94" t="str">
        <f>"Retention, "&amp;E61</f>
        <v>Retention, Transaction</v>
      </c>
      <c r="C83" s="169" t="s">
        <v>24</v>
      </c>
      <c r="D83" s="172">
        <f>D81</f>
        <v>1</v>
      </c>
      <c r="E83" s="172">
        <f t="shared" ref="E83:AZ83" si="24">$D83*(1-$D35)^E79</f>
        <v>1</v>
      </c>
      <c r="F83" s="172">
        <f t="shared" si="24"/>
        <v>1</v>
      </c>
      <c r="G83" s="172">
        <f t="shared" si="24"/>
        <v>1</v>
      </c>
      <c r="H83" s="172">
        <f t="shared" si="24"/>
        <v>1</v>
      </c>
      <c r="I83" s="172">
        <f t="shared" si="24"/>
        <v>1</v>
      </c>
      <c r="J83" s="172">
        <f t="shared" si="24"/>
        <v>1</v>
      </c>
      <c r="K83" s="172">
        <f t="shared" si="24"/>
        <v>1</v>
      </c>
      <c r="L83" s="172">
        <f t="shared" si="24"/>
        <v>1</v>
      </c>
      <c r="M83" s="172">
        <f t="shared" si="24"/>
        <v>1</v>
      </c>
      <c r="N83" s="172">
        <f t="shared" si="24"/>
        <v>1</v>
      </c>
      <c r="O83" s="172">
        <f t="shared" si="24"/>
        <v>1</v>
      </c>
      <c r="P83" s="172">
        <f t="shared" si="24"/>
        <v>1</v>
      </c>
      <c r="Q83" s="172">
        <f t="shared" si="24"/>
        <v>1</v>
      </c>
      <c r="R83" s="172">
        <f t="shared" si="24"/>
        <v>1</v>
      </c>
      <c r="S83" s="172">
        <f t="shared" si="24"/>
        <v>1</v>
      </c>
      <c r="T83" s="172">
        <f t="shared" si="24"/>
        <v>1</v>
      </c>
      <c r="U83" s="172">
        <f t="shared" si="24"/>
        <v>1</v>
      </c>
      <c r="V83" s="172">
        <f t="shared" si="24"/>
        <v>1</v>
      </c>
      <c r="W83" s="172">
        <f t="shared" si="24"/>
        <v>1</v>
      </c>
      <c r="X83" s="172">
        <f t="shared" si="24"/>
        <v>1</v>
      </c>
      <c r="Y83" s="172">
        <f t="shared" si="24"/>
        <v>1</v>
      </c>
      <c r="Z83" s="172">
        <f t="shared" si="24"/>
        <v>1</v>
      </c>
      <c r="AA83" s="172">
        <f t="shared" si="24"/>
        <v>1</v>
      </c>
      <c r="AB83" s="172">
        <f t="shared" si="24"/>
        <v>1</v>
      </c>
      <c r="AC83" s="172">
        <f t="shared" si="24"/>
        <v>1</v>
      </c>
      <c r="AD83" s="172">
        <f t="shared" si="24"/>
        <v>1</v>
      </c>
      <c r="AE83" s="172">
        <f t="shared" si="24"/>
        <v>1</v>
      </c>
      <c r="AF83" s="172">
        <f t="shared" si="24"/>
        <v>1</v>
      </c>
      <c r="AG83" s="172">
        <f t="shared" si="24"/>
        <v>1</v>
      </c>
      <c r="AH83" s="172">
        <f t="shared" si="24"/>
        <v>1</v>
      </c>
      <c r="AI83" s="172">
        <f t="shared" si="24"/>
        <v>1</v>
      </c>
      <c r="AJ83" s="172">
        <f t="shared" si="24"/>
        <v>1</v>
      </c>
      <c r="AK83" s="172">
        <f t="shared" si="24"/>
        <v>1</v>
      </c>
      <c r="AL83" s="172">
        <f t="shared" si="24"/>
        <v>1</v>
      </c>
      <c r="AM83" s="172">
        <f t="shared" si="24"/>
        <v>1</v>
      </c>
      <c r="AN83" s="172">
        <f t="shared" si="24"/>
        <v>1</v>
      </c>
      <c r="AO83" s="172">
        <f t="shared" si="24"/>
        <v>1</v>
      </c>
      <c r="AP83" s="172">
        <f t="shared" si="24"/>
        <v>1</v>
      </c>
      <c r="AQ83" s="172">
        <f t="shared" si="24"/>
        <v>1</v>
      </c>
      <c r="AR83" s="172">
        <f t="shared" si="24"/>
        <v>1</v>
      </c>
      <c r="AS83" s="172">
        <f t="shared" si="24"/>
        <v>1</v>
      </c>
      <c r="AT83" s="172">
        <f t="shared" si="24"/>
        <v>1</v>
      </c>
      <c r="AU83" s="172">
        <f t="shared" si="24"/>
        <v>1</v>
      </c>
      <c r="AV83" s="172">
        <f t="shared" si="24"/>
        <v>1</v>
      </c>
      <c r="AW83" s="172">
        <f t="shared" si="24"/>
        <v>1</v>
      </c>
      <c r="AX83" s="172">
        <f t="shared" si="24"/>
        <v>1</v>
      </c>
      <c r="AY83" s="172">
        <f t="shared" si="24"/>
        <v>1</v>
      </c>
      <c r="AZ83" s="172">
        <f t="shared" si="24"/>
        <v>1</v>
      </c>
      <c r="BB83" s="25"/>
      <c r="BC83" s="25"/>
    </row>
    <row r="84" spans="2:55" hidden="1" outlineLevel="1">
      <c r="B84" s="36"/>
      <c r="C84" s="36"/>
      <c r="D84" s="140"/>
      <c r="E84" s="141"/>
      <c r="F84" s="140"/>
      <c r="G84" s="140"/>
      <c r="H84" s="140"/>
      <c r="I84" s="141"/>
      <c r="J84" s="140"/>
      <c r="K84" s="141"/>
      <c r="L84" s="141"/>
      <c r="M84" s="140"/>
      <c r="N84" s="141"/>
      <c r="O84" s="141"/>
      <c r="P84" s="140"/>
      <c r="Q84" s="141"/>
      <c r="R84" s="141"/>
      <c r="S84" s="141"/>
      <c r="T84" s="141"/>
      <c r="U84" s="141"/>
      <c r="V84" s="141"/>
      <c r="W84" s="141"/>
      <c r="X84" s="141"/>
      <c r="Y84" s="141"/>
      <c r="Z84" s="141"/>
      <c r="AA84" s="141"/>
      <c r="AB84" s="141"/>
      <c r="AC84" s="141"/>
      <c r="AD84" s="141"/>
      <c r="AE84" s="141"/>
      <c r="AF84" s="141"/>
      <c r="AG84" s="141"/>
      <c r="AH84" s="141"/>
      <c r="AI84" s="141"/>
      <c r="AJ84" s="141"/>
      <c r="AK84" s="141"/>
      <c r="AL84" s="141"/>
      <c r="AM84" s="141"/>
      <c r="AN84" s="141"/>
      <c r="AO84" s="141"/>
      <c r="AP84" s="141"/>
      <c r="AQ84" s="141"/>
      <c r="AR84" s="141"/>
      <c r="AS84" s="141"/>
      <c r="AT84" s="141"/>
      <c r="AU84" s="141"/>
      <c r="AV84" s="141"/>
      <c r="AW84" s="141"/>
      <c r="AX84" s="141"/>
      <c r="AY84" s="141"/>
      <c r="AZ84" s="141"/>
    </row>
    <row r="85" spans="2:55" hidden="1" outlineLevel="1">
      <c r="B85" s="142" t="s">
        <v>663</v>
      </c>
      <c r="D85" s="143" t="s">
        <v>291</v>
      </c>
      <c r="E85" s="141"/>
      <c r="F85" s="141"/>
      <c r="G85" s="141"/>
      <c r="H85" s="141"/>
      <c r="I85" s="141"/>
      <c r="J85" s="141"/>
      <c r="K85" s="141"/>
      <c r="L85" s="141"/>
      <c r="M85" s="141"/>
      <c r="N85" s="141"/>
      <c r="O85" s="141"/>
      <c r="P85" s="141"/>
      <c r="Q85" s="141"/>
      <c r="R85" s="141"/>
      <c r="S85" s="141"/>
      <c r="T85" s="141"/>
      <c r="U85" s="141"/>
      <c r="V85" s="141"/>
      <c r="W85" s="141"/>
      <c r="X85" s="141"/>
      <c r="Y85" s="141"/>
      <c r="Z85" s="141"/>
      <c r="AA85" s="141"/>
      <c r="AB85" s="141"/>
      <c r="AC85" s="141"/>
      <c r="AD85" s="141"/>
      <c r="AE85" s="141"/>
      <c r="AF85" s="141"/>
      <c r="AG85" s="141"/>
      <c r="AH85" s="141"/>
      <c r="AI85" s="141"/>
      <c r="AJ85" s="141"/>
      <c r="AK85" s="141"/>
      <c r="AL85" s="141"/>
      <c r="AM85" s="141"/>
      <c r="AN85" s="141"/>
      <c r="AO85" s="141"/>
      <c r="AP85" s="141"/>
      <c r="AQ85" s="141"/>
      <c r="AR85" s="141"/>
      <c r="AS85" s="141"/>
      <c r="AT85" s="141"/>
      <c r="AU85" s="141"/>
      <c r="AV85" s="141"/>
      <c r="AW85" s="141"/>
      <c r="AX85" s="141"/>
      <c r="AY85" s="141"/>
      <c r="AZ85" s="141"/>
    </row>
    <row r="86" spans="2:55" hidden="1" outlineLevel="1">
      <c r="B86" s="36"/>
      <c r="C86" s="142"/>
      <c r="D86" s="143"/>
      <c r="E86" s="141"/>
      <c r="F86" s="141"/>
      <c r="G86" s="141"/>
      <c r="H86" s="141"/>
      <c r="I86" s="141"/>
      <c r="J86" s="141"/>
      <c r="K86" s="141"/>
      <c r="L86" s="141"/>
      <c r="M86" s="141"/>
      <c r="N86" s="141"/>
      <c r="O86" s="141"/>
      <c r="P86" s="141"/>
      <c r="Q86" s="141"/>
      <c r="R86" s="141"/>
      <c r="S86" s="141"/>
      <c r="T86" s="141"/>
      <c r="U86" s="141"/>
      <c r="V86" s="141"/>
      <c r="W86" s="141"/>
      <c r="X86" s="141"/>
      <c r="Y86" s="141"/>
      <c r="Z86" s="141"/>
      <c r="AA86" s="141"/>
      <c r="AB86" s="141"/>
      <c r="AC86" s="141"/>
      <c r="AD86" s="141"/>
      <c r="AE86" s="141"/>
      <c r="AF86" s="141"/>
      <c r="AG86" s="141"/>
      <c r="AH86" s="141"/>
      <c r="AI86" s="141"/>
      <c r="AJ86" s="141"/>
      <c r="AK86" s="141"/>
      <c r="AL86" s="141"/>
      <c r="AM86" s="141"/>
      <c r="AN86" s="141"/>
      <c r="AO86" s="141"/>
      <c r="AP86" s="141"/>
      <c r="AQ86" s="141"/>
      <c r="AR86" s="141"/>
      <c r="AS86" s="141"/>
      <c r="AT86" s="141"/>
      <c r="AU86" s="141"/>
      <c r="AV86" s="141"/>
      <c r="AW86" s="141"/>
      <c r="AX86" s="141"/>
      <c r="AY86" s="141"/>
      <c r="AZ86" s="141"/>
    </row>
    <row r="87" spans="2:55" hidden="1" outlineLevel="1">
      <c r="B87" s="142" t="s">
        <v>678</v>
      </c>
      <c r="D87" s="143"/>
      <c r="E87" s="143"/>
      <c r="F87" s="143"/>
      <c r="G87" s="143"/>
      <c r="H87" s="143"/>
      <c r="I87" s="143"/>
      <c r="J87" s="143"/>
      <c r="K87" s="143"/>
      <c r="L87" s="143"/>
      <c r="M87" s="143"/>
      <c r="N87" s="143"/>
      <c r="O87" s="143"/>
      <c r="P87" s="143"/>
      <c r="Q87" s="143"/>
      <c r="R87" s="143"/>
      <c r="S87" s="143"/>
      <c r="T87" s="143"/>
      <c r="U87" s="143"/>
      <c r="V87" s="143"/>
      <c r="W87" s="143"/>
      <c r="X87" s="143"/>
      <c r="Y87" s="143"/>
      <c r="Z87" s="143"/>
      <c r="AA87" s="143"/>
      <c r="AB87" s="143"/>
      <c r="AC87" s="143"/>
      <c r="AD87" s="143"/>
      <c r="AE87" s="143"/>
      <c r="AF87" s="143"/>
      <c r="AG87" s="143"/>
      <c r="AH87" s="143"/>
      <c r="AI87" s="143"/>
      <c r="AJ87" s="143"/>
      <c r="AK87" s="143"/>
      <c r="AL87" s="143"/>
      <c r="AM87" s="143"/>
      <c r="AN87" s="143"/>
      <c r="AO87" s="143"/>
      <c r="AP87" s="143"/>
      <c r="AQ87" s="143"/>
      <c r="AR87" s="143"/>
      <c r="AS87" s="143"/>
      <c r="AT87" s="143"/>
      <c r="AU87" s="143"/>
      <c r="AV87" s="143"/>
      <c r="AW87" s="143"/>
      <c r="AX87" s="143"/>
      <c r="AY87" s="143"/>
      <c r="AZ87" s="143"/>
      <c r="BA87" s="124"/>
    </row>
    <row r="88" spans="2:55" hidden="1" outlineLevel="1">
      <c r="B88" s="36" t="str">
        <f>"Revenues, "&amp;E59</f>
        <v>Revenues, Recurring</v>
      </c>
      <c r="C88" s="30" t="str">
        <f t="shared" ref="C88:C105" si="25">C$9</f>
        <v>$</v>
      </c>
      <c r="D88" s="236">
        <f t="shared" ref="D88:AI88" si="26">IF(D76=0,$D59,IF(D78&lt;&gt;C78,IFERROR($D59*(1+$D25/(12*MAX(1,$D24)))^D78*D81,0),C88))</f>
        <v>0</v>
      </c>
      <c r="E88" s="236">
        <f t="shared" si="26"/>
        <v>0</v>
      </c>
      <c r="F88" s="236">
        <f t="shared" si="26"/>
        <v>0</v>
      </c>
      <c r="G88" s="236">
        <f t="shared" si="26"/>
        <v>0</v>
      </c>
      <c r="H88" s="236">
        <f t="shared" si="26"/>
        <v>0</v>
      </c>
      <c r="I88" s="236">
        <f t="shared" si="26"/>
        <v>0</v>
      </c>
      <c r="J88" s="236">
        <f t="shared" si="26"/>
        <v>0</v>
      </c>
      <c r="K88" s="236">
        <f t="shared" si="26"/>
        <v>0</v>
      </c>
      <c r="L88" s="143">
        <f t="shared" si="26"/>
        <v>0</v>
      </c>
      <c r="M88" s="143">
        <f t="shared" si="26"/>
        <v>0</v>
      </c>
      <c r="N88" s="143">
        <f t="shared" si="26"/>
        <v>0</v>
      </c>
      <c r="O88" s="143">
        <f t="shared" si="26"/>
        <v>0</v>
      </c>
      <c r="P88" s="143">
        <f t="shared" si="26"/>
        <v>0</v>
      </c>
      <c r="Q88" s="143">
        <f t="shared" si="26"/>
        <v>0</v>
      </c>
      <c r="R88" s="143">
        <f t="shared" si="26"/>
        <v>0</v>
      </c>
      <c r="S88" s="143">
        <f t="shared" si="26"/>
        <v>0</v>
      </c>
      <c r="T88" s="143">
        <f t="shared" si="26"/>
        <v>0</v>
      </c>
      <c r="U88" s="143">
        <f t="shared" si="26"/>
        <v>0</v>
      </c>
      <c r="V88" s="143">
        <f t="shared" si="26"/>
        <v>0</v>
      </c>
      <c r="W88" s="143">
        <f t="shared" si="26"/>
        <v>0</v>
      </c>
      <c r="X88" s="143">
        <f t="shared" si="26"/>
        <v>0</v>
      </c>
      <c r="Y88" s="143">
        <f t="shared" si="26"/>
        <v>0</v>
      </c>
      <c r="Z88" s="143">
        <f t="shared" si="26"/>
        <v>0</v>
      </c>
      <c r="AA88" s="143">
        <f t="shared" si="26"/>
        <v>0</v>
      </c>
      <c r="AB88" s="143">
        <f t="shared" si="26"/>
        <v>0</v>
      </c>
      <c r="AC88" s="143">
        <f t="shared" si="26"/>
        <v>0</v>
      </c>
      <c r="AD88" s="143">
        <f t="shared" si="26"/>
        <v>0</v>
      </c>
      <c r="AE88" s="143">
        <f t="shared" si="26"/>
        <v>0</v>
      </c>
      <c r="AF88" s="143">
        <f t="shared" si="26"/>
        <v>0</v>
      </c>
      <c r="AG88" s="143">
        <f t="shared" si="26"/>
        <v>0</v>
      </c>
      <c r="AH88" s="143">
        <f t="shared" si="26"/>
        <v>0</v>
      </c>
      <c r="AI88" s="143">
        <f t="shared" si="26"/>
        <v>0</v>
      </c>
      <c r="AJ88" s="143">
        <f t="shared" ref="AJ88:AZ88" si="27">IF(AJ76=0,$D59,IF(AJ78&lt;&gt;AI78,IFERROR($D59*(1+$D25/(12*MAX(1,$D24)))^AJ78*AJ81,0),AI88))</f>
        <v>0</v>
      </c>
      <c r="AK88" s="143">
        <f t="shared" si="27"/>
        <v>0</v>
      </c>
      <c r="AL88" s="143">
        <f t="shared" si="27"/>
        <v>0</v>
      </c>
      <c r="AM88" s="143">
        <f t="shared" si="27"/>
        <v>0</v>
      </c>
      <c r="AN88" s="143">
        <f t="shared" si="27"/>
        <v>0</v>
      </c>
      <c r="AO88" s="143">
        <f t="shared" si="27"/>
        <v>0</v>
      </c>
      <c r="AP88" s="143">
        <f t="shared" si="27"/>
        <v>0</v>
      </c>
      <c r="AQ88" s="143">
        <f t="shared" si="27"/>
        <v>0</v>
      </c>
      <c r="AR88" s="143">
        <f t="shared" si="27"/>
        <v>0</v>
      </c>
      <c r="AS88" s="143">
        <f t="shared" si="27"/>
        <v>0</v>
      </c>
      <c r="AT88" s="143">
        <f t="shared" si="27"/>
        <v>0</v>
      </c>
      <c r="AU88" s="143">
        <f t="shared" si="27"/>
        <v>0</v>
      </c>
      <c r="AV88" s="143">
        <f t="shared" si="27"/>
        <v>0</v>
      </c>
      <c r="AW88" s="143">
        <f t="shared" si="27"/>
        <v>0</v>
      </c>
      <c r="AX88" s="143">
        <f t="shared" si="27"/>
        <v>0</v>
      </c>
      <c r="AY88" s="143">
        <f t="shared" si="27"/>
        <v>0</v>
      </c>
      <c r="AZ88" s="143">
        <f t="shared" si="27"/>
        <v>0</v>
      </c>
      <c r="BA88" s="124">
        <f>SUM(D88:AZ88)</f>
        <v>0</v>
      </c>
    </row>
    <row r="89" spans="2:55" hidden="1" outlineLevel="1">
      <c r="B89" s="36" t="str">
        <f>"Revenues, "&amp;E60</f>
        <v>Revenues, One time</v>
      </c>
      <c r="C89" s="30" t="str">
        <f t="shared" si="25"/>
        <v>$</v>
      </c>
      <c r="D89" s="143">
        <f t="shared" ref="D89:AI89" si="28">IF(D76=$D30,$D60*D82,0)</f>
        <v>0</v>
      </c>
      <c r="E89" s="143">
        <f t="shared" si="28"/>
        <v>0</v>
      </c>
      <c r="F89" s="143">
        <f t="shared" si="28"/>
        <v>0</v>
      </c>
      <c r="G89" s="143">
        <f t="shared" si="28"/>
        <v>0</v>
      </c>
      <c r="H89" s="143">
        <f t="shared" si="28"/>
        <v>0</v>
      </c>
      <c r="I89" s="143">
        <f t="shared" si="28"/>
        <v>0</v>
      </c>
      <c r="J89" s="143">
        <f t="shared" si="28"/>
        <v>0</v>
      </c>
      <c r="K89" s="143">
        <f t="shared" si="28"/>
        <v>0</v>
      </c>
      <c r="L89" s="143">
        <f t="shared" si="28"/>
        <v>0</v>
      </c>
      <c r="M89" s="143">
        <f t="shared" si="28"/>
        <v>0</v>
      </c>
      <c r="N89" s="143">
        <f t="shared" si="28"/>
        <v>0</v>
      </c>
      <c r="O89" s="143">
        <f t="shared" si="28"/>
        <v>0</v>
      </c>
      <c r="P89" s="143">
        <f t="shared" si="28"/>
        <v>0</v>
      </c>
      <c r="Q89" s="143">
        <f t="shared" si="28"/>
        <v>0</v>
      </c>
      <c r="R89" s="143">
        <f t="shared" si="28"/>
        <v>0</v>
      </c>
      <c r="S89" s="143">
        <f t="shared" si="28"/>
        <v>0</v>
      </c>
      <c r="T89" s="143">
        <f t="shared" si="28"/>
        <v>0</v>
      </c>
      <c r="U89" s="143">
        <f t="shared" si="28"/>
        <v>0</v>
      </c>
      <c r="V89" s="143">
        <f t="shared" si="28"/>
        <v>0</v>
      </c>
      <c r="W89" s="143">
        <f t="shared" si="28"/>
        <v>0</v>
      </c>
      <c r="X89" s="143">
        <f t="shared" si="28"/>
        <v>0</v>
      </c>
      <c r="Y89" s="143">
        <f t="shared" si="28"/>
        <v>0</v>
      </c>
      <c r="Z89" s="143">
        <f t="shared" si="28"/>
        <v>0</v>
      </c>
      <c r="AA89" s="143">
        <f t="shared" si="28"/>
        <v>0</v>
      </c>
      <c r="AB89" s="143">
        <f t="shared" si="28"/>
        <v>0</v>
      </c>
      <c r="AC89" s="143">
        <f t="shared" si="28"/>
        <v>0</v>
      </c>
      <c r="AD89" s="143">
        <f t="shared" si="28"/>
        <v>0</v>
      </c>
      <c r="AE89" s="143">
        <f t="shared" si="28"/>
        <v>0</v>
      </c>
      <c r="AF89" s="143">
        <f t="shared" si="28"/>
        <v>0</v>
      </c>
      <c r="AG89" s="143">
        <f t="shared" si="28"/>
        <v>0</v>
      </c>
      <c r="AH89" s="143">
        <f t="shared" si="28"/>
        <v>0</v>
      </c>
      <c r="AI89" s="143">
        <f t="shared" si="28"/>
        <v>0</v>
      </c>
      <c r="AJ89" s="143">
        <f t="shared" ref="AJ89:AZ89" si="29">IF(AJ76=$D30,$D60*AJ82,0)</f>
        <v>0</v>
      </c>
      <c r="AK89" s="143">
        <f t="shared" si="29"/>
        <v>0</v>
      </c>
      <c r="AL89" s="143">
        <f t="shared" si="29"/>
        <v>0</v>
      </c>
      <c r="AM89" s="143">
        <f t="shared" si="29"/>
        <v>0</v>
      </c>
      <c r="AN89" s="143">
        <f t="shared" si="29"/>
        <v>0</v>
      </c>
      <c r="AO89" s="143">
        <f t="shared" si="29"/>
        <v>0</v>
      </c>
      <c r="AP89" s="143">
        <f t="shared" si="29"/>
        <v>0</v>
      </c>
      <c r="AQ89" s="143">
        <f t="shared" si="29"/>
        <v>0</v>
      </c>
      <c r="AR89" s="143">
        <f t="shared" si="29"/>
        <v>0</v>
      </c>
      <c r="AS89" s="143">
        <f t="shared" si="29"/>
        <v>0</v>
      </c>
      <c r="AT89" s="143">
        <f t="shared" si="29"/>
        <v>0</v>
      </c>
      <c r="AU89" s="143">
        <f t="shared" si="29"/>
        <v>0</v>
      </c>
      <c r="AV89" s="143">
        <f t="shared" si="29"/>
        <v>0</v>
      </c>
      <c r="AW89" s="143">
        <f t="shared" si="29"/>
        <v>0</v>
      </c>
      <c r="AX89" s="143">
        <f t="shared" si="29"/>
        <v>0</v>
      </c>
      <c r="AY89" s="143">
        <f t="shared" si="29"/>
        <v>0</v>
      </c>
      <c r="AZ89" s="143">
        <f t="shared" si="29"/>
        <v>0</v>
      </c>
      <c r="BA89" s="124">
        <f>SUM(D89:AZ89)</f>
        <v>0</v>
      </c>
    </row>
    <row r="90" spans="2:55" hidden="1" outlineLevel="1">
      <c r="B90" s="36" t="str">
        <f>"Revenues, "&amp;E61</f>
        <v>Revenues, Transaction</v>
      </c>
      <c r="C90" s="30" t="str">
        <f t="shared" si="25"/>
        <v>$</v>
      </c>
      <c r="D90" s="143">
        <f>IF(D76=0,$D61*D80,IFERROR($D61*D80*(1+$D34/(12*$D33))^D79*D83,0))</f>
        <v>0</v>
      </c>
      <c r="E90" s="143">
        <f t="shared" ref="E90:AZ90" si="30">IF(E76=0,$D61*E80,IFERROR($D61*E80*(1+$D34/(12*$D33))^E79*E83,0))</f>
        <v>0</v>
      </c>
      <c r="F90" s="143">
        <f t="shared" si="30"/>
        <v>0</v>
      </c>
      <c r="G90" s="143">
        <f t="shared" si="30"/>
        <v>0</v>
      </c>
      <c r="H90" s="143">
        <f t="shared" si="30"/>
        <v>0</v>
      </c>
      <c r="I90" s="143">
        <f t="shared" si="30"/>
        <v>0</v>
      </c>
      <c r="J90" s="143">
        <f t="shared" si="30"/>
        <v>0</v>
      </c>
      <c r="K90" s="143">
        <f t="shared" si="30"/>
        <v>0</v>
      </c>
      <c r="L90" s="143">
        <f t="shared" si="30"/>
        <v>0</v>
      </c>
      <c r="M90" s="143">
        <f t="shared" si="30"/>
        <v>0</v>
      </c>
      <c r="N90" s="143">
        <f t="shared" si="30"/>
        <v>0</v>
      </c>
      <c r="O90" s="143">
        <f t="shared" si="30"/>
        <v>0</v>
      </c>
      <c r="P90" s="143">
        <f t="shared" si="30"/>
        <v>0</v>
      </c>
      <c r="Q90" s="143">
        <f t="shared" si="30"/>
        <v>0</v>
      </c>
      <c r="R90" s="143">
        <f t="shared" si="30"/>
        <v>0</v>
      </c>
      <c r="S90" s="143">
        <f t="shared" si="30"/>
        <v>0</v>
      </c>
      <c r="T90" s="143">
        <f t="shared" si="30"/>
        <v>0</v>
      </c>
      <c r="U90" s="143">
        <f t="shared" si="30"/>
        <v>0</v>
      </c>
      <c r="V90" s="143">
        <f t="shared" si="30"/>
        <v>0</v>
      </c>
      <c r="W90" s="143">
        <f t="shared" si="30"/>
        <v>0</v>
      </c>
      <c r="X90" s="143">
        <f t="shared" si="30"/>
        <v>0</v>
      </c>
      <c r="Y90" s="143">
        <f t="shared" si="30"/>
        <v>0</v>
      </c>
      <c r="Z90" s="143">
        <f t="shared" si="30"/>
        <v>0</v>
      </c>
      <c r="AA90" s="143">
        <f t="shared" si="30"/>
        <v>0</v>
      </c>
      <c r="AB90" s="143">
        <f t="shared" si="30"/>
        <v>0</v>
      </c>
      <c r="AC90" s="143">
        <f t="shared" si="30"/>
        <v>0</v>
      </c>
      <c r="AD90" s="143">
        <f t="shared" si="30"/>
        <v>0</v>
      </c>
      <c r="AE90" s="143">
        <f t="shared" si="30"/>
        <v>0</v>
      </c>
      <c r="AF90" s="143">
        <f t="shared" si="30"/>
        <v>0</v>
      </c>
      <c r="AG90" s="143">
        <f t="shared" si="30"/>
        <v>0</v>
      </c>
      <c r="AH90" s="143">
        <f t="shared" si="30"/>
        <v>0</v>
      </c>
      <c r="AI90" s="143">
        <f t="shared" si="30"/>
        <v>0</v>
      </c>
      <c r="AJ90" s="143">
        <f t="shared" si="30"/>
        <v>0</v>
      </c>
      <c r="AK90" s="143">
        <f t="shared" si="30"/>
        <v>0</v>
      </c>
      <c r="AL90" s="143">
        <f t="shared" si="30"/>
        <v>0</v>
      </c>
      <c r="AM90" s="143">
        <f t="shared" si="30"/>
        <v>0</v>
      </c>
      <c r="AN90" s="143">
        <f t="shared" si="30"/>
        <v>0</v>
      </c>
      <c r="AO90" s="143">
        <f t="shared" si="30"/>
        <v>0</v>
      </c>
      <c r="AP90" s="143">
        <f t="shared" si="30"/>
        <v>0</v>
      </c>
      <c r="AQ90" s="143">
        <f t="shared" si="30"/>
        <v>0</v>
      </c>
      <c r="AR90" s="143">
        <f t="shared" si="30"/>
        <v>0</v>
      </c>
      <c r="AS90" s="143">
        <f t="shared" si="30"/>
        <v>0</v>
      </c>
      <c r="AT90" s="143">
        <f t="shared" si="30"/>
        <v>0</v>
      </c>
      <c r="AU90" s="143">
        <f t="shared" si="30"/>
        <v>0</v>
      </c>
      <c r="AV90" s="143">
        <f t="shared" si="30"/>
        <v>0</v>
      </c>
      <c r="AW90" s="143">
        <f t="shared" si="30"/>
        <v>0</v>
      </c>
      <c r="AX90" s="143">
        <f t="shared" si="30"/>
        <v>0</v>
      </c>
      <c r="AY90" s="143">
        <f t="shared" si="30"/>
        <v>0</v>
      </c>
      <c r="AZ90" s="143">
        <f t="shared" si="30"/>
        <v>0</v>
      </c>
      <c r="BA90" s="124">
        <f>SUM(D90:AZ90)</f>
        <v>0</v>
      </c>
    </row>
    <row r="91" spans="2:55" hidden="1" outlineLevel="1">
      <c r="B91" s="36"/>
      <c r="C91" s="142"/>
      <c r="D91" s="143"/>
      <c r="E91" s="143"/>
      <c r="F91" s="143"/>
      <c r="G91" s="143"/>
      <c r="H91" s="143"/>
      <c r="I91" s="143"/>
      <c r="J91" s="143"/>
      <c r="K91" s="143"/>
      <c r="L91" s="143"/>
      <c r="M91" s="143"/>
      <c r="N91" s="143"/>
      <c r="O91" s="143"/>
      <c r="P91" s="143"/>
      <c r="Q91" s="143"/>
      <c r="R91" s="143"/>
      <c r="S91" s="143"/>
      <c r="T91" s="143"/>
      <c r="U91" s="143"/>
      <c r="V91" s="143"/>
      <c r="W91" s="143"/>
      <c r="X91" s="143"/>
      <c r="Y91" s="143"/>
      <c r="Z91" s="143"/>
      <c r="AA91" s="143"/>
      <c r="AB91" s="143"/>
      <c r="AC91" s="143"/>
      <c r="AD91" s="143"/>
      <c r="AE91" s="143"/>
      <c r="AF91" s="143"/>
      <c r="AG91" s="143"/>
      <c r="AH91" s="143"/>
      <c r="AI91" s="143"/>
      <c r="AJ91" s="143"/>
      <c r="AK91" s="143"/>
      <c r="AL91" s="143"/>
      <c r="AM91" s="143"/>
      <c r="AN91" s="143"/>
      <c r="AO91" s="143"/>
      <c r="AP91" s="143"/>
      <c r="AQ91" s="143"/>
      <c r="AR91" s="143"/>
      <c r="AS91" s="143"/>
      <c r="AT91" s="143"/>
      <c r="AU91" s="143"/>
      <c r="AV91" s="143"/>
      <c r="AW91" s="143"/>
      <c r="AX91" s="143"/>
      <c r="AY91" s="143"/>
      <c r="AZ91" s="143"/>
    </row>
    <row r="92" spans="2:55" hidden="1" outlineLevel="1">
      <c r="B92" s="142" t="s">
        <v>669</v>
      </c>
      <c r="C92" s="142"/>
      <c r="D92" s="143"/>
      <c r="E92" s="143"/>
      <c r="F92" s="143"/>
      <c r="G92" s="143"/>
      <c r="H92" s="143"/>
      <c r="I92" s="143"/>
      <c r="J92" s="143"/>
      <c r="K92" s="143"/>
      <c r="L92" s="143"/>
      <c r="M92" s="143"/>
      <c r="N92" s="143"/>
      <c r="O92" s="143"/>
      <c r="P92" s="143"/>
      <c r="Q92" s="143"/>
      <c r="R92" s="143"/>
      <c r="S92" s="143"/>
      <c r="T92" s="143"/>
      <c r="U92" s="143"/>
      <c r="V92" s="143"/>
      <c r="W92" s="143"/>
      <c r="X92" s="143"/>
      <c r="Y92" s="143"/>
      <c r="Z92" s="143"/>
      <c r="AA92" s="143"/>
      <c r="AB92" s="143"/>
      <c r="AC92" s="143"/>
      <c r="AD92" s="143"/>
      <c r="AE92" s="143"/>
      <c r="AF92" s="143"/>
      <c r="AG92" s="143"/>
      <c r="AH92" s="143"/>
      <c r="AI92" s="143"/>
      <c r="AJ92" s="143"/>
      <c r="AK92" s="143"/>
      <c r="AL92" s="143"/>
      <c r="AM92" s="143"/>
      <c r="AN92" s="143"/>
      <c r="AO92" s="143"/>
      <c r="AP92" s="143"/>
      <c r="AQ92" s="143"/>
      <c r="AR92" s="143"/>
      <c r="AS92" s="143"/>
      <c r="AT92" s="143"/>
      <c r="AU92" s="143"/>
      <c r="AV92" s="143"/>
      <c r="AW92" s="143"/>
      <c r="AX92" s="143"/>
      <c r="AY92" s="143"/>
      <c r="AZ92" s="143"/>
    </row>
    <row r="93" spans="2:55" hidden="1" outlineLevel="1">
      <c r="B93" s="36" t="str">
        <f>"Cost of Sales, "&amp;E59</f>
        <v>Cost of Sales, Recurring</v>
      </c>
      <c r="C93" s="30" t="str">
        <f t="shared" si="25"/>
        <v>$</v>
      </c>
      <c r="D93" s="143">
        <f t="shared" ref="D93:AI93" si="31">IF(D76=0,ABS($D62)*$D59,IF(D78&lt;&gt;C78,IFERROR($D62*$D59*(1+$D25/(12*MAX(1,$D24)))^D78*D81,0),C93))</f>
        <v>0</v>
      </c>
      <c r="E93" s="143">
        <f t="shared" si="31"/>
        <v>0</v>
      </c>
      <c r="F93" s="143">
        <f t="shared" si="31"/>
        <v>0</v>
      </c>
      <c r="G93" s="143">
        <f t="shared" si="31"/>
        <v>0</v>
      </c>
      <c r="H93" s="143">
        <f t="shared" si="31"/>
        <v>0</v>
      </c>
      <c r="I93" s="143">
        <f t="shared" si="31"/>
        <v>0</v>
      </c>
      <c r="J93" s="143">
        <f t="shared" si="31"/>
        <v>0</v>
      </c>
      <c r="K93" s="143">
        <f t="shared" si="31"/>
        <v>0</v>
      </c>
      <c r="L93" s="143">
        <f t="shared" si="31"/>
        <v>0</v>
      </c>
      <c r="M93" s="143">
        <f t="shared" si="31"/>
        <v>0</v>
      </c>
      <c r="N93" s="143">
        <f t="shared" si="31"/>
        <v>0</v>
      </c>
      <c r="O93" s="143">
        <f t="shared" si="31"/>
        <v>0</v>
      </c>
      <c r="P93" s="143">
        <f t="shared" si="31"/>
        <v>0</v>
      </c>
      <c r="Q93" s="143">
        <f t="shared" si="31"/>
        <v>0</v>
      </c>
      <c r="R93" s="143">
        <f t="shared" si="31"/>
        <v>0</v>
      </c>
      <c r="S93" s="143">
        <f t="shared" si="31"/>
        <v>0</v>
      </c>
      <c r="T93" s="143">
        <f t="shared" si="31"/>
        <v>0</v>
      </c>
      <c r="U93" s="143">
        <f t="shared" si="31"/>
        <v>0</v>
      </c>
      <c r="V93" s="143">
        <f t="shared" si="31"/>
        <v>0</v>
      </c>
      <c r="W93" s="143">
        <f t="shared" si="31"/>
        <v>0</v>
      </c>
      <c r="X93" s="143">
        <f t="shared" si="31"/>
        <v>0</v>
      </c>
      <c r="Y93" s="143">
        <f t="shared" si="31"/>
        <v>0</v>
      </c>
      <c r="Z93" s="143">
        <f t="shared" si="31"/>
        <v>0</v>
      </c>
      <c r="AA93" s="143">
        <f t="shared" si="31"/>
        <v>0</v>
      </c>
      <c r="AB93" s="143">
        <f t="shared" si="31"/>
        <v>0</v>
      </c>
      <c r="AC93" s="143">
        <f t="shared" si="31"/>
        <v>0</v>
      </c>
      <c r="AD93" s="143">
        <f t="shared" si="31"/>
        <v>0</v>
      </c>
      <c r="AE93" s="143">
        <f t="shared" si="31"/>
        <v>0</v>
      </c>
      <c r="AF93" s="143">
        <f t="shared" si="31"/>
        <v>0</v>
      </c>
      <c r="AG93" s="143">
        <f t="shared" si="31"/>
        <v>0</v>
      </c>
      <c r="AH93" s="143">
        <f t="shared" si="31"/>
        <v>0</v>
      </c>
      <c r="AI93" s="143">
        <f t="shared" si="31"/>
        <v>0</v>
      </c>
      <c r="AJ93" s="143">
        <f t="shared" ref="AJ93:AZ93" si="32">IF(AJ76=0,ABS($D62)*$D59,IF(AJ78&lt;&gt;AI78,IFERROR($D62*$D59*(1+$D25/(12*MAX(1,$D24)))^AJ78*AJ81,0),AI93))</f>
        <v>0</v>
      </c>
      <c r="AK93" s="143">
        <f t="shared" si="32"/>
        <v>0</v>
      </c>
      <c r="AL93" s="143">
        <f t="shared" si="32"/>
        <v>0</v>
      </c>
      <c r="AM93" s="143">
        <f t="shared" si="32"/>
        <v>0</v>
      </c>
      <c r="AN93" s="143">
        <f t="shared" si="32"/>
        <v>0</v>
      </c>
      <c r="AO93" s="143">
        <f t="shared" si="32"/>
        <v>0</v>
      </c>
      <c r="AP93" s="143">
        <f t="shared" si="32"/>
        <v>0</v>
      </c>
      <c r="AQ93" s="143">
        <f t="shared" si="32"/>
        <v>0</v>
      </c>
      <c r="AR93" s="143">
        <f t="shared" si="32"/>
        <v>0</v>
      </c>
      <c r="AS93" s="143">
        <f t="shared" si="32"/>
        <v>0</v>
      </c>
      <c r="AT93" s="143">
        <f t="shared" si="32"/>
        <v>0</v>
      </c>
      <c r="AU93" s="143">
        <f t="shared" si="32"/>
        <v>0</v>
      </c>
      <c r="AV93" s="143">
        <f t="shared" si="32"/>
        <v>0</v>
      </c>
      <c r="AW93" s="143">
        <f t="shared" si="32"/>
        <v>0</v>
      </c>
      <c r="AX93" s="143">
        <f t="shared" si="32"/>
        <v>0</v>
      </c>
      <c r="AY93" s="143">
        <f t="shared" si="32"/>
        <v>0</v>
      </c>
      <c r="AZ93" s="143">
        <f t="shared" si="32"/>
        <v>0</v>
      </c>
      <c r="BA93" s="124">
        <f>SUM(D93:AZ93)</f>
        <v>0</v>
      </c>
    </row>
    <row r="94" spans="2:55" hidden="1" outlineLevel="1">
      <c r="B94" s="36" t="str">
        <f>"Cost of Sales, "&amp;E60</f>
        <v>Cost of Sales, One time</v>
      </c>
      <c r="C94" s="30" t="str">
        <f t="shared" si="25"/>
        <v>$</v>
      </c>
      <c r="D94" s="143">
        <f t="shared" ref="D94:AI94" si="33">IF(D76=$D30,ABS($D63)*$D60*D82,0)</f>
        <v>0</v>
      </c>
      <c r="E94" s="143">
        <f t="shared" si="33"/>
        <v>0</v>
      </c>
      <c r="F94" s="143">
        <f t="shared" si="33"/>
        <v>0</v>
      </c>
      <c r="G94" s="143">
        <f t="shared" si="33"/>
        <v>0</v>
      </c>
      <c r="H94" s="143">
        <f t="shared" si="33"/>
        <v>0</v>
      </c>
      <c r="I94" s="143">
        <f t="shared" si="33"/>
        <v>0</v>
      </c>
      <c r="J94" s="143">
        <f t="shared" si="33"/>
        <v>0</v>
      </c>
      <c r="K94" s="143">
        <f t="shared" si="33"/>
        <v>0</v>
      </c>
      <c r="L94" s="143">
        <f t="shared" si="33"/>
        <v>0</v>
      </c>
      <c r="M94" s="143">
        <f t="shared" si="33"/>
        <v>0</v>
      </c>
      <c r="N94" s="143">
        <f t="shared" si="33"/>
        <v>0</v>
      </c>
      <c r="O94" s="143">
        <f t="shared" si="33"/>
        <v>0</v>
      </c>
      <c r="P94" s="143">
        <f t="shared" si="33"/>
        <v>0</v>
      </c>
      <c r="Q94" s="143">
        <f t="shared" si="33"/>
        <v>0</v>
      </c>
      <c r="R94" s="143">
        <f t="shared" si="33"/>
        <v>0</v>
      </c>
      <c r="S94" s="143">
        <f t="shared" si="33"/>
        <v>0</v>
      </c>
      <c r="T94" s="143">
        <f t="shared" si="33"/>
        <v>0</v>
      </c>
      <c r="U94" s="143">
        <f t="shared" si="33"/>
        <v>0</v>
      </c>
      <c r="V94" s="143">
        <f t="shared" si="33"/>
        <v>0</v>
      </c>
      <c r="W94" s="143">
        <f t="shared" si="33"/>
        <v>0</v>
      </c>
      <c r="X94" s="143">
        <f t="shared" si="33"/>
        <v>0</v>
      </c>
      <c r="Y94" s="143">
        <f t="shared" si="33"/>
        <v>0</v>
      </c>
      <c r="Z94" s="143">
        <f t="shared" si="33"/>
        <v>0</v>
      </c>
      <c r="AA94" s="143">
        <f t="shared" si="33"/>
        <v>0</v>
      </c>
      <c r="AB94" s="143">
        <f t="shared" si="33"/>
        <v>0</v>
      </c>
      <c r="AC94" s="143">
        <f t="shared" si="33"/>
        <v>0</v>
      </c>
      <c r="AD94" s="143">
        <f t="shared" si="33"/>
        <v>0</v>
      </c>
      <c r="AE94" s="143">
        <f t="shared" si="33"/>
        <v>0</v>
      </c>
      <c r="AF94" s="143">
        <f t="shared" si="33"/>
        <v>0</v>
      </c>
      <c r="AG94" s="143">
        <f t="shared" si="33"/>
        <v>0</v>
      </c>
      <c r="AH94" s="143">
        <f t="shared" si="33"/>
        <v>0</v>
      </c>
      <c r="AI94" s="143">
        <f t="shared" si="33"/>
        <v>0</v>
      </c>
      <c r="AJ94" s="143">
        <f t="shared" ref="AJ94:AZ94" si="34">IF(AJ76=$D30,ABS($D63)*$D60*AJ82,0)</f>
        <v>0</v>
      </c>
      <c r="AK94" s="143">
        <f t="shared" si="34"/>
        <v>0</v>
      </c>
      <c r="AL94" s="143">
        <f t="shared" si="34"/>
        <v>0</v>
      </c>
      <c r="AM94" s="143">
        <f t="shared" si="34"/>
        <v>0</v>
      </c>
      <c r="AN94" s="143">
        <f t="shared" si="34"/>
        <v>0</v>
      </c>
      <c r="AO94" s="143">
        <f t="shared" si="34"/>
        <v>0</v>
      </c>
      <c r="AP94" s="143">
        <f t="shared" si="34"/>
        <v>0</v>
      </c>
      <c r="AQ94" s="143">
        <f t="shared" si="34"/>
        <v>0</v>
      </c>
      <c r="AR94" s="143">
        <f t="shared" si="34"/>
        <v>0</v>
      </c>
      <c r="AS94" s="143">
        <f t="shared" si="34"/>
        <v>0</v>
      </c>
      <c r="AT94" s="143">
        <f t="shared" si="34"/>
        <v>0</v>
      </c>
      <c r="AU94" s="143">
        <f t="shared" si="34"/>
        <v>0</v>
      </c>
      <c r="AV94" s="143">
        <f t="shared" si="34"/>
        <v>0</v>
      </c>
      <c r="AW94" s="143">
        <f t="shared" si="34"/>
        <v>0</v>
      </c>
      <c r="AX94" s="143">
        <f t="shared" si="34"/>
        <v>0</v>
      </c>
      <c r="AY94" s="143">
        <f t="shared" si="34"/>
        <v>0</v>
      </c>
      <c r="AZ94" s="143">
        <f t="shared" si="34"/>
        <v>0</v>
      </c>
      <c r="BA94" s="124">
        <f>SUM(D94:AZ94)</f>
        <v>0</v>
      </c>
    </row>
    <row r="95" spans="2:55" hidden="1" outlineLevel="1">
      <c r="B95" s="36" t="str">
        <f>"Cost of Sales, "&amp;E61</f>
        <v>Cost of Sales, Transaction</v>
      </c>
      <c r="C95" s="30" t="str">
        <f t="shared" si="25"/>
        <v>$</v>
      </c>
      <c r="D95" s="143">
        <f t="shared" ref="D95:AI95" si="35">IF(D76=0,ABS($D64)*$D61*D80,IFERROR(ABS($D64)*$D61*D80*(1+$D34/(12*$D33))^D79*D83,0))</f>
        <v>0</v>
      </c>
      <c r="E95" s="143">
        <f t="shared" si="35"/>
        <v>0</v>
      </c>
      <c r="F95" s="143">
        <f t="shared" si="35"/>
        <v>0</v>
      </c>
      <c r="G95" s="143">
        <f t="shared" si="35"/>
        <v>0</v>
      </c>
      <c r="H95" s="143">
        <f t="shared" si="35"/>
        <v>0</v>
      </c>
      <c r="I95" s="143">
        <f t="shared" si="35"/>
        <v>0</v>
      </c>
      <c r="J95" s="143">
        <f t="shared" si="35"/>
        <v>0</v>
      </c>
      <c r="K95" s="143">
        <f t="shared" si="35"/>
        <v>0</v>
      </c>
      <c r="L95" s="143">
        <f t="shared" si="35"/>
        <v>0</v>
      </c>
      <c r="M95" s="143">
        <f t="shared" si="35"/>
        <v>0</v>
      </c>
      <c r="N95" s="143">
        <f t="shared" si="35"/>
        <v>0</v>
      </c>
      <c r="O95" s="143">
        <f t="shared" si="35"/>
        <v>0</v>
      </c>
      <c r="P95" s="143">
        <f t="shared" si="35"/>
        <v>0</v>
      </c>
      <c r="Q95" s="143">
        <f t="shared" si="35"/>
        <v>0</v>
      </c>
      <c r="R95" s="143">
        <f t="shared" si="35"/>
        <v>0</v>
      </c>
      <c r="S95" s="143">
        <f t="shared" si="35"/>
        <v>0</v>
      </c>
      <c r="T95" s="143">
        <f t="shared" si="35"/>
        <v>0</v>
      </c>
      <c r="U95" s="143">
        <f t="shared" si="35"/>
        <v>0</v>
      </c>
      <c r="V95" s="143">
        <f t="shared" si="35"/>
        <v>0</v>
      </c>
      <c r="W95" s="143">
        <f t="shared" si="35"/>
        <v>0</v>
      </c>
      <c r="X95" s="143">
        <f t="shared" si="35"/>
        <v>0</v>
      </c>
      <c r="Y95" s="143">
        <f t="shared" si="35"/>
        <v>0</v>
      </c>
      <c r="Z95" s="143">
        <f t="shared" si="35"/>
        <v>0</v>
      </c>
      <c r="AA95" s="143">
        <f t="shared" si="35"/>
        <v>0</v>
      </c>
      <c r="AB95" s="143">
        <f t="shared" si="35"/>
        <v>0</v>
      </c>
      <c r="AC95" s="143">
        <f t="shared" si="35"/>
        <v>0</v>
      </c>
      <c r="AD95" s="143">
        <f t="shared" si="35"/>
        <v>0</v>
      </c>
      <c r="AE95" s="143">
        <f t="shared" si="35"/>
        <v>0</v>
      </c>
      <c r="AF95" s="143">
        <f t="shared" si="35"/>
        <v>0</v>
      </c>
      <c r="AG95" s="143">
        <f t="shared" si="35"/>
        <v>0</v>
      </c>
      <c r="AH95" s="143">
        <f t="shared" si="35"/>
        <v>0</v>
      </c>
      <c r="AI95" s="143">
        <f t="shared" si="35"/>
        <v>0</v>
      </c>
      <c r="AJ95" s="143">
        <f t="shared" ref="AJ95:AZ95" si="36">IF(AJ76=0,ABS($D64)*$D61*AJ80,IFERROR(ABS($D64)*$D61*AJ80*(1+$D34/(12*$D33))^AJ79*AJ83,0))</f>
        <v>0</v>
      </c>
      <c r="AK95" s="143">
        <f t="shared" si="36"/>
        <v>0</v>
      </c>
      <c r="AL95" s="143">
        <f t="shared" si="36"/>
        <v>0</v>
      </c>
      <c r="AM95" s="143">
        <f t="shared" si="36"/>
        <v>0</v>
      </c>
      <c r="AN95" s="143">
        <f t="shared" si="36"/>
        <v>0</v>
      </c>
      <c r="AO95" s="143">
        <f t="shared" si="36"/>
        <v>0</v>
      </c>
      <c r="AP95" s="143">
        <f t="shared" si="36"/>
        <v>0</v>
      </c>
      <c r="AQ95" s="143">
        <f t="shared" si="36"/>
        <v>0</v>
      </c>
      <c r="AR95" s="143">
        <f t="shared" si="36"/>
        <v>0</v>
      </c>
      <c r="AS95" s="143">
        <f t="shared" si="36"/>
        <v>0</v>
      </c>
      <c r="AT95" s="143">
        <f t="shared" si="36"/>
        <v>0</v>
      </c>
      <c r="AU95" s="143">
        <f t="shared" si="36"/>
        <v>0</v>
      </c>
      <c r="AV95" s="143">
        <f t="shared" si="36"/>
        <v>0</v>
      </c>
      <c r="AW95" s="143">
        <f t="shared" si="36"/>
        <v>0</v>
      </c>
      <c r="AX95" s="143">
        <f t="shared" si="36"/>
        <v>0</v>
      </c>
      <c r="AY95" s="143">
        <f t="shared" si="36"/>
        <v>0</v>
      </c>
      <c r="AZ95" s="143">
        <f t="shared" si="36"/>
        <v>0</v>
      </c>
      <c r="BA95" s="124">
        <f>SUM(D95:AZ95)</f>
        <v>0</v>
      </c>
    </row>
    <row r="96" spans="2:55" hidden="1" outlineLevel="1">
      <c r="B96" s="36"/>
      <c r="D96" s="143"/>
      <c r="E96" s="143"/>
      <c r="F96" s="143"/>
      <c r="G96" s="143"/>
      <c r="H96" s="143"/>
      <c r="I96" s="143"/>
      <c r="J96" s="143"/>
      <c r="K96" s="143"/>
      <c r="L96" s="143"/>
      <c r="M96" s="143"/>
      <c r="N96" s="143"/>
      <c r="O96" s="143"/>
      <c r="P96" s="143"/>
      <c r="Q96" s="143"/>
      <c r="R96" s="143"/>
      <c r="S96" s="143"/>
      <c r="T96" s="143"/>
      <c r="U96" s="143"/>
      <c r="V96" s="143"/>
      <c r="W96" s="143"/>
      <c r="X96" s="143"/>
      <c r="Y96" s="143"/>
      <c r="Z96" s="143"/>
      <c r="AA96" s="143"/>
      <c r="AB96" s="143"/>
      <c r="AC96" s="143"/>
      <c r="AD96" s="143"/>
      <c r="AE96" s="143"/>
      <c r="AF96" s="143"/>
      <c r="AG96" s="143"/>
      <c r="AH96" s="143"/>
      <c r="AI96" s="143"/>
      <c r="AJ96" s="143"/>
      <c r="AK96" s="143"/>
      <c r="AL96" s="143"/>
      <c r="AM96" s="143"/>
      <c r="AN96" s="143"/>
      <c r="AO96" s="143"/>
      <c r="AP96" s="143"/>
      <c r="AQ96" s="143"/>
      <c r="AR96" s="143"/>
      <c r="AS96" s="143"/>
      <c r="AT96" s="143"/>
      <c r="AU96" s="143"/>
      <c r="AV96" s="143"/>
      <c r="AW96" s="143"/>
      <c r="AX96" s="143"/>
      <c r="AY96" s="143"/>
      <c r="AZ96" s="143"/>
      <c r="BA96" s="124"/>
    </row>
    <row r="97" spans="2:53" hidden="1" outlineLevel="1">
      <c r="B97" s="142" t="s">
        <v>680</v>
      </c>
      <c r="D97" s="143"/>
      <c r="E97" s="143"/>
      <c r="F97" s="143"/>
      <c r="G97" s="143"/>
      <c r="H97" s="143"/>
      <c r="I97" s="143"/>
      <c r="J97" s="143"/>
      <c r="K97" s="143"/>
      <c r="L97" s="143"/>
      <c r="M97" s="143"/>
      <c r="N97" s="143"/>
      <c r="O97" s="143"/>
      <c r="P97" s="143"/>
      <c r="Q97" s="143"/>
      <c r="R97" s="143"/>
      <c r="S97" s="143"/>
      <c r="T97" s="143"/>
      <c r="U97" s="143"/>
      <c r="V97" s="143"/>
      <c r="W97" s="143"/>
      <c r="X97" s="143"/>
      <c r="Y97" s="143"/>
      <c r="Z97" s="143"/>
      <c r="AA97" s="143"/>
      <c r="AB97" s="143"/>
      <c r="AC97" s="143"/>
      <c r="AD97" s="143"/>
      <c r="AE97" s="143"/>
      <c r="AF97" s="143"/>
      <c r="AG97" s="143"/>
      <c r="AH97" s="143"/>
      <c r="AI97" s="143"/>
      <c r="AJ97" s="143"/>
      <c r="AK97" s="143"/>
      <c r="AL97" s="143"/>
      <c r="AM97" s="143"/>
      <c r="AN97" s="143"/>
      <c r="AO97" s="143"/>
      <c r="AP97" s="143"/>
      <c r="AQ97" s="143"/>
      <c r="AR97" s="143"/>
      <c r="AS97" s="143"/>
      <c r="AT97" s="143"/>
      <c r="AU97" s="143"/>
      <c r="AV97" s="143"/>
      <c r="AW97" s="143"/>
      <c r="AX97" s="143"/>
      <c r="AY97" s="143"/>
      <c r="AZ97" s="143"/>
      <c r="BA97" s="124"/>
    </row>
    <row r="98" spans="2:53" hidden="1" outlineLevel="1">
      <c r="B98" s="36" t="str">
        <f>"Discounts, "&amp;E59</f>
        <v>Discounts, Recurring</v>
      </c>
      <c r="C98" s="30" t="str">
        <f t="shared" ref="C98:C100" si="37">C$9</f>
        <v>$</v>
      </c>
      <c r="D98" s="71">
        <f t="shared" ref="D98:AI98" si="38">IF(D76&lt;=MAX(1,$D23)-1,ABS($D19)/MAX(1,$D23),0)</f>
        <v>0</v>
      </c>
      <c r="E98" s="71">
        <f t="shared" si="38"/>
        <v>0</v>
      </c>
      <c r="F98" s="71">
        <f t="shared" si="38"/>
        <v>0</v>
      </c>
      <c r="G98" s="71">
        <f t="shared" si="38"/>
        <v>0</v>
      </c>
      <c r="H98" s="71">
        <f t="shared" si="38"/>
        <v>0</v>
      </c>
      <c r="I98" s="71">
        <f t="shared" si="38"/>
        <v>0</v>
      </c>
      <c r="J98" s="71">
        <f t="shared" si="38"/>
        <v>0</v>
      </c>
      <c r="K98" s="71">
        <f t="shared" si="38"/>
        <v>0</v>
      </c>
      <c r="L98" s="71">
        <f t="shared" si="38"/>
        <v>0</v>
      </c>
      <c r="M98" s="71">
        <f t="shared" si="38"/>
        <v>0</v>
      </c>
      <c r="N98" s="71">
        <f t="shared" si="38"/>
        <v>0</v>
      </c>
      <c r="O98" s="71">
        <f t="shared" si="38"/>
        <v>0</v>
      </c>
      <c r="P98" s="71">
        <f t="shared" si="38"/>
        <v>0</v>
      </c>
      <c r="Q98" s="71">
        <f t="shared" si="38"/>
        <v>0</v>
      </c>
      <c r="R98" s="71">
        <f t="shared" si="38"/>
        <v>0</v>
      </c>
      <c r="S98" s="71">
        <f t="shared" si="38"/>
        <v>0</v>
      </c>
      <c r="T98" s="71">
        <f t="shared" si="38"/>
        <v>0</v>
      </c>
      <c r="U98" s="71">
        <f t="shared" si="38"/>
        <v>0</v>
      </c>
      <c r="V98" s="71">
        <f t="shared" si="38"/>
        <v>0</v>
      </c>
      <c r="W98" s="71">
        <f t="shared" si="38"/>
        <v>0</v>
      </c>
      <c r="X98" s="71">
        <f t="shared" si="38"/>
        <v>0</v>
      </c>
      <c r="Y98" s="71">
        <f t="shared" si="38"/>
        <v>0</v>
      </c>
      <c r="Z98" s="71">
        <f t="shared" si="38"/>
        <v>0</v>
      </c>
      <c r="AA98" s="71">
        <f t="shared" si="38"/>
        <v>0</v>
      </c>
      <c r="AB98" s="71">
        <f t="shared" si="38"/>
        <v>0</v>
      </c>
      <c r="AC98" s="71">
        <f t="shared" si="38"/>
        <v>0</v>
      </c>
      <c r="AD98" s="71">
        <f t="shared" si="38"/>
        <v>0</v>
      </c>
      <c r="AE98" s="71">
        <f t="shared" si="38"/>
        <v>0</v>
      </c>
      <c r="AF98" s="71">
        <f t="shared" si="38"/>
        <v>0</v>
      </c>
      <c r="AG98" s="71">
        <f t="shared" si="38"/>
        <v>0</v>
      </c>
      <c r="AH98" s="71">
        <f t="shared" si="38"/>
        <v>0</v>
      </c>
      <c r="AI98" s="71">
        <f t="shared" si="38"/>
        <v>0</v>
      </c>
      <c r="AJ98" s="71">
        <f t="shared" ref="AJ98:AZ98" si="39">IF(AJ76&lt;=MAX(1,$D23)-1,ABS($D19)/MAX(1,$D23),0)</f>
        <v>0</v>
      </c>
      <c r="AK98" s="71">
        <f t="shared" si="39"/>
        <v>0</v>
      </c>
      <c r="AL98" s="71">
        <f t="shared" si="39"/>
        <v>0</v>
      </c>
      <c r="AM98" s="71">
        <f t="shared" si="39"/>
        <v>0</v>
      </c>
      <c r="AN98" s="71">
        <f t="shared" si="39"/>
        <v>0</v>
      </c>
      <c r="AO98" s="71">
        <f t="shared" si="39"/>
        <v>0</v>
      </c>
      <c r="AP98" s="71">
        <f t="shared" si="39"/>
        <v>0</v>
      </c>
      <c r="AQ98" s="71">
        <f t="shared" si="39"/>
        <v>0</v>
      </c>
      <c r="AR98" s="71">
        <f t="shared" si="39"/>
        <v>0</v>
      </c>
      <c r="AS98" s="71">
        <f t="shared" si="39"/>
        <v>0</v>
      </c>
      <c r="AT98" s="71">
        <f t="shared" si="39"/>
        <v>0</v>
      </c>
      <c r="AU98" s="71">
        <f t="shared" si="39"/>
        <v>0</v>
      </c>
      <c r="AV98" s="71">
        <f t="shared" si="39"/>
        <v>0</v>
      </c>
      <c r="AW98" s="71">
        <f t="shared" si="39"/>
        <v>0</v>
      </c>
      <c r="AX98" s="71">
        <f t="shared" si="39"/>
        <v>0</v>
      </c>
      <c r="AY98" s="71">
        <f t="shared" si="39"/>
        <v>0</v>
      </c>
      <c r="AZ98" s="71">
        <f t="shared" si="39"/>
        <v>0</v>
      </c>
      <c r="BA98" s="124">
        <f>SUM(D98:AZ98)</f>
        <v>0</v>
      </c>
    </row>
    <row r="99" spans="2:53" hidden="1" outlineLevel="1">
      <c r="B99" s="36" t="str">
        <f>"Discounts, "&amp;E60</f>
        <v>Discounts, One time</v>
      </c>
      <c r="C99" s="30" t="str">
        <f t="shared" si="37"/>
        <v>$</v>
      </c>
      <c r="D99" s="71">
        <v>0</v>
      </c>
      <c r="E99" s="71">
        <v>0</v>
      </c>
      <c r="F99" s="71">
        <v>0</v>
      </c>
      <c r="G99" s="71">
        <v>0</v>
      </c>
      <c r="H99" s="71">
        <v>0</v>
      </c>
      <c r="I99" s="71">
        <v>0</v>
      </c>
      <c r="J99" s="71">
        <v>0</v>
      </c>
      <c r="K99" s="71">
        <v>0</v>
      </c>
      <c r="L99" s="71">
        <v>0</v>
      </c>
      <c r="M99" s="71">
        <v>0</v>
      </c>
      <c r="N99" s="71">
        <v>0</v>
      </c>
      <c r="O99" s="71">
        <v>0</v>
      </c>
      <c r="P99" s="71">
        <v>0</v>
      </c>
      <c r="Q99" s="71">
        <v>0</v>
      </c>
      <c r="R99" s="71">
        <v>0</v>
      </c>
      <c r="S99" s="71">
        <v>0</v>
      </c>
      <c r="T99" s="71">
        <v>0</v>
      </c>
      <c r="U99" s="71">
        <v>0</v>
      </c>
      <c r="V99" s="71">
        <v>0</v>
      </c>
      <c r="W99" s="71">
        <v>0</v>
      </c>
      <c r="X99" s="71">
        <v>0</v>
      </c>
      <c r="Y99" s="71">
        <v>0</v>
      </c>
      <c r="Z99" s="71">
        <v>0</v>
      </c>
      <c r="AA99" s="71">
        <v>0</v>
      </c>
      <c r="AB99" s="71">
        <v>0</v>
      </c>
      <c r="AC99" s="71">
        <v>0</v>
      </c>
      <c r="AD99" s="71">
        <v>0</v>
      </c>
      <c r="AE99" s="71">
        <v>0</v>
      </c>
      <c r="AF99" s="71">
        <v>0</v>
      </c>
      <c r="AG99" s="71">
        <v>0</v>
      </c>
      <c r="AH99" s="71">
        <v>0</v>
      </c>
      <c r="AI99" s="71">
        <v>0</v>
      </c>
      <c r="AJ99" s="71">
        <v>0</v>
      </c>
      <c r="AK99" s="71">
        <v>0</v>
      </c>
      <c r="AL99" s="71">
        <v>0</v>
      </c>
      <c r="AM99" s="71">
        <v>0</v>
      </c>
      <c r="AN99" s="71">
        <v>0</v>
      </c>
      <c r="AO99" s="71">
        <v>0</v>
      </c>
      <c r="AP99" s="71">
        <v>0</v>
      </c>
      <c r="AQ99" s="71">
        <v>0</v>
      </c>
      <c r="AR99" s="71">
        <v>0</v>
      </c>
      <c r="AS99" s="71">
        <v>0</v>
      </c>
      <c r="AT99" s="71">
        <v>0</v>
      </c>
      <c r="AU99" s="71">
        <v>0</v>
      </c>
      <c r="AV99" s="71">
        <v>0</v>
      </c>
      <c r="AW99" s="71">
        <v>0</v>
      </c>
      <c r="AX99" s="71">
        <v>0</v>
      </c>
      <c r="AY99" s="71">
        <v>0</v>
      </c>
      <c r="AZ99" s="71">
        <v>0</v>
      </c>
      <c r="BA99" s="124">
        <f>SUM(D99:AZ99)</f>
        <v>0</v>
      </c>
    </row>
    <row r="100" spans="2:53" hidden="1" outlineLevel="1">
      <c r="B100" s="36" t="str">
        <f>"Discounts, "&amp;E61</f>
        <v>Discounts, Transaction</v>
      </c>
      <c r="C100" s="30" t="str">
        <f t="shared" si="37"/>
        <v>$</v>
      </c>
      <c r="D100" s="71">
        <f t="shared" ref="D100:AI100" si="40">IF(D76=0,ABS($D20),0)</f>
        <v>0</v>
      </c>
      <c r="E100" s="71">
        <f t="shared" si="40"/>
        <v>0</v>
      </c>
      <c r="F100" s="71">
        <f t="shared" si="40"/>
        <v>0</v>
      </c>
      <c r="G100" s="71">
        <f t="shared" si="40"/>
        <v>0</v>
      </c>
      <c r="H100" s="71">
        <f t="shared" si="40"/>
        <v>0</v>
      </c>
      <c r="I100" s="71">
        <f t="shared" si="40"/>
        <v>0</v>
      </c>
      <c r="J100" s="71">
        <f t="shared" si="40"/>
        <v>0</v>
      </c>
      <c r="K100" s="71">
        <f t="shared" si="40"/>
        <v>0</v>
      </c>
      <c r="L100" s="71">
        <f t="shared" si="40"/>
        <v>0</v>
      </c>
      <c r="M100" s="71">
        <f t="shared" si="40"/>
        <v>0</v>
      </c>
      <c r="N100" s="71">
        <f t="shared" si="40"/>
        <v>0</v>
      </c>
      <c r="O100" s="71">
        <f t="shared" si="40"/>
        <v>0</v>
      </c>
      <c r="P100" s="71">
        <f t="shared" si="40"/>
        <v>0</v>
      </c>
      <c r="Q100" s="71">
        <f t="shared" si="40"/>
        <v>0</v>
      </c>
      <c r="R100" s="71">
        <f t="shared" si="40"/>
        <v>0</v>
      </c>
      <c r="S100" s="71">
        <f t="shared" si="40"/>
        <v>0</v>
      </c>
      <c r="T100" s="71">
        <f t="shared" si="40"/>
        <v>0</v>
      </c>
      <c r="U100" s="71">
        <f t="shared" si="40"/>
        <v>0</v>
      </c>
      <c r="V100" s="71">
        <f t="shared" si="40"/>
        <v>0</v>
      </c>
      <c r="W100" s="71">
        <f t="shared" si="40"/>
        <v>0</v>
      </c>
      <c r="X100" s="71">
        <f t="shared" si="40"/>
        <v>0</v>
      </c>
      <c r="Y100" s="71">
        <f t="shared" si="40"/>
        <v>0</v>
      </c>
      <c r="Z100" s="71">
        <f t="shared" si="40"/>
        <v>0</v>
      </c>
      <c r="AA100" s="71">
        <f t="shared" si="40"/>
        <v>0</v>
      </c>
      <c r="AB100" s="71">
        <f t="shared" si="40"/>
        <v>0</v>
      </c>
      <c r="AC100" s="71">
        <f t="shared" si="40"/>
        <v>0</v>
      </c>
      <c r="AD100" s="71">
        <f t="shared" si="40"/>
        <v>0</v>
      </c>
      <c r="AE100" s="71">
        <f t="shared" si="40"/>
        <v>0</v>
      </c>
      <c r="AF100" s="71">
        <f t="shared" si="40"/>
        <v>0</v>
      </c>
      <c r="AG100" s="71">
        <f t="shared" si="40"/>
        <v>0</v>
      </c>
      <c r="AH100" s="71">
        <f t="shared" si="40"/>
        <v>0</v>
      </c>
      <c r="AI100" s="71">
        <f t="shared" si="40"/>
        <v>0</v>
      </c>
      <c r="AJ100" s="71">
        <f t="shared" ref="AJ100:AZ100" si="41">IF(AJ76=0,ABS($D20),0)</f>
        <v>0</v>
      </c>
      <c r="AK100" s="71">
        <f t="shared" si="41"/>
        <v>0</v>
      </c>
      <c r="AL100" s="71">
        <f t="shared" si="41"/>
        <v>0</v>
      </c>
      <c r="AM100" s="71">
        <f t="shared" si="41"/>
        <v>0</v>
      </c>
      <c r="AN100" s="71">
        <f t="shared" si="41"/>
        <v>0</v>
      </c>
      <c r="AO100" s="71">
        <f t="shared" si="41"/>
        <v>0</v>
      </c>
      <c r="AP100" s="71">
        <f t="shared" si="41"/>
        <v>0</v>
      </c>
      <c r="AQ100" s="71">
        <f t="shared" si="41"/>
        <v>0</v>
      </c>
      <c r="AR100" s="71">
        <f t="shared" si="41"/>
        <v>0</v>
      </c>
      <c r="AS100" s="71">
        <f t="shared" si="41"/>
        <v>0</v>
      </c>
      <c r="AT100" s="71">
        <f t="shared" si="41"/>
        <v>0</v>
      </c>
      <c r="AU100" s="71">
        <f t="shared" si="41"/>
        <v>0</v>
      </c>
      <c r="AV100" s="71">
        <f t="shared" si="41"/>
        <v>0</v>
      </c>
      <c r="AW100" s="71">
        <f t="shared" si="41"/>
        <v>0</v>
      </c>
      <c r="AX100" s="71">
        <f t="shared" si="41"/>
        <v>0</v>
      </c>
      <c r="AY100" s="71">
        <f t="shared" si="41"/>
        <v>0</v>
      </c>
      <c r="AZ100" s="71">
        <f t="shared" si="41"/>
        <v>0</v>
      </c>
      <c r="BA100" s="124">
        <f>SUM(D100:AZ100)</f>
        <v>0</v>
      </c>
    </row>
    <row r="101" spans="2:53" hidden="1" outlineLevel="1">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c r="AG101" s="30"/>
      <c r="AH101" s="30"/>
      <c r="AI101" s="30"/>
      <c r="AJ101" s="30"/>
      <c r="AK101" s="30"/>
      <c r="AL101" s="30"/>
      <c r="AM101" s="30"/>
      <c r="AN101" s="30"/>
      <c r="AO101" s="30"/>
      <c r="AP101" s="30"/>
      <c r="AQ101" s="30"/>
      <c r="AR101" s="30"/>
      <c r="AS101" s="30"/>
      <c r="AT101" s="30"/>
      <c r="AU101" s="30"/>
      <c r="AV101" s="30"/>
      <c r="AW101" s="30"/>
      <c r="AX101" s="30"/>
      <c r="AY101" s="30"/>
      <c r="AZ101" s="30"/>
    </row>
    <row r="102" spans="2:53" s="217" customFormat="1" hidden="1" outlineLevel="1">
      <c r="B102" s="142" t="s">
        <v>679</v>
      </c>
      <c r="C102" s="136"/>
      <c r="D102" s="216"/>
      <c r="E102" s="216"/>
      <c r="F102" s="216"/>
      <c r="G102" s="216"/>
      <c r="H102" s="216"/>
      <c r="I102" s="216"/>
      <c r="J102" s="216"/>
      <c r="K102" s="216"/>
      <c r="L102" s="216"/>
      <c r="M102" s="216"/>
      <c r="N102" s="216"/>
      <c r="O102" s="216"/>
      <c r="P102" s="216"/>
      <c r="Q102" s="216"/>
      <c r="R102" s="216"/>
      <c r="S102" s="216"/>
      <c r="T102" s="216"/>
      <c r="U102" s="216"/>
      <c r="V102" s="216"/>
      <c r="W102" s="216"/>
      <c r="X102" s="216"/>
      <c r="Y102" s="216"/>
      <c r="Z102" s="216"/>
      <c r="AA102" s="216"/>
      <c r="AB102" s="216"/>
      <c r="AC102" s="216"/>
      <c r="AD102" s="216"/>
      <c r="AE102" s="216"/>
      <c r="AF102" s="216"/>
      <c r="AG102" s="216"/>
      <c r="AH102" s="216"/>
      <c r="AI102" s="216"/>
      <c r="AJ102" s="216"/>
      <c r="AK102" s="216"/>
      <c r="AL102" s="216"/>
      <c r="AM102" s="216"/>
      <c r="AN102" s="216"/>
      <c r="AO102" s="216"/>
      <c r="AP102" s="216"/>
      <c r="AQ102" s="216"/>
      <c r="AR102" s="216"/>
      <c r="AS102" s="216"/>
      <c r="AT102" s="216"/>
      <c r="AU102" s="216"/>
      <c r="AV102" s="216"/>
      <c r="AW102" s="216"/>
      <c r="AX102" s="216"/>
      <c r="AY102" s="216"/>
      <c r="AZ102" s="216"/>
      <c r="BA102" s="195"/>
    </row>
    <row r="103" spans="2:53" hidden="1" outlineLevel="1">
      <c r="B103" s="36" t="str">
        <f>"Billings, "&amp;E59</f>
        <v>Billings, Recurring</v>
      </c>
      <c r="C103" s="30" t="str">
        <f t="shared" si="25"/>
        <v>$</v>
      </c>
      <c r="D103" s="143">
        <f>IF(OR(D77&lt;&gt;C77,D76=0),D88*MAX(1,$D23),0)-IF(D76=0,ABS($D19),0)</f>
        <v>0</v>
      </c>
      <c r="E103" s="143">
        <f t="shared" ref="E103:AZ103" si="42">IF(OR(E77&lt;&gt;D77,E76=0),E88*MAX(1,$D23),0)-IF(E76=0,ABS($D19),0)</f>
        <v>0</v>
      </c>
      <c r="F103" s="143">
        <f t="shared" si="42"/>
        <v>0</v>
      </c>
      <c r="G103" s="143">
        <f t="shared" si="42"/>
        <v>0</v>
      </c>
      <c r="H103" s="143">
        <f t="shared" si="42"/>
        <v>0</v>
      </c>
      <c r="I103" s="143">
        <f t="shared" si="42"/>
        <v>0</v>
      </c>
      <c r="J103" s="143">
        <f t="shared" si="42"/>
        <v>0</v>
      </c>
      <c r="K103" s="143">
        <f t="shared" si="42"/>
        <v>0</v>
      </c>
      <c r="L103" s="143">
        <f t="shared" si="42"/>
        <v>0</v>
      </c>
      <c r="M103" s="143">
        <f t="shared" si="42"/>
        <v>0</v>
      </c>
      <c r="N103" s="143">
        <f t="shared" si="42"/>
        <v>0</v>
      </c>
      <c r="O103" s="143">
        <f t="shared" si="42"/>
        <v>0</v>
      </c>
      <c r="P103" s="143">
        <f t="shared" si="42"/>
        <v>0</v>
      </c>
      <c r="Q103" s="143">
        <f t="shared" si="42"/>
        <v>0</v>
      </c>
      <c r="R103" s="143">
        <f t="shared" si="42"/>
        <v>0</v>
      </c>
      <c r="S103" s="143">
        <f t="shared" si="42"/>
        <v>0</v>
      </c>
      <c r="T103" s="143">
        <f t="shared" si="42"/>
        <v>0</v>
      </c>
      <c r="U103" s="143">
        <f t="shared" si="42"/>
        <v>0</v>
      </c>
      <c r="V103" s="143">
        <f t="shared" si="42"/>
        <v>0</v>
      </c>
      <c r="W103" s="143">
        <f t="shared" si="42"/>
        <v>0</v>
      </c>
      <c r="X103" s="143">
        <f t="shared" si="42"/>
        <v>0</v>
      </c>
      <c r="Y103" s="143">
        <f t="shared" si="42"/>
        <v>0</v>
      </c>
      <c r="Z103" s="143">
        <f t="shared" si="42"/>
        <v>0</v>
      </c>
      <c r="AA103" s="143">
        <f t="shared" si="42"/>
        <v>0</v>
      </c>
      <c r="AB103" s="143">
        <f t="shared" si="42"/>
        <v>0</v>
      </c>
      <c r="AC103" s="143">
        <f t="shared" si="42"/>
        <v>0</v>
      </c>
      <c r="AD103" s="143">
        <f t="shared" si="42"/>
        <v>0</v>
      </c>
      <c r="AE103" s="143">
        <f t="shared" si="42"/>
        <v>0</v>
      </c>
      <c r="AF103" s="143">
        <f t="shared" si="42"/>
        <v>0</v>
      </c>
      <c r="AG103" s="143">
        <f t="shared" si="42"/>
        <v>0</v>
      </c>
      <c r="AH103" s="143">
        <f t="shared" si="42"/>
        <v>0</v>
      </c>
      <c r="AI103" s="143">
        <f t="shared" si="42"/>
        <v>0</v>
      </c>
      <c r="AJ103" s="143">
        <f t="shared" si="42"/>
        <v>0</v>
      </c>
      <c r="AK103" s="143">
        <f t="shared" si="42"/>
        <v>0</v>
      </c>
      <c r="AL103" s="143">
        <f t="shared" si="42"/>
        <v>0</v>
      </c>
      <c r="AM103" s="143">
        <f t="shared" si="42"/>
        <v>0</v>
      </c>
      <c r="AN103" s="143">
        <f t="shared" si="42"/>
        <v>0</v>
      </c>
      <c r="AO103" s="143">
        <f t="shared" si="42"/>
        <v>0</v>
      </c>
      <c r="AP103" s="143">
        <f t="shared" si="42"/>
        <v>0</v>
      </c>
      <c r="AQ103" s="143">
        <f t="shared" si="42"/>
        <v>0</v>
      </c>
      <c r="AR103" s="143">
        <f t="shared" si="42"/>
        <v>0</v>
      </c>
      <c r="AS103" s="143">
        <f t="shared" si="42"/>
        <v>0</v>
      </c>
      <c r="AT103" s="143">
        <f t="shared" si="42"/>
        <v>0</v>
      </c>
      <c r="AU103" s="143">
        <f t="shared" si="42"/>
        <v>0</v>
      </c>
      <c r="AV103" s="143">
        <f t="shared" si="42"/>
        <v>0</v>
      </c>
      <c r="AW103" s="143">
        <f t="shared" si="42"/>
        <v>0</v>
      </c>
      <c r="AX103" s="143">
        <f t="shared" si="42"/>
        <v>0</v>
      </c>
      <c r="AY103" s="143">
        <f t="shared" si="42"/>
        <v>0</v>
      </c>
      <c r="AZ103" s="143">
        <f t="shared" si="42"/>
        <v>0</v>
      </c>
      <c r="BA103" s="124">
        <f>SUM(D103:AZ103)</f>
        <v>0</v>
      </c>
    </row>
    <row r="104" spans="2:53" hidden="1" outlineLevel="1">
      <c r="B104" s="36" t="str">
        <f>"Billings, "&amp;E60</f>
        <v>Billings, One time</v>
      </c>
      <c r="C104" s="30" t="str">
        <f t="shared" si="25"/>
        <v>$</v>
      </c>
      <c r="D104" s="143">
        <f t="shared" ref="D104:AI104" si="43">D89</f>
        <v>0</v>
      </c>
      <c r="E104" s="143">
        <f t="shared" si="43"/>
        <v>0</v>
      </c>
      <c r="F104" s="143">
        <f t="shared" si="43"/>
        <v>0</v>
      </c>
      <c r="G104" s="143">
        <f t="shared" si="43"/>
        <v>0</v>
      </c>
      <c r="H104" s="143">
        <f t="shared" si="43"/>
        <v>0</v>
      </c>
      <c r="I104" s="143">
        <f t="shared" si="43"/>
        <v>0</v>
      </c>
      <c r="J104" s="143">
        <f t="shared" si="43"/>
        <v>0</v>
      </c>
      <c r="K104" s="143">
        <f t="shared" si="43"/>
        <v>0</v>
      </c>
      <c r="L104" s="143">
        <f t="shared" si="43"/>
        <v>0</v>
      </c>
      <c r="M104" s="143">
        <f t="shared" si="43"/>
        <v>0</v>
      </c>
      <c r="N104" s="143">
        <f t="shared" si="43"/>
        <v>0</v>
      </c>
      <c r="O104" s="143">
        <f t="shared" si="43"/>
        <v>0</v>
      </c>
      <c r="P104" s="143">
        <f t="shared" si="43"/>
        <v>0</v>
      </c>
      <c r="Q104" s="143">
        <f t="shared" si="43"/>
        <v>0</v>
      </c>
      <c r="R104" s="143">
        <f t="shared" si="43"/>
        <v>0</v>
      </c>
      <c r="S104" s="143">
        <f t="shared" si="43"/>
        <v>0</v>
      </c>
      <c r="T104" s="143">
        <f t="shared" si="43"/>
        <v>0</v>
      </c>
      <c r="U104" s="143">
        <f t="shared" si="43"/>
        <v>0</v>
      </c>
      <c r="V104" s="143">
        <f t="shared" si="43"/>
        <v>0</v>
      </c>
      <c r="W104" s="143">
        <f t="shared" si="43"/>
        <v>0</v>
      </c>
      <c r="X104" s="143">
        <f t="shared" si="43"/>
        <v>0</v>
      </c>
      <c r="Y104" s="143">
        <f t="shared" si="43"/>
        <v>0</v>
      </c>
      <c r="Z104" s="143">
        <f t="shared" si="43"/>
        <v>0</v>
      </c>
      <c r="AA104" s="143">
        <f t="shared" si="43"/>
        <v>0</v>
      </c>
      <c r="AB104" s="143">
        <f t="shared" si="43"/>
        <v>0</v>
      </c>
      <c r="AC104" s="143">
        <f t="shared" si="43"/>
        <v>0</v>
      </c>
      <c r="AD104" s="143">
        <f t="shared" si="43"/>
        <v>0</v>
      </c>
      <c r="AE104" s="143">
        <f t="shared" si="43"/>
        <v>0</v>
      </c>
      <c r="AF104" s="143">
        <f t="shared" si="43"/>
        <v>0</v>
      </c>
      <c r="AG104" s="143">
        <f t="shared" si="43"/>
        <v>0</v>
      </c>
      <c r="AH104" s="143">
        <f t="shared" si="43"/>
        <v>0</v>
      </c>
      <c r="AI104" s="143">
        <f t="shared" si="43"/>
        <v>0</v>
      </c>
      <c r="AJ104" s="143">
        <f t="shared" ref="AJ104:AZ104" si="44">AJ89</f>
        <v>0</v>
      </c>
      <c r="AK104" s="143">
        <f t="shared" si="44"/>
        <v>0</v>
      </c>
      <c r="AL104" s="143">
        <f t="shared" si="44"/>
        <v>0</v>
      </c>
      <c r="AM104" s="143">
        <f t="shared" si="44"/>
        <v>0</v>
      </c>
      <c r="AN104" s="143">
        <f t="shared" si="44"/>
        <v>0</v>
      </c>
      <c r="AO104" s="143">
        <f t="shared" si="44"/>
        <v>0</v>
      </c>
      <c r="AP104" s="143">
        <f t="shared" si="44"/>
        <v>0</v>
      </c>
      <c r="AQ104" s="143">
        <f t="shared" si="44"/>
        <v>0</v>
      </c>
      <c r="AR104" s="143">
        <f t="shared" si="44"/>
        <v>0</v>
      </c>
      <c r="AS104" s="143">
        <f t="shared" si="44"/>
        <v>0</v>
      </c>
      <c r="AT104" s="143">
        <f t="shared" si="44"/>
        <v>0</v>
      </c>
      <c r="AU104" s="143">
        <f t="shared" si="44"/>
        <v>0</v>
      </c>
      <c r="AV104" s="143">
        <f t="shared" si="44"/>
        <v>0</v>
      </c>
      <c r="AW104" s="143">
        <f t="shared" si="44"/>
        <v>0</v>
      </c>
      <c r="AX104" s="143">
        <f t="shared" si="44"/>
        <v>0</v>
      </c>
      <c r="AY104" s="143">
        <f t="shared" si="44"/>
        <v>0</v>
      </c>
      <c r="AZ104" s="143">
        <f t="shared" si="44"/>
        <v>0</v>
      </c>
      <c r="BA104" s="124">
        <f>SUM(D104:AZ104)</f>
        <v>0</v>
      </c>
    </row>
    <row r="105" spans="2:53" hidden="1" outlineLevel="1">
      <c r="B105" s="36" t="str">
        <f>"Billings, "&amp;E61</f>
        <v>Billings, Transaction</v>
      </c>
      <c r="C105" s="30" t="str">
        <f t="shared" si="25"/>
        <v>$</v>
      </c>
      <c r="D105" s="143">
        <f t="shared" ref="D105:AI105" si="45">D90-IF(D76=0,ABS($D20),0)</f>
        <v>0</v>
      </c>
      <c r="E105" s="143">
        <f t="shared" si="45"/>
        <v>0</v>
      </c>
      <c r="F105" s="143">
        <f t="shared" si="45"/>
        <v>0</v>
      </c>
      <c r="G105" s="143">
        <f t="shared" si="45"/>
        <v>0</v>
      </c>
      <c r="H105" s="143">
        <f t="shared" si="45"/>
        <v>0</v>
      </c>
      <c r="I105" s="143">
        <f t="shared" si="45"/>
        <v>0</v>
      </c>
      <c r="J105" s="143">
        <f t="shared" si="45"/>
        <v>0</v>
      </c>
      <c r="K105" s="143">
        <f t="shared" si="45"/>
        <v>0</v>
      </c>
      <c r="L105" s="143">
        <f t="shared" si="45"/>
        <v>0</v>
      </c>
      <c r="M105" s="143">
        <f t="shared" si="45"/>
        <v>0</v>
      </c>
      <c r="N105" s="143">
        <f t="shared" si="45"/>
        <v>0</v>
      </c>
      <c r="O105" s="143">
        <f t="shared" si="45"/>
        <v>0</v>
      </c>
      <c r="P105" s="143">
        <f t="shared" si="45"/>
        <v>0</v>
      </c>
      <c r="Q105" s="143">
        <f t="shared" si="45"/>
        <v>0</v>
      </c>
      <c r="R105" s="143">
        <f t="shared" si="45"/>
        <v>0</v>
      </c>
      <c r="S105" s="143">
        <f t="shared" si="45"/>
        <v>0</v>
      </c>
      <c r="T105" s="143">
        <f t="shared" si="45"/>
        <v>0</v>
      </c>
      <c r="U105" s="143">
        <f t="shared" si="45"/>
        <v>0</v>
      </c>
      <c r="V105" s="143">
        <f t="shared" si="45"/>
        <v>0</v>
      </c>
      <c r="W105" s="143">
        <f t="shared" si="45"/>
        <v>0</v>
      </c>
      <c r="X105" s="143">
        <f t="shared" si="45"/>
        <v>0</v>
      </c>
      <c r="Y105" s="143">
        <f t="shared" si="45"/>
        <v>0</v>
      </c>
      <c r="Z105" s="143">
        <f t="shared" si="45"/>
        <v>0</v>
      </c>
      <c r="AA105" s="143">
        <f t="shared" si="45"/>
        <v>0</v>
      </c>
      <c r="AB105" s="143">
        <f t="shared" si="45"/>
        <v>0</v>
      </c>
      <c r="AC105" s="143">
        <f t="shared" si="45"/>
        <v>0</v>
      </c>
      <c r="AD105" s="143">
        <f t="shared" si="45"/>
        <v>0</v>
      </c>
      <c r="AE105" s="143">
        <f t="shared" si="45"/>
        <v>0</v>
      </c>
      <c r="AF105" s="143">
        <f t="shared" si="45"/>
        <v>0</v>
      </c>
      <c r="AG105" s="143">
        <f t="shared" si="45"/>
        <v>0</v>
      </c>
      <c r="AH105" s="143">
        <f t="shared" si="45"/>
        <v>0</v>
      </c>
      <c r="AI105" s="143">
        <f t="shared" si="45"/>
        <v>0</v>
      </c>
      <c r="AJ105" s="143">
        <f t="shared" ref="AJ105:AZ105" si="46">AJ90-IF(AJ76=0,ABS($D20),0)</f>
        <v>0</v>
      </c>
      <c r="AK105" s="143">
        <f t="shared" si="46"/>
        <v>0</v>
      </c>
      <c r="AL105" s="143">
        <f t="shared" si="46"/>
        <v>0</v>
      </c>
      <c r="AM105" s="143">
        <f t="shared" si="46"/>
        <v>0</v>
      </c>
      <c r="AN105" s="143">
        <f t="shared" si="46"/>
        <v>0</v>
      </c>
      <c r="AO105" s="143">
        <f t="shared" si="46"/>
        <v>0</v>
      </c>
      <c r="AP105" s="143">
        <f t="shared" si="46"/>
        <v>0</v>
      </c>
      <c r="AQ105" s="143">
        <f t="shared" si="46"/>
        <v>0</v>
      </c>
      <c r="AR105" s="143">
        <f t="shared" si="46"/>
        <v>0</v>
      </c>
      <c r="AS105" s="143">
        <f t="shared" si="46"/>
        <v>0</v>
      </c>
      <c r="AT105" s="143">
        <f t="shared" si="46"/>
        <v>0</v>
      </c>
      <c r="AU105" s="143">
        <f t="shared" si="46"/>
        <v>0</v>
      </c>
      <c r="AV105" s="143">
        <f t="shared" si="46"/>
        <v>0</v>
      </c>
      <c r="AW105" s="143">
        <f t="shared" si="46"/>
        <v>0</v>
      </c>
      <c r="AX105" s="143">
        <f t="shared" si="46"/>
        <v>0</v>
      </c>
      <c r="AY105" s="143">
        <f t="shared" si="46"/>
        <v>0</v>
      </c>
      <c r="AZ105" s="143">
        <f t="shared" si="46"/>
        <v>0</v>
      </c>
      <c r="BA105" s="124">
        <f>SUM(D105:AZ105)</f>
        <v>0</v>
      </c>
    </row>
    <row r="106" spans="2:53" hidden="1" outlineLevel="1">
      <c r="B106" s="36"/>
      <c r="D106" s="143"/>
      <c r="E106" s="143"/>
      <c r="F106" s="143"/>
      <c r="G106" s="143"/>
      <c r="H106" s="143"/>
      <c r="I106" s="143"/>
      <c r="J106" s="143"/>
      <c r="K106" s="143"/>
      <c r="L106" s="143"/>
      <c r="M106" s="143"/>
      <c r="N106" s="143"/>
      <c r="O106" s="143"/>
      <c r="P106" s="143"/>
      <c r="Q106" s="143"/>
      <c r="R106" s="143"/>
      <c r="S106" s="143"/>
      <c r="T106" s="143"/>
      <c r="U106" s="143"/>
      <c r="V106" s="143"/>
      <c r="W106" s="143"/>
      <c r="X106" s="143"/>
      <c r="Y106" s="143"/>
      <c r="Z106" s="143"/>
      <c r="AA106" s="143"/>
      <c r="AB106" s="143"/>
      <c r="AC106" s="143"/>
      <c r="AD106" s="143"/>
      <c r="AE106" s="143"/>
      <c r="AF106" s="143"/>
      <c r="AG106" s="143"/>
      <c r="AH106" s="143"/>
      <c r="AI106" s="143"/>
      <c r="AJ106" s="143"/>
      <c r="AK106" s="143"/>
      <c r="AL106" s="143"/>
      <c r="AM106" s="143"/>
      <c r="AN106" s="143"/>
      <c r="AO106" s="143"/>
      <c r="AP106" s="143"/>
      <c r="AQ106" s="143"/>
      <c r="AR106" s="143"/>
      <c r="AS106" s="143"/>
      <c r="AT106" s="143"/>
      <c r="AU106" s="143"/>
      <c r="AV106" s="143"/>
      <c r="AW106" s="143"/>
      <c r="AX106" s="143"/>
      <c r="AY106" s="143"/>
      <c r="AZ106" s="143"/>
      <c r="BA106" s="124"/>
    </row>
    <row r="107" spans="2:53" s="217" customFormat="1" hidden="1" outlineLevel="1">
      <c r="B107" s="9" t="s">
        <v>654</v>
      </c>
      <c r="C107" s="136"/>
      <c r="D107" s="216"/>
      <c r="E107" s="216"/>
      <c r="F107" s="216"/>
      <c r="G107" s="216"/>
      <c r="H107" s="216"/>
      <c r="I107" s="216"/>
      <c r="J107" s="216"/>
      <c r="K107" s="216"/>
      <c r="L107" s="216"/>
      <c r="M107" s="216"/>
      <c r="N107" s="216"/>
      <c r="O107" s="216"/>
      <c r="P107" s="216"/>
      <c r="Q107" s="216"/>
      <c r="R107" s="216"/>
      <c r="S107" s="216"/>
      <c r="T107" s="216"/>
      <c r="U107" s="216"/>
      <c r="V107" s="216"/>
      <c r="W107" s="216"/>
      <c r="X107" s="216"/>
      <c r="Y107" s="216"/>
      <c r="Z107" s="216"/>
      <c r="AA107" s="216"/>
      <c r="AB107" s="216"/>
      <c r="AC107" s="216"/>
      <c r="AD107" s="216"/>
      <c r="AE107" s="216"/>
      <c r="AF107" s="216"/>
      <c r="AG107" s="216"/>
      <c r="AH107" s="216"/>
      <c r="AI107" s="216"/>
      <c r="AJ107" s="216"/>
      <c r="AK107" s="216"/>
      <c r="AL107" s="216"/>
      <c r="AM107" s="216"/>
      <c r="AN107" s="216"/>
      <c r="AO107" s="216"/>
      <c r="AP107" s="216"/>
      <c r="AQ107" s="216"/>
      <c r="AR107" s="216"/>
      <c r="AS107" s="216"/>
      <c r="AT107" s="216"/>
      <c r="AU107" s="216"/>
      <c r="AV107" s="216"/>
      <c r="AW107" s="216"/>
      <c r="AX107" s="216"/>
      <c r="AY107" s="216"/>
      <c r="AZ107" s="216"/>
      <c r="BA107" s="195"/>
    </row>
    <row r="108" spans="2:53" s="220" customFormat="1" hidden="1" outlineLevel="1">
      <c r="B108" s="94" t="s">
        <v>59</v>
      </c>
      <c r="C108" s="218" t="str">
        <f t="shared" ref="C108:C115" si="47">C$9</f>
        <v>$</v>
      </c>
      <c r="D108" s="71">
        <f>IF(D76=0,ABS($D44)*-1,0)</f>
        <v>0</v>
      </c>
      <c r="E108" s="71">
        <f t="shared" ref="E108:AZ108" si="48">IF(E76=0,ABS($D44)*-1,0)</f>
        <v>0</v>
      </c>
      <c r="F108" s="71">
        <f t="shared" si="48"/>
        <v>0</v>
      </c>
      <c r="G108" s="71">
        <f t="shared" si="48"/>
        <v>0</v>
      </c>
      <c r="H108" s="71">
        <f t="shared" si="48"/>
        <v>0</v>
      </c>
      <c r="I108" s="71">
        <f t="shared" si="48"/>
        <v>0</v>
      </c>
      <c r="J108" s="71">
        <f t="shared" si="48"/>
        <v>0</v>
      </c>
      <c r="K108" s="71">
        <f t="shared" si="48"/>
        <v>0</v>
      </c>
      <c r="L108" s="71">
        <f t="shared" si="48"/>
        <v>0</v>
      </c>
      <c r="M108" s="71">
        <f t="shared" si="48"/>
        <v>0</v>
      </c>
      <c r="N108" s="71">
        <f t="shared" si="48"/>
        <v>0</v>
      </c>
      <c r="O108" s="71">
        <f t="shared" si="48"/>
        <v>0</v>
      </c>
      <c r="P108" s="71">
        <f t="shared" si="48"/>
        <v>0</v>
      </c>
      <c r="Q108" s="71">
        <f t="shared" si="48"/>
        <v>0</v>
      </c>
      <c r="R108" s="71">
        <f t="shared" si="48"/>
        <v>0</v>
      </c>
      <c r="S108" s="71">
        <f t="shared" si="48"/>
        <v>0</v>
      </c>
      <c r="T108" s="71">
        <f t="shared" si="48"/>
        <v>0</v>
      </c>
      <c r="U108" s="71">
        <f t="shared" si="48"/>
        <v>0</v>
      </c>
      <c r="V108" s="71">
        <f t="shared" si="48"/>
        <v>0</v>
      </c>
      <c r="W108" s="71">
        <f t="shared" si="48"/>
        <v>0</v>
      </c>
      <c r="X108" s="71">
        <f t="shared" si="48"/>
        <v>0</v>
      </c>
      <c r="Y108" s="71">
        <f t="shared" si="48"/>
        <v>0</v>
      </c>
      <c r="Z108" s="71">
        <f t="shared" si="48"/>
        <v>0</v>
      </c>
      <c r="AA108" s="71">
        <f t="shared" si="48"/>
        <v>0</v>
      </c>
      <c r="AB108" s="71">
        <f t="shared" si="48"/>
        <v>0</v>
      </c>
      <c r="AC108" s="71">
        <f t="shared" si="48"/>
        <v>0</v>
      </c>
      <c r="AD108" s="71">
        <f t="shared" si="48"/>
        <v>0</v>
      </c>
      <c r="AE108" s="71">
        <f t="shared" si="48"/>
        <v>0</v>
      </c>
      <c r="AF108" s="71">
        <f t="shared" si="48"/>
        <v>0</v>
      </c>
      <c r="AG108" s="71">
        <f t="shared" si="48"/>
        <v>0</v>
      </c>
      <c r="AH108" s="71">
        <f t="shared" si="48"/>
        <v>0</v>
      </c>
      <c r="AI108" s="71">
        <f t="shared" si="48"/>
        <v>0</v>
      </c>
      <c r="AJ108" s="71">
        <f t="shared" si="48"/>
        <v>0</v>
      </c>
      <c r="AK108" s="71">
        <f t="shared" si="48"/>
        <v>0</v>
      </c>
      <c r="AL108" s="71">
        <f t="shared" si="48"/>
        <v>0</v>
      </c>
      <c r="AM108" s="71">
        <f t="shared" si="48"/>
        <v>0</v>
      </c>
      <c r="AN108" s="71">
        <f t="shared" si="48"/>
        <v>0</v>
      </c>
      <c r="AO108" s="71">
        <f t="shared" si="48"/>
        <v>0</v>
      </c>
      <c r="AP108" s="71">
        <f t="shared" si="48"/>
        <v>0</v>
      </c>
      <c r="AQ108" s="71">
        <f t="shared" si="48"/>
        <v>0</v>
      </c>
      <c r="AR108" s="71">
        <f t="shared" si="48"/>
        <v>0</v>
      </c>
      <c r="AS108" s="71">
        <f t="shared" si="48"/>
        <v>0</v>
      </c>
      <c r="AT108" s="71">
        <f t="shared" si="48"/>
        <v>0</v>
      </c>
      <c r="AU108" s="71">
        <f t="shared" si="48"/>
        <v>0</v>
      </c>
      <c r="AV108" s="71">
        <f t="shared" si="48"/>
        <v>0</v>
      </c>
      <c r="AW108" s="71">
        <f t="shared" si="48"/>
        <v>0</v>
      </c>
      <c r="AX108" s="71">
        <f t="shared" si="48"/>
        <v>0</v>
      </c>
      <c r="AY108" s="71">
        <f t="shared" si="48"/>
        <v>0</v>
      </c>
      <c r="AZ108" s="71">
        <f t="shared" si="48"/>
        <v>0</v>
      </c>
      <c r="BA108" s="219">
        <f>SUM(D108:AZ108)</f>
        <v>0</v>
      </c>
    </row>
    <row r="109" spans="2:53" s="220" customFormat="1" hidden="1" outlineLevel="1">
      <c r="B109" s="94" t="s">
        <v>292</v>
      </c>
      <c r="C109" s="218" t="str">
        <f t="shared" si="47"/>
        <v>$</v>
      </c>
      <c r="D109" s="71">
        <f t="shared" ref="D109:AI109" si="49">IF(D76=0,0,IF(D78&lt;&gt;C78,ABS($D45)*D81*-1,0))</f>
        <v>0</v>
      </c>
      <c r="E109" s="71">
        <f t="shared" si="49"/>
        <v>0</v>
      </c>
      <c r="F109" s="71">
        <f t="shared" si="49"/>
        <v>0</v>
      </c>
      <c r="G109" s="71">
        <f t="shared" si="49"/>
        <v>0</v>
      </c>
      <c r="H109" s="71">
        <f t="shared" si="49"/>
        <v>0</v>
      </c>
      <c r="I109" s="71">
        <f t="shared" si="49"/>
        <v>0</v>
      </c>
      <c r="J109" s="71">
        <f t="shared" si="49"/>
        <v>0</v>
      </c>
      <c r="K109" s="71">
        <f t="shared" si="49"/>
        <v>0</v>
      </c>
      <c r="L109" s="71">
        <f t="shared" si="49"/>
        <v>0</v>
      </c>
      <c r="M109" s="71">
        <f t="shared" si="49"/>
        <v>0</v>
      </c>
      <c r="N109" s="71">
        <f t="shared" si="49"/>
        <v>0</v>
      </c>
      <c r="O109" s="71">
        <f t="shared" si="49"/>
        <v>0</v>
      </c>
      <c r="P109" s="71">
        <f t="shared" si="49"/>
        <v>0</v>
      </c>
      <c r="Q109" s="71">
        <f t="shared" si="49"/>
        <v>0</v>
      </c>
      <c r="R109" s="71">
        <f t="shared" si="49"/>
        <v>0</v>
      </c>
      <c r="S109" s="71">
        <f t="shared" si="49"/>
        <v>0</v>
      </c>
      <c r="T109" s="71">
        <f t="shared" si="49"/>
        <v>0</v>
      </c>
      <c r="U109" s="71">
        <f t="shared" si="49"/>
        <v>0</v>
      </c>
      <c r="V109" s="71">
        <f t="shared" si="49"/>
        <v>0</v>
      </c>
      <c r="W109" s="71">
        <f t="shared" si="49"/>
        <v>0</v>
      </c>
      <c r="X109" s="71">
        <f t="shared" si="49"/>
        <v>0</v>
      </c>
      <c r="Y109" s="71">
        <f t="shared" si="49"/>
        <v>0</v>
      </c>
      <c r="Z109" s="71">
        <f t="shared" si="49"/>
        <v>0</v>
      </c>
      <c r="AA109" s="71">
        <f t="shared" si="49"/>
        <v>0</v>
      </c>
      <c r="AB109" s="71">
        <f t="shared" si="49"/>
        <v>0</v>
      </c>
      <c r="AC109" s="71">
        <f t="shared" si="49"/>
        <v>0</v>
      </c>
      <c r="AD109" s="71">
        <f t="shared" si="49"/>
        <v>0</v>
      </c>
      <c r="AE109" s="71">
        <f t="shared" si="49"/>
        <v>0</v>
      </c>
      <c r="AF109" s="71">
        <f t="shared" si="49"/>
        <v>0</v>
      </c>
      <c r="AG109" s="71">
        <f t="shared" si="49"/>
        <v>0</v>
      </c>
      <c r="AH109" s="71">
        <f t="shared" si="49"/>
        <v>0</v>
      </c>
      <c r="AI109" s="71">
        <f t="shared" si="49"/>
        <v>0</v>
      </c>
      <c r="AJ109" s="71">
        <f t="shared" ref="AJ109:AZ109" si="50">IF(AJ76=0,0,IF(AJ78&lt;&gt;AI78,ABS($D45)*AJ81*-1,0))</f>
        <v>0</v>
      </c>
      <c r="AK109" s="71">
        <f t="shared" si="50"/>
        <v>0</v>
      </c>
      <c r="AL109" s="71">
        <f t="shared" si="50"/>
        <v>0</v>
      </c>
      <c r="AM109" s="71">
        <f t="shared" si="50"/>
        <v>0</v>
      </c>
      <c r="AN109" s="71">
        <f t="shared" si="50"/>
        <v>0</v>
      </c>
      <c r="AO109" s="71">
        <f t="shared" si="50"/>
        <v>0</v>
      </c>
      <c r="AP109" s="71">
        <f t="shared" si="50"/>
        <v>0</v>
      </c>
      <c r="AQ109" s="71">
        <f t="shared" si="50"/>
        <v>0</v>
      </c>
      <c r="AR109" s="71">
        <f t="shared" si="50"/>
        <v>0</v>
      </c>
      <c r="AS109" s="71">
        <f t="shared" si="50"/>
        <v>0</v>
      </c>
      <c r="AT109" s="71">
        <f t="shared" si="50"/>
        <v>0</v>
      </c>
      <c r="AU109" s="71">
        <f t="shared" si="50"/>
        <v>0</v>
      </c>
      <c r="AV109" s="71">
        <f t="shared" si="50"/>
        <v>0</v>
      </c>
      <c r="AW109" s="71">
        <f t="shared" si="50"/>
        <v>0</v>
      </c>
      <c r="AX109" s="71">
        <f t="shared" si="50"/>
        <v>0</v>
      </c>
      <c r="AY109" s="71">
        <f t="shared" si="50"/>
        <v>0</v>
      </c>
      <c r="AZ109" s="71">
        <f t="shared" si="50"/>
        <v>0</v>
      </c>
      <c r="BA109" s="219">
        <f>SUM(D109:AZ109)</f>
        <v>0</v>
      </c>
    </row>
    <row r="110" spans="2:53" s="220" customFormat="1" hidden="1" outlineLevel="1">
      <c r="B110" s="94" t="s">
        <v>299</v>
      </c>
      <c r="C110" s="218" t="str">
        <f t="shared" si="47"/>
        <v>$</v>
      </c>
      <c r="D110" s="71">
        <f t="shared" ref="D110:AI110" si="51">IF(D76=0,0,ABS($D46)*D83*D80*-1)</f>
        <v>0</v>
      </c>
      <c r="E110" s="71">
        <f t="shared" si="51"/>
        <v>0</v>
      </c>
      <c r="F110" s="71">
        <f t="shared" si="51"/>
        <v>0</v>
      </c>
      <c r="G110" s="71">
        <f t="shared" si="51"/>
        <v>0</v>
      </c>
      <c r="H110" s="71">
        <f t="shared" si="51"/>
        <v>0</v>
      </c>
      <c r="I110" s="71">
        <f t="shared" si="51"/>
        <v>0</v>
      </c>
      <c r="J110" s="71">
        <f t="shared" si="51"/>
        <v>0</v>
      </c>
      <c r="K110" s="71">
        <f t="shared" si="51"/>
        <v>0</v>
      </c>
      <c r="L110" s="71">
        <f t="shared" si="51"/>
        <v>0</v>
      </c>
      <c r="M110" s="71">
        <f t="shared" si="51"/>
        <v>0</v>
      </c>
      <c r="N110" s="71">
        <f t="shared" si="51"/>
        <v>0</v>
      </c>
      <c r="O110" s="71">
        <f t="shared" si="51"/>
        <v>0</v>
      </c>
      <c r="P110" s="71">
        <f t="shared" si="51"/>
        <v>0</v>
      </c>
      <c r="Q110" s="71">
        <f t="shared" si="51"/>
        <v>0</v>
      </c>
      <c r="R110" s="71">
        <f t="shared" si="51"/>
        <v>0</v>
      </c>
      <c r="S110" s="71">
        <f t="shared" si="51"/>
        <v>0</v>
      </c>
      <c r="T110" s="71">
        <f t="shared" si="51"/>
        <v>0</v>
      </c>
      <c r="U110" s="71">
        <f t="shared" si="51"/>
        <v>0</v>
      </c>
      <c r="V110" s="71">
        <f t="shared" si="51"/>
        <v>0</v>
      </c>
      <c r="W110" s="71">
        <f t="shared" si="51"/>
        <v>0</v>
      </c>
      <c r="X110" s="71">
        <f t="shared" si="51"/>
        <v>0</v>
      </c>
      <c r="Y110" s="71">
        <f t="shared" si="51"/>
        <v>0</v>
      </c>
      <c r="Z110" s="71">
        <f t="shared" si="51"/>
        <v>0</v>
      </c>
      <c r="AA110" s="71">
        <f t="shared" si="51"/>
        <v>0</v>
      </c>
      <c r="AB110" s="71">
        <f t="shared" si="51"/>
        <v>0</v>
      </c>
      <c r="AC110" s="71">
        <f t="shared" si="51"/>
        <v>0</v>
      </c>
      <c r="AD110" s="71">
        <f t="shared" si="51"/>
        <v>0</v>
      </c>
      <c r="AE110" s="71">
        <f t="shared" si="51"/>
        <v>0</v>
      </c>
      <c r="AF110" s="71">
        <f t="shared" si="51"/>
        <v>0</v>
      </c>
      <c r="AG110" s="71">
        <f t="shared" si="51"/>
        <v>0</v>
      </c>
      <c r="AH110" s="71">
        <f t="shared" si="51"/>
        <v>0</v>
      </c>
      <c r="AI110" s="71">
        <f t="shared" si="51"/>
        <v>0</v>
      </c>
      <c r="AJ110" s="71">
        <f t="shared" ref="AJ110:AZ110" si="52">IF(AJ76=0,0,ABS($D46)*AJ83*AJ80*-1)</f>
        <v>0</v>
      </c>
      <c r="AK110" s="71">
        <f t="shared" si="52"/>
        <v>0</v>
      </c>
      <c r="AL110" s="71">
        <f t="shared" si="52"/>
        <v>0</v>
      </c>
      <c r="AM110" s="71">
        <f t="shared" si="52"/>
        <v>0</v>
      </c>
      <c r="AN110" s="71">
        <f t="shared" si="52"/>
        <v>0</v>
      </c>
      <c r="AO110" s="71">
        <f t="shared" si="52"/>
        <v>0</v>
      </c>
      <c r="AP110" s="71">
        <f t="shared" si="52"/>
        <v>0</v>
      </c>
      <c r="AQ110" s="71">
        <f t="shared" si="52"/>
        <v>0</v>
      </c>
      <c r="AR110" s="71">
        <f t="shared" si="52"/>
        <v>0</v>
      </c>
      <c r="AS110" s="71">
        <f t="shared" si="52"/>
        <v>0</v>
      </c>
      <c r="AT110" s="71">
        <f t="shared" si="52"/>
        <v>0</v>
      </c>
      <c r="AU110" s="71">
        <f t="shared" si="52"/>
        <v>0</v>
      </c>
      <c r="AV110" s="71">
        <f t="shared" si="52"/>
        <v>0</v>
      </c>
      <c r="AW110" s="71">
        <f t="shared" si="52"/>
        <v>0</v>
      </c>
      <c r="AX110" s="71">
        <f t="shared" si="52"/>
        <v>0</v>
      </c>
      <c r="AY110" s="71">
        <f t="shared" si="52"/>
        <v>0</v>
      </c>
      <c r="AZ110" s="71">
        <f t="shared" si="52"/>
        <v>0</v>
      </c>
      <c r="BA110" s="219">
        <f>SUM(D110:AZ110)</f>
        <v>0</v>
      </c>
    </row>
    <row r="111" spans="2:53" s="220" customFormat="1" hidden="1" outlineLevel="1">
      <c r="B111" s="94"/>
      <c r="C111" s="218"/>
      <c r="D111" s="143"/>
      <c r="E111" s="143"/>
      <c r="F111" s="143"/>
      <c r="G111" s="143"/>
      <c r="H111" s="143"/>
      <c r="I111" s="143"/>
      <c r="J111" s="143"/>
      <c r="K111" s="143"/>
      <c r="L111" s="143"/>
      <c r="M111" s="143"/>
      <c r="N111" s="143"/>
      <c r="O111" s="143"/>
      <c r="P111" s="143"/>
      <c r="Q111" s="143"/>
      <c r="R111" s="143"/>
      <c r="S111" s="143"/>
      <c r="T111" s="143"/>
      <c r="U111" s="143"/>
      <c r="V111" s="143"/>
      <c r="W111" s="143"/>
      <c r="X111" s="143"/>
      <c r="Y111" s="143"/>
      <c r="Z111" s="143"/>
      <c r="AA111" s="143"/>
      <c r="AB111" s="143"/>
      <c r="AC111" s="143"/>
      <c r="AD111" s="143"/>
      <c r="AE111" s="143"/>
      <c r="AF111" s="143"/>
      <c r="AG111" s="143"/>
      <c r="AH111" s="143"/>
      <c r="AI111" s="143"/>
      <c r="AJ111" s="143"/>
      <c r="AK111" s="143"/>
      <c r="AL111" s="143"/>
      <c r="AM111" s="143"/>
      <c r="AN111" s="143"/>
      <c r="AO111" s="143"/>
      <c r="AP111" s="143"/>
      <c r="AQ111" s="143"/>
      <c r="AR111" s="143"/>
      <c r="AS111" s="143"/>
      <c r="AT111" s="143"/>
      <c r="AU111" s="143"/>
      <c r="AV111" s="143"/>
      <c r="AW111" s="143"/>
      <c r="AX111" s="143"/>
      <c r="AY111" s="143"/>
      <c r="AZ111" s="143"/>
      <c r="BA111" s="219"/>
    </row>
    <row r="112" spans="2:53" s="220" customFormat="1" hidden="1" outlineLevel="1">
      <c r="B112" s="94" t="s">
        <v>662</v>
      </c>
      <c r="C112" s="30" t="str">
        <f t="shared" ref="C112:C127" si="53">C$9</f>
        <v>$</v>
      </c>
      <c r="D112" s="71">
        <f>SUM(D103:D105)</f>
        <v>0</v>
      </c>
      <c r="E112" s="71">
        <f t="shared" ref="E112:AZ112" si="54">SUM(E103:E105)</f>
        <v>0</v>
      </c>
      <c r="F112" s="71">
        <f t="shared" si="54"/>
        <v>0</v>
      </c>
      <c r="G112" s="71">
        <f t="shared" si="54"/>
        <v>0</v>
      </c>
      <c r="H112" s="71">
        <f t="shared" si="54"/>
        <v>0</v>
      </c>
      <c r="I112" s="71">
        <f t="shared" si="54"/>
        <v>0</v>
      </c>
      <c r="J112" s="71">
        <f t="shared" si="54"/>
        <v>0</v>
      </c>
      <c r="K112" s="71">
        <f t="shared" si="54"/>
        <v>0</v>
      </c>
      <c r="L112" s="71">
        <f t="shared" si="54"/>
        <v>0</v>
      </c>
      <c r="M112" s="71">
        <f t="shared" si="54"/>
        <v>0</v>
      </c>
      <c r="N112" s="71">
        <f t="shared" si="54"/>
        <v>0</v>
      </c>
      <c r="O112" s="71">
        <f t="shared" si="54"/>
        <v>0</v>
      </c>
      <c r="P112" s="71">
        <f t="shared" si="54"/>
        <v>0</v>
      </c>
      <c r="Q112" s="71">
        <f t="shared" si="54"/>
        <v>0</v>
      </c>
      <c r="R112" s="71">
        <f t="shared" si="54"/>
        <v>0</v>
      </c>
      <c r="S112" s="71">
        <f t="shared" si="54"/>
        <v>0</v>
      </c>
      <c r="T112" s="71">
        <f t="shared" si="54"/>
        <v>0</v>
      </c>
      <c r="U112" s="71">
        <f t="shared" si="54"/>
        <v>0</v>
      </c>
      <c r="V112" s="71">
        <f t="shared" si="54"/>
        <v>0</v>
      </c>
      <c r="W112" s="71">
        <f t="shared" si="54"/>
        <v>0</v>
      </c>
      <c r="X112" s="71">
        <f t="shared" si="54"/>
        <v>0</v>
      </c>
      <c r="Y112" s="71">
        <f t="shared" si="54"/>
        <v>0</v>
      </c>
      <c r="Z112" s="71">
        <f t="shared" si="54"/>
        <v>0</v>
      </c>
      <c r="AA112" s="71">
        <f t="shared" si="54"/>
        <v>0</v>
      </c>
      <c r="AB112" s="71">
        <f t="shared" si="54"/>
        <v>0</v>
      </c>
      <c r="AC112" s="71">
        <f t="shared" si="54"/>
        <v>0</v>
      </c>
      <c r="AD112" s="71">
        <f t="shared" si="54"/>
        <v>0</v>
      </c>
      <c r="AE112" s="71">
        <f t="shared" si="54"/>
        <v>0</v>
      </c>
      <c r="AF112" s="71">
        <f t="shared" si="54"/>
        <v>0</v>
      </c>
      <c r="AG112" s="71">
        <f t="shared" si="54"/>
        <v>0</v>
      </c>
      <c r="AH112" s="71">
        <f t="shared" si="54"/>
        <v>0</v>
      </c>
      <c r="AI112" s="71">
        <f t="shared" si="54"/>
        <v>0</v>
      </c>
      <c r="AJ112" s="71">
        <f t="shared" si="54"/>
        <v>0</v>
      </c>
      <c r="AK112" s="71">
        <f t="shared" si="54"/>
        <v>0</v>
      </c>
      <c r="AL112" s="71">
        <f t="shared" si="54"/>
        <v>0</v>
      </c>
      <c r="AM112" s="71">
        <f t="shared" si="54"/>
        <v>0</v>
      </c>
      <c r="AN112" s="71">
        <f t="shared" si="54"/>
        <v>0</v>
      </c>
      <c r="AO112" s="71">
        <f t="shared" si="54"/>
        <v>0</v>
      </c>
      <c r="AP112" s="71">
        <f t="shared" si="54"/>
        <v>0</v>
      </c>
      <c r="AQ112" s="71">
        <f t="shared" si="54"/>
        <v>0</v>
      </c>
      <c r="AR112" s="71">
        <f t="shared" si="54"/>
        <v>0</v>
      </c>
      <c r="AS112" s="71">
        <f t="shared" si="54"/>
        <v>0</v>
      </c>
      <c r="AT112" s="71">
        <f t="shared" si="54"/>
        <v>0</v>
      </c>
      <c r="AU112" s="71">
        <f t="shared" si="54"/>
        <v>0</v>
      </c>
      <c r="AV112" s="71">
        <f t="shared" si="54"/>
        <v>0</v>
      </c>
      <c r="AW112" s="71">
        <f t="shared" si="54"/>
        <v>0</v>
      </c>
      <c r="AX112" s="71">
        <f t="shared" si="54"/>
        <v>0</v>
      </c>
      <c r="AY112" s="71">
        <f t="shared" si="54"/>
        <v>0</v>
      </c>
      <c r="AZ112" s="71">
        <f t="shared" si="54"/>
        <v>0</v>
      </c>
      <c r="BA112" s="124">
        <f>SUM(D112:AZ112)</f>
        <v>0</v>
      </c>
    </row>
    <row r="113" spans="2:53" s="220" customFormat="1" hidden="1" outlineLevel="1">
      <c r="B113" s="94" t="s">
        <v>664</v>
      </c>
      <c r="C113" s="30" t="str">
        <f t="shared" si="53"/>
        <v>$</v>
      </c>
      <c r="D113" s="71">
        <f t="shared" ref="D113:AI113" si="55">SUM(D88:D90)</f>
        <v>0</v>
      </c>
      <c r="E113" s="71">
        <f t="shared" si="55"/>
        <v>0</v>
      </c>
      <c r="F113" s="71">
        <f t="shared" si="55"/>
        <v>0</v>
      </c>
      <c r="G113" s="71">
        <f t="shared" si="55"/>
        <v>0</v>
      </c>
      <c r="H113" s="71">
        <f t="shared" si="55"/>
        <v>0</v>
      </c>
      <c r="I113" s="71">
        <f t="shared" si="55"/>
        <v>0</v>
      </c>
      <c r="J113" s="71">
        <f t="shared" si="55"/>
        <v>0</v>
      </c>
      <c r="K113" s="71">
        <f t="shared" si="55"/>
        <v>0</v>
      </c>
      <c r="L113" s="71">
        <f t="shared" si="55"/>
        <v>0</v>
      </c>
      <c r="M113" s="71">
        <f t="shared" si="55"/>
        <v>0</v>
      </c>
      <c r="N113" s="71">
        <f t="shared" si="55"/>
        <v>0</v>
      </c>
      <c r="O113" s="71">
        <f t="shared" si="55"/>
        <v>0</v>
      </c>
      <c r="P113" s="71">
        <f t="shared" si="55"/>
        <v>0</v>
      </c>
      <c r="Q113" s="71">
        <f t="shared" si="55"/>
        <v>0</v>
      </c>
      <c r="R113" s="71">
        <f t="shared" si="55"/>
        <v>0</v>
      </c>
      <c r="S113" s="71">
        <f t="shared" si="55"/>
        <v>0</v>
      </c>
      <c r="T113" s="71">
        <f t="shared" si="55"/>
        <v>0</v>
      </c>
      <c r="U113" s="71">
        <f t="shared" si="55"/>
        <v>0</v>
      </c>
      <c r="V113" s="71">
        <f t="shared" si="55"/>
        <v>0</v>
      </c>
      <c r="W113" s="71">
        <f t="shared" si="55"/>
        <v>0</v>
      </c>
      <c r="X113" s="71">
        <f t="shared" si="55"/>
        <v>0</v>
      </c>
      <c r="Y113" s="71">
        <f t="shared" si="55"/>
        <v>0</v>
      </c>
      <c r="Z113" s="71">
        <f t="shared" si="55"/>
        <v>0</v>
      </c>
      <c r="AA113" s="71">
        <f t="shared" si="55"/>
        <v>0</v>
      </c>
      <c r="AB113" s="71">
        <f t="shared" si="55"/>
        <v>0</v>
      </c>
      <c r="AC113" s="71">
        <f t="shared" si="55"/>
        <v>0</v>
      </c>
      <c r="AD113" s="71">
        <f t="shared" si="55"/>
        <v>0</v>
      </c>
      <c r="AE113" s="71">
        <f t="shared" si="55"/>
        <v>0</v>
      </c>
      <c r="AF113" s="71">
        <f t="shared" si="55"/>
        <v>0</v>
      </c>
      <c r="AG113" s="71">
        <f t="shared" si="55"/>
        <v>0</v>
      </c>
      <c r="AH113" s="71">
        <f t="shared" si="55"/>
        <v>0</v>
      </c>
      <c r="AI113" s="71">
        <f t="shared" si="55"/>
        <v>0</v>
      </c>
      <c r="AJ113" s="71">
        <f t="shared" ref="AJ113:AZ113" si="56">SUM(AJ88:AJ90)</f>
        <v>0</v>
      </c>
      <c r="AK113" s="71">
        <f t="shared" si="56"/>
        <v>0</v>
      </c>
      <c r="AL113" s="71">
        <f t="shared" si="56"/>
        <v>0</v>
      </c>
      <c r="AM113" s="71">
        <f t="shared" si="56"/>
        <v>0</v>
      </c>
      <c r="AN113" s="71">
        <f t="shared" si="56"/>
        <v>0</v>
      </c>
      <c r="AO113" s="71">
        <f t="shared" si="56"/>
        <v>0</v>
      </c>
      <c r="AP113" s="71">
        <f t="shared" si="56"/>
        <v>0</v>
      </c>
      <c r="AQ113" s="71">
        <f t="shared" si="56"/>
        <v>0</v>
      </c>
      <c r="AR113" s="71">
        <f t="shared" si="56"/>
        <v>0</v>
      </c>
      <c r="AS113" s="71">
        <f t="shared" si="56"/>
        <v>0</v>
      </c>
      <c r="AT113" s="71">
        <f t="shared" si="56"/>
        <v>0</v>
      </c>
      <c r="AU113" s="71">
        <f t="shared" si="56"/>
        <v>0</v>
      </c>
      <c r="AV113" s="71">
        <f t="shared" si="56"/>
        <v>0</v>
      </c>
      <c r="AW113" s="71">
        <f t="shared" si="56"/>
        <v>0</v>
      </c>
      <c r="AX113" s="71">
        <f t="shared" si="56"/>
        <v>0</v>
      </c>
      <c r="AY113" s="71">
        <f t="shared" si="56"/>
        <v>0</v>
      </c>
      <c r="AZ113" s="71">
        <f t="shared" si="56"/>
        <v>0</v>
      </c>
      <c r="BA113" s="124">
        <f>SUM(D113:AZ113)</f>
        <v>0</v>
      </c>
    </row>
    <row r="114" spans="2:53" s="220" customFormat="1" hidden="1" outlineLevel="1">
      <c r="B114" s="94" t="s">
        <v>669</v>
      </c>
      <c r="C114" s="30" t="str">
        <f t="shared" si="53"/>
        <v>$</v>
      </c>
      <c r="D114" s="71">
        <f>SUM(D93:D95)</f>
        <v>0</v>
      </c>
      <c r="E114" s="71">
        <f t="shared" ref="E114:AZ114" si="57">SUM(E93:E95)</f>
        <v>0</v>
      </c>
      <c r="F114" s="71">
        <f t="shared" si="57"/>
        <v>0</v>
      </c>
      <c r="G114" s="71">
        <f t="shared" si="57"/>
        <v>0</v>
      </c>
      <c r="H114" s="71">
        <f t="shared" si="57"/>
        <v>0</v>
      </c>
      <c r="I114" s="71">
        <f t="shared" si="57"/>
        <v>0</v>
      </c>
      <c r="J114" s="71">
        <f t="shared" si="57"/>
        <v>0</v>
      </c>
      <c r="K114" s="71">
        <f t="shared" si="57"/>
        <v>0</v>
      </c>
      <c r="L114" s="71">
        <f t="shared" si="57"/>
        <v>0</v>
      </c>
      <c r="M114" s="71">
        <f t="shared" si="57"/>
        <v>0</v>
      </c>
      <c r="N114" s="71">
        <f t="shared" si="57"/>
        <v>0</v>
      </c>
      <c r="O114" s="71">
        <f t="shared" si="57"/>
        <v>0</v>
      </c>
      <c r="P114" s="71">
        <f t="shared" si="57"/>
        <v>0</v>
      </c>
      <c r="Q114" s="71">
        <f t="shared" si="57"/>
        <v>0</v>
      </c>
      <c r="R114" s="71">
        <f t="shared" si="57"/>
        <v>0</v>
      </c>
      <c r="S114" s="71">
        <f t="shared" si="57"/>
        <v>0</v>
      </c>
      <c r="T114" s="71">
        <f t="shared" si="57"/>
        <v>0</v>
      </c>
      <c r="U114" s="71">
        <f t="shared" si="57"/>
        <v>0</v>
      </c>
      <c r="V114" s="71">
        <f t="shared" si="57"/>
        <v>0</v>
      </c>
      <c r="W114" s="71">
        <f t="shared" si="57"/>
        <v>0</v>
      </c>
      <c r="X114" s="71">
        <f t="shared" si="57"/>
        <v>0</v>
      </c>
      <c r="Y114" s="71">
        <f t="shared" si="57"/>
        <v>0</v>
      </c>
      <c r="Z114" s="71">
        <f t="shared" si="57"/>
        <v>0</v>
      </c>
      <c r="AA114" s="71">
        <f t="shared" si="57"/>
        <v>0</v>
      </c>
      <c r="AB114" s="71">
        <f t="shared" si="57"/>
        <v>0</v>
      </c>
      <c r="AC114" s="71">
        <f t="shared" si="57"/>
        <v>0</v>
      </c>
      <c r="AD114" s="71">
        <f t="shared" si="57"/>
        <v>0</v>
      </c>
      <c r="AE114" s="71">
        <f t="shared" si="57"/>
        <v>0</v>
      </c>
      <c r="AF114" s="71">
        <f t="shared" si="57"/>
        <v>0</v>
      </c>
      <c r="AG114" s="71">
        <f t="shared" si="57"/>
        <v>0</v>
      </c>
      <c r="AH114" s="71">
        <f t="shared" si="57"/>
        <v>0</v>
      </c>
      <c r="AI114" s="71">
        <f t="shared" si="57"/>
        <v>0</v>
      </c>
      <c r="AJ114" s="71">
        <f t="shared" si="57"/>
        <v>0</v>
      </c>
      <c r="AK114" s="71">
        <f t="shared" si="57"/>
        <v>0</v>
      </c>
      <c r="AL114" s="71">
        <f t="shared" si="57"/>
        <v>0</v>
      </c>
      <c r="AM114" s="71">
        <f t="shared" si="57"/>
        <v>0</v>
      </c>
      <c r="AN114" s="71">
        <f t="shared" si="57"/>
        <v>0</v>
      </c>
      <c r="AO114" s="71">
        <f t="shared" si="57"/>
        <v>0</v>
      </c>
      <c r="AP114" s="71">
        <f t="shared" si="57"/>
        <v>0</v>
      </c>
      <c r="AQ114" s="71">
        <f t="shared" si="57"/>
        <v>0</v>
      </c>
      <c r="AR114" s="71">
        <f t="shared" si="57"/>
        <v>0</v>
      </c>
      <c r="AS114" s="71">
        <f t="shared" si="57"/>
        <v>0</v>
      </c>
      <c r="AT114" s="71">
        <f t="shared" si="57"/>
        <v>0</v>
      </c>
      <c r="AU114" s="71">
        <f t="shared" si="57"/>
        <v>0</v>
      </c>
      <c r="AV114" s="71">
        <f t="shared" si="57"/>
        <v>0</v>
      </c>
      <c r="AW114" s="71">
        <f t="shared" si="57"/>
        <v>0</v>
      </c>
      <c r="AX114" s="71">
        <f t="shared" si="57"/>
        <v>0</v>
      </c>
      <c r="AY114" s="71">
        <f t="shared" si="57"/>
        <v>0</v>
      </c>
      <c r="AZ114" s="71">
        <f t="shared" si="57"/>
        <v>0</v>
      </c>
      <c r="BA114" s="124">
        <f>SUM(D114:AZ114)</f>
        <v>0</v>
      </c>
    </row>
    <row r="115" spans="2:53" s="220" customFormat="1" hidden="1" outlineLevel="1">
      <c r="B115" s="94" t="s">
        <v>654</v>
      </c>
      <c r="C115" s="218" t="str">
        <f t="shared" si="47"/>
        <v>$</v>
      </c>
      <c r="D115" s="143">
        <f>SUM(D108:D110)*-1</f>
        <v>0</v>
      </c>
      <c r="E115" s="143">
        <f t="shared" ref="E115:AZ115" si="58">SUM(E108:E110)*-1</f>
        <v>0</v>
      </c>
      <c r="F115" s="143">
        <f t="shared" si="58"/>
        <v>0</v>
      </c>
      <c r="G115" s="143">
        <f t="shared" si="58"/>
        <v>0</v>
      </c>
      <c r="H115" s="143">
        <f t="shared" si="58"/>
        <v>0</v>
      </c>
      <c r="I115" s="143">
        <f t="shared" si="58"/>
        <v>0</v>
      </c>
      <c r="J115" s="143">
        <f t="shared" si="58"/>
        <v>0</v>
      </c>
      <c r="K115" s="143">
        <f t="shared" si="58"/>
        <v>0</v>
      </c>
      <c r="L115" s="143">
        <f t="shared" si="58"/>
        <v>0</v>
      </c>
      <c r="M115" s="143">
        <f t="shared" si="58"/>
        <v>0</v>
      </c>
      <c r="N115" s="143">
        <f t="shared" si="58"/>
        <v>0</v>
      </c>
      <c r="O115" s="143">
        <f t="shared" si="58"/>
        <v>0</v>
      </c>
      <c r="P115" s="143">
        <f t="shared" si="58"/>
        <v>0</v>
      </c>
      <c r="Q115" s="143">
        <f t="shared" si="58"/>
        <v>0</v>
      </c>
      <c r="R115" s="143">
        <f t="shared" si="58"/>
        <v>0</v>
      </c>
      <c r="S115" s="143">
        <f t="shared" si="58"/>
        <v>0</v>
      </c>
      <c r="T115" s="143">
        <f t="shared" si="58"/>
        <v>0</v>
      </c>
      <c r="U115" s="143">
        <f t="shared" si="58"/>
        <v>0</v>
      </c>
      <c r="V115" s="143">
        <f t="shared" si="58"/>
        <v>0</v>
      </c>
      <c r="W115" s="143">
        <f t="shared" si="58"/>
        <v>0</v>
      </c>
      <c r="X115" s="143">
        <f t="shared" si="58"/>
        <v>0</v>
      </c>
      <c r="Y115" s="143">
        <f t="shared" si="58"/>
        <v>0</v>
      </c>
      <c r="Z115" s="143">
        <f t="shared" si="58"/>
        <v>0</v>
      </c>
      <c r="AA115" s="143">
        <f t="shared" si="58"/>
        <v>0</v>
      </c>
      <c r="AB115" s="143">
        <f t="shared" si="58"/>
        <v>0</v>
      </c>
      <c r="AC115" s="143">
        <f t="shared" si="58"/>
        <v>0</v>
      </c>
      <c r="AD115" s="143">
        <f t="shared" si="58"/>
        <v>0</v>
      </c>
      <c r="AE115" s="143">
        <f t="shared" si="58"/>
        <v>0</v>
      </c>
      <c r="AF115" s="143">
        <f t="shared" si="58"/>
        <v>0</v>
      </c>
      <c r="AG115" s="143">
        <f t="shared" si="58"/>
        <v>0</v>
      </c>
      <c r="AH115" s="143">
        <f t="shared" si="58"/>
        <v>0</v>
      </c>
      <c r="AI115" s="143">
        <f t="shared" si="58"/>
        <v>0</v>
      </c>
      <c r="AJ115" s="143">
        <f t="shared" si="58"/>
        <v>0</v>
      </c>
      <c r="AK115" s="143">
        <f t="shared" si="58"/>
        <v>0</v>
      </c>
      <c r="AL115" s="143">
        <f t="shared" si="58"/>
        <v>0</v>
      </c>
      <c r="AM115" s="143">
        <f t="shared" si="58"/>
        <v>0</v>
      </c>
      <c r="AN115" s="143">
        <f t="shared" si="58"/>
        <v>0</v>
      </c>
      <c r="AO115" s="143">
        <f t="shared" si="58"/>
        <v>0</v>
      </c>
      <c r="AP115" s="143">
        <f t="shared" si="58"/>
        <v>0</v>
      </c>
      <c r="AQ115" s="143">
        <f t="shared" si="58"/>
        <v>0</v>
      </c>
      <c r="AR115" s="143">
        <f t="shared" si="58"/>
        <v>0</v>
      </c>
      <c r="AS115" s="143">
        <f t="shared" si="58"/>
        <v>0</v>
      </c>
      <c r="AT115" s="143">
        <f t="shared" si="58"/>
        <v>0</v>
      </c>
      <c r="AU115" s="143">
        <f t="shared" si="58"/>
        <v>0</v>
      </c>
      <c r="AV115" s="143">
        <f t="shared" si="58"/>
        <v>0</v>
      </c>
      <c r="AW115" s="143">
        <f t="shared" si="58"/>
        <v>0</v>
      </c>
      <c r="AX115" s="143">
        <f t="shared" si="58"/>
        <v>0</v>
      </c>
      <c r="AY115" s="143">
        <f t="shared" si="58"/>
        <v>0</v>
      </c>
      <c r="AZ115" s="143">
        <f t="shared" si="58"/>
        <v>0</v>
      </c>
      <c r="BA115" s="219">
        <f>SUM(D115:AZ115)</f>
        <v>0</v>
      </c>
    </row>
    <row r="116" spans="2:53" hidden="1" outlineLevel="1">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c r="AH116" s="30"/>
      <c r="AI116" s="30"/>
      <c r="AJ116" s="30"/>
      <c r="AK116" s="30"/>
      <c r="AL116" s="30"/>
      <c r="AM116" s="30"/>
      <c r="AN116" s="30"/>
      <c r="AO116" s="30"/>
      <c r="AP116" s="30"/>
      <c r="AQ116" s="30"/>
      <c r="AR116" s="30"/>
      <c r="AS116" s="30"/>
      <c r="AT116" s="30"/>
      <c r="AU116" s="30"/>
      <c r="AV116" s="30"/>
      <c r="AW116" s="30"/>
      <c r="AX116" s="30"/>
      <c r="AY116" s="30"/>
      <c r="AZ116" s="30"/>
    </row>
    <row r="117" spans="2:53" s="220" customFormat="1" hidden="1" outlineLevel="1">
      <c r="B117" s="222" t="s">
        <v>648</v>
      </c>
      <c r="C117" s="218"/>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1"/>
      <c r="AH117" s="71"/>
      <c r="AI117" s="71"/>
      <c r="AJ117" s="71"/>
      <c r="AK117" s="71"/>
      <c r="AL117" s="71"/>
      <c r="AM117" s="71"/>
      <c r="AN117" s="71"/>
      <c r="AO117" s="71"/>
      <c r="AP117" s="71"/>
      <c r="AQ117" s="71"/>
      <c r="AR117" s="71"/>
      <c r="AS117" s="71"/>
      <c r="AT117" s="71"/>
      <c r="AU117" s="71"/>
      <c r="AV117" s="71"/>
      <c r="AW117" s="71"/>
      <c r="AX117" s="71"/>
      <c r="AY117" s="71"/>
      <c r="AZ117" s="71"/>
      <c r="BA117" s="219"/>
    </row>
    <row r="118" spans="2:53" s="220" customFormat="1" hidden="1" outlineLevel="1">
      <c r="B118" s="94" t="s">
        <v>660</v>
      </c>
      <c r="C118" s="218" t="str">
        <f t="shared" ref="C118:C121" si="59">C$9</f>
        <v>$</v>
      </c>
      <c r="D118" s="71" cm="1">
        <f t="array" ref="D118">SUMPRODUCT(D88:D90-D93:D95-D98:D100,D81:D83)</f>
        <v>0</v>
      </c>
      <c r="E118" s="71" cm="1">
        <f t="array" ref="E118">SUMPRODUCT(E88:E90-E93:E95-E98:E100,E81:E83)</f>
        <v>0</v>
      </c>
      <c r="F118" s="71" cm="1">
        <f t="array" ref="F118">SUMPRODUCT(F88:F90-F93:F95-F98:F100,F81:F83)</f>
        <v>0</v>
      </c>
      <c r="G118" s="71" cm="1">
        <f t="array" ref="G118">SUMPRODUCT(G88:G90-G93:G95-G98:G100,G81:G83)</f>
        <v>0</v>
      </c>
      <c r="H118" s="71" cm="1">
        <f t="array" ref="H118">SUMPRODUCT(H88:H90-H93:H95-H98:H100,H81:H83)</f>
        <v>0</v>
      </c>
      <c r="I118" s="71" cm="1">
        <f t="array" ref="I118">SUMPRODUCT(I88:I90-I93:I95-I98:I100,I81:I83)</f>
        <v>0</v>
      </c>
      <c r="J118" s="71" cm="1">
        <f t="array" ref="J118">SUMPRODUCT(J88:J90-J93:J95-J98:J100,J81:J83)</f>
        <v>0</v>
      </c>
      <c r="K118" s="71" cm="1">
        <f t="array" ref="K118">SUMPRODUCT(K88:K90-K93:K95-K98:K100,K81:K83)</f>
        <v>0</v>
      </c>
      <c r="L118" s="71" cm="1">
        <f t="array" ref="L118">SUMPRODUCT(L88:L90-L93:L95-L98:L100,L81:L83)</f>
        <v>0</v>
      </c>
      <c r="M118" s="71" cm="1">
        <f t="array" ref="M118">SUMPRODUCT(M88:M90-M93:M95-M98:M100,M81:M83)</f>
        <v>0</v>
      </c>
      <c r="N118" s="71" cm="1">
        <f t="array" ref="N118">SUMPRODUCT(N88:N90-N93:N95-N98:N100,N81:N83)</f>
        <v>0</v>
      </c>
      <c r="O118" s="71" cm="1">
        <f t="array" ref="O118">SUMPRODUCT(O88:O90-O93:O95-O98:O100,O81:O83)</f>
        <v>0</v>
      </c>
      <c r="P118" s="71" cm="1">
        <f t="array" ref="P118">SUMPRODUCT(P88:P90-P93:P95-P98:P100,P81:P83)</f>
        <v>0</v>
      </c>
      <c r="Q118" s="71" cm="1">
        <f t="array" ref="Q118">SUMPRODUCT(Q88:Q90-Q93:Q95-Q98:Q100,Q81:Q83)</f>
        <v>0</v>
      </c>
      <c r="R118" s="71" cm="1">
        <f t="array" ref="R118">SUMPRODUCT(R88:R90-R93:R95-R98:R100,R81:R83)</f>
        <v>0</v>
      </c>
      <c r="S118" s="71" cm="1">
        <f t="array" ref="S118">SUMPRODUCT(S88:S90-S93:S95-S98:S100,S81:S83)</f>
        <v>0</v>
      </c>
      <c r="T118" s="71" cm="1">
        <f t="array" ref="T118">SUMPRODUCT(T88:T90-T93:T95-T98:T100,T81:T83)</f>
        <v>0</v>
      </c>
      <c r="U118" s="71" cm="1">
        <f t="array" ref="U118">SUMPRODUCT(U88:U90-U93:U95-U98:U100,U81:U83)</f>
        <v>0</v>
      </c>
      <c r="V118" s="71" cm="1">
        <f t="array" ref="V118">SUMPRODUCT(V88:V90-V93:V95-V98:V100,V81:V83)</f>
        <v>0</v>
      </c>
      <c r="W118" s="71" cm="1">
        <f t="array" ref="W118">SUMPRODUCT(W88:W90-W93:W95-W98:W100,W81:W83)</f>
        <v>0</v>
      </c>
      <c r="X118" s="71" cm="1">
        <f t="array" ref="X118">SUMPRODUCT(X88:X90-X93:X95-X98:X100,X81:X83)</f>
        <v>0</v>
      </c>
      <c r="Y118" s="71" cm="1">
        <f t="array" ref="Y118">SUMPRODUCT(Y88:Y90-Y93:Y95-Y98:Y100,Y81:Y83)</f>
        <v>0</v>
      </c>
      <c r="Z118" s="71" cm="1">
        <f t="array" ref="Z118">SUMPRODUCT(Z88:Z90-Z93:Z95-Z98:Z100,Z81:Z83)</f>
        <v>0</v>
      </c>
      <c r="AA118" s="71" cm="1">
        <f t="array" ref="AA118">SUMPRODUCT(AA88:AA90-AA93:AA95-AA98:AA100,AA81:AA83)</f>
        <v>0</v>
      </c>
      <c r="AB118" s="71" cm="1">
        <f t="array" ref="AB118">SUMPRODUCT(AB88:AB90-AB93:AB95-AB98:AB100,AB81:AB83)</f>
        <v>0</v>
      </c>
      <c r="AC118" s="71" cm="1">
        <f t="array" ref="AC118">SUMPRODUCT(AC88:AC90-AC93:AC95-AC98:AC100,AC81:AC83)</f>
        <v>0</v>
      </c>
      <c r="AD118" s="71" cm="1">
        <f t="array" ref="AD118">SUMPRODUCT(AD88:AD90-AD93:AD95-AD98:AD100,AD81:AD83)</f>
        <v>0</v>
      </c>
      <c r="AE118" s="71" cm="1">
        <f t="array" ref="AE118">SUMPRODUCT(AE88:AE90-AE93:AE95-AE98:AE100,AE81:AE83)</f>
        <v>0</v>
      </c>
      <c r="AF118" s="71" cm="1">
        <f t="array" ref="AF118">SUMPRODUCT(AF88:AF90-AF93:AF95-AF98:AF100,AF81:AF83)</f>
        <v>0</v>
      </c>
      <c r="AG118" s="71" cm="1">
        <f t="array" ref="AG118">SUMPRODUCT(AG88:AG90-AG93:AG95-AG98:AG100,AG81:AG83)</f>
        <v>0</v>
      </c>
      <c r="AH118" s="71" cm="1">
        <f t="array" ref="AH118">SUMPRODUCT(AH88:AH90-AH93:AH95-AH98:AH100,AH81:AH83)</f>
        <v>0</v>
      </c>
      <c r="AI118" s="71" cm="1">
        <f t="array" ref="AI118">SUMPRODUCT(AI88:AI90-AI93:AI95-AI98:AI100,AI81:AI83)</f>
        <v>0</v>
      </c>
      <c r="AJ118" s="71" cm="1">
        <f t="array" ref="AJ118">SUMPRODUCT(AJ88:AJ90-AJ93:AJ95-AJ98:AJ100,AJ81:AJ83)</f>
        <v>0</v>
      </c>
      <c r="AK118" s="71" cm="1">
        <f t="array" ref="AK118">SUMPRODUCT(AK88:AK90-AK93:AK95-AK98:AK100,AK81:AK83)</f>
        <v>0</v>
      </c>
      <c r="AL118" s="71" cm="1">
        <f t="array" ref="AL118">SUMPRODUCT(AL88:AL90-AL93:AL95-AL98:AL100,AL81:AL83)</f>
        <v>0</v>
      </c>
      <c r="AM118" s="71" cm="1">
        <f t="array" ref="AM118">SUMPRODUCT(AM88:AM90-AM93:AM95-AM98:AM100,AM81:AM83)</f>
        <v>0</v>
      </c>
      <c r="AN118" s="71" cm="1">
        <f t="array" ref="AN118">SUMPRODUCT(AN88:AN90-AN93:AN95-AN98:AN100,AN81:AN83)</f>
        <v>0</v>
      </c>
      <c r="AO118" s="71" cm="1">
        <f t="array" ref="AO118">SUMPRODUCT(AO88:AO90-AO93:AO95-AO98:AO100,AO81:AO83)</f>
        <v>0</v>
      </c>
      <c r="AP118" s="71" cm="1">
        <f t="array" ref="AP118">SUMPRODUCT(AP88:AP90-AP93:AP95-AP98:AP100,AP81:AP83)</f>
        <v>0</v>
      </c>
      <c r="AQ118" s="71" cm="1">
        <f t="array" ref="AQ118">SUMPRODUCT(AQ88:AQ90-AQ93:AQ95-AQ98:AQ100,AQ81:AQ83)</f>
        <v>0</v>
      </c>
      <c r="AR118" s="71" cm="1">
        <f t="array" ref="AR118">SUMPRODUCT(AR88:AR90-AR93:AR95-AR98:AR100,AR81:AR83)</f>
        <v>0</v>
      </c>
      <c r="AS118" s="71" cm="1">
        <f t="array" ref="AS118">SUMPRODUCT(AS88:AS90-AS93:AS95-AS98:AS100,AS81:AS83)</f>
        <v>0</v>
      </c>
      <c r="AT118" s="71" cm="1">
        <f t="array" ref="AT118">SUMPRODUCT(AT88:AT90-AT93:AT95-AT98:AT100,AT81:AT83)</f>
        <v>0</v>
      </c>
      <c r="AU118" s="71" cm="1">
        <f t="array" ref="AU118">SUMPRODUCT(AU88:AU90-AU93:AU95-AU98:AU100,AU81:AU83)</f>
        <v>0</v>
      </c>
      <c r="AV118" s="71" cm="1">
        <f t="array" ref="AV118">SUMPRODUCT(AV88:AV90-AV93:AV95-AV98:AV100,AV81:AV83)</f>
        <v>0</v>
      </c>
      <c r="AW118" s="71" cm="1">
        <f t="array" ref="AW118">SUMPRODUCT(AW88:AW90-AW93:AW95-AW98:AW100,AW81:AW83)</f>
        <v>0</v>
      </c>
      <c r="AX118" s="71" cm="1">
        <f t="array" ref="AX118">SUMPRODUCT(AX88:AX90-AX93:AX95-AX98:AX100,AX81:AX83)</f>
        <v>0</v>
      </c>
      <c r="AY118" s="71" cm="1">
        <f t="array" ref="AY118">SUMPRODUCT(AY88:AY90-AY93:AY95-AY98:AY100,AY81:AY83)</f>
        <v>0</v>
      </c>
      <c r="AZ118" s="71" cm="1">
        <f t="array" ref="AZ118">SUMPRODUCT(AZ88:AZ90-AZ93:AZ95-AZ98:AZ100,AZ81:AZ83)</f>
        <v>0</v>
      </c>
      <c r="BA118" s="219">
        <f>SUM(D118:AZ118)</f>
        <v>0</v>
      </c>
    </row>
    <row r="119" spans="2:53" s="220" customFormat="1" hidden="1" outlineLevel="1">
      <c r="B119" s="94" t="s">
        <v>661</v>
      </c>
      <c r="C119" s="218" t="str">
        <f t="shared" si="59"/>
        <v>$</v>
      </c>
      <c r="D119" s="71">
        <f>D118</f>
        <v>0</v>
      </c>
      <c r="E119" s="71">
        <f t="shared" ref="E119" si="60">IFERROR(D119+E118,0)</f>
        <v>0</v>
      </c>
      <c r="F119" s="71">
        <f t="shared" ref="F119" si="61">IFERROR(E119+F118,0)</f>
        <v>0</v>
      </c>
      <c r="G119" s="71">
        <f t="shared" ref="G119" si="62">IFERROR(F119+G118,0)</f>
        <v>0</v>
      </c>
      <c r="H119" s="71">
        <f t="shared" ref="H119" si="63">IFERROR(G119+H118,0)</f>
        <v>0</v>
      </c>
      <c r="I119" s="71">
        <f t="shared" ref="I119" si="64">IFERROR(H119+I118,0)</f>
        <v>0</v>
      </c>
      <c r="J119" s="71">
        <f t="shared" ref="J119" si="65">IFERROR(I119+J118,0)</f>
        <v>0</v>
      </c>
      <c r="K119" s="71">
        <f t="shared" ref="K119" si="66">IFERROR(J119+K118,0)</f>
        <v>0</v>
      </c>
      <c r="L119" s="71">
        <f t="shared" ref="L119" si="67">IFERROR(K119+L118,0)</f>
        <v>0</v>
      </c>
      <c r="M119" s="71">
        <f t="shared" ref="M119" si="68">IFERROR(L119+M118,0)</f>
        <v>0</v>
      </c>
      <c r="N119" s="71">
        <f t="shared" ref="N119" si="69">IFERROR(M119+N118,0)</f>
        <v>0</v>
      </c>
      <c r="O119" s="71">
        <f t="shared" ref="O119" si="70">IFERROR(N119+O118,0)</f>
        <v>0</v>
      </c>
      <c r="P119" s="71">
        <f t="shared" ref="P119" si="71">IFERROR(O119+P118,0)</f>
        <v>0</v>
      </c>
      <c r="Q119" s="71">
        <f t="shared" ref="Q119" si="72">IFERROR(P119+Q118,0)</f>
        <v>0</v>
      </c>
      <c r="R119" s="71">
        <f t="shared" ref="R119" si="73">IFERROR(Q119+R118,0)</f>
        <v>0</v>
      </c>
      <c r="S119" s="71">
        <f t="shared" ref="S119" si="74">IFERROR(R119+S118,0)</f>
        <v>0</v>
      </c>
      <c r="T119" s="71">
        <f t="shared" ref="T119" si="75">IFERROR(S119+T118,0)</f>
        <v>0</v>
      </c>
      <c r="U119" s="71">
        <f t="shared" ref="U119" si="76">IFERROR(T119+U118,0)</f>
        <v>0</v>
      </c>
      <c r="V119" s="71">
        <f t="shared" ref="V119" si="77">IFERROR(U119+V118,0)</f>
        <v>0</v>
      </c>
      <c r="W119" s="71">
        <f t="shared" ref="W119" si="78">IFERROR(V119+W118,0)</f>
        <v>0</v>
      </c>
      <c r="X119" s="71">
        <f>IFERROR(W119+X118,0)</f>
        <v>0</v>
      </c>
      <c r="Y119" s="71">
        <f t="shared" ref="Y119" si="79">IFERROR(X119+Y118,0)</f>
        <v>0</v>
      </c>
      <c r="Z119" s="71">
        <f t="shared" ref="Z119" si="80">IFERROR(Y119+Z118,0)</f>
        <v>0</v>
      </c>
      <c r="AA119" s="71">
        <f t="shared" ref="AA119" si="81">IFERROR(Z119+AA118,0)</f>
        <v>0</v>
      </c>
      <c r="AB119" s="71">
        <f t="shared" ref="AB119" si="82">IFERROR(AA119+AB118,0)</f>
        <v>0</v>
      </c>
      <c r="AC119" s="71">
        <f t="shared" ref="AC119" si="83">IFERROR(AB119+AC118,0)</f>
        <v>0</v>
      </c>
      <c r="AD119" s="71">
        <f t="shared" ref="AD119" si="84">IFERROR(AC119+AD118,0)</f>
        <v>0</v>
      </c>
      <c r="AE119" s="71">
        <f t="shared" ref="AE119" si="85">IFERROR(AD119+AE118,0)</f>
        <v>0</v>
      </c>
      <c r="AF119" s="71">
        <f t="shared" ref="AF119" si="86">IFERROR(AE119+AF118,0)</f>
        <v>0</v>
      </c>
      <c r="AG119" s="71">
        <f t="shared" ref="AG119" si="87">IFERROR(AF119+AG118,0)</f>
        <v>0</v>
      </c>
      <c r="AH119" s="71">
        <f t="shared" ref="AH119" si="88">IFERROR(AG119+AH118,0)</f>
        <v>0</v>
      </c>
      <c r="AI119" s="71">
        <f t="shared" ref="AI119" si="89">IFERROR(AH119+AI118,0)</f>
        <v>0</v>
      </c>
      <c r="AJ119" s="71">
        <f t="shared" ref="AJ119" si="90">IFERROR(AI119+AJ118,0)</f>
        <v>0</v>
      </c>
      <c r="AK119" s="71">
        <f t="shared" ref="AK119" si="91">IFERROR(AJ119+AK118,0)</f>
        <v>0</v>
      </c>
      <c r="AL119" s="71">
        <f t="shared" ref="AL119" si="92">IFERROR(AK119+AL118,0)</f>
        <v>0</v>
      </c>
      <c r="AM119" s="71">
        <f t="shared" ref="AM119" si="93">IFERROR(AL119+AM118,0)</f>
        <v>0</v>
      </c>
      <c r="AN119" s="71">
        <f t="shared" ref="AN119" si="94">IFERROR(AM119+AN118,0)</f>
        <v>0</v>
      </c>
      <c r="AO119" s="71">
        <f t="shared" ref="AO119" si="95">IFERROR(AN119+AO118,0)</f>
        <v>0</v>
      </c>
      <c r="AP119" s="71">
        <f t="shared" ref="AP119" si="96">IFERROR(AO119+AP118,0)</f>
        <v>0</v>
      </c>
      <c r="AQ119" s="71">
        <f t="shared" ref="AQ119" si="97">IFERROR(AP119+AQ118,0)</f>
        <v>0</v>
      </c>
      <c r="AR119" s="71">
        <f t="shared" ref="AR119" si="98">IFERROR(AQ119+AR118,0)</f>
        <v>0</v>
      </c>
      <c r="AS119" s="71">
        <f t="shared" ref="AS119" si="99">IFERROR(AR119+AS118,0)</f>
        <v>0</v>
      </c>
      <c r="AT119" s="71">
        <f t="shared" ref="AT119" si="100">IFERROR(AS119+AT118,0)</f>
        <v>0</v>
      </c>
      <c r="AU119" s="71">
        <f t="shared" ref="AU119" si="101">IFERROR(AT119+AU118,0)</f>
        <v>0</v>
      </c>
      <c r="AV119" s="71">
        <f t="shared" ref="AV119" si="102">IFERROR(AU119+AV118,0)</f>
        <v>0</v>
      </c>
      <c r="AW119" s="71">
        <f t="shared" ref="AW119" si="103">IFERROR(AV119+AW118,0)</f>
        <v>0</v>
      </c>
      <c r="AX119" s="71">
        <f t="shared" ref="AX119" si="104">IFERROR(AW119+AX118,0)</f>
        <v>0</v>
      </c>
      <c r="AY119" s="71">
        <f t="shared" ref="AY119" si="105">IFERROR(AX119+AY118,0)</f>
        <v>0</v>
      </c>
      <c r="AZ119" s="71">
        <f t="shared" ref="AZ119" si="106">IFERROR(AY119+AZ118,0)</f>
        <v>0</v>
      </c>
      <c r="BA119" s="219">
        <f>AZ119</f>
        <v>0</v>
      </c>
    </row>
    <row r="120" spans="2:53" s="220" customFormat="1" hidden="1" outlineLevel="1">
      <c r="B120" s="94" t="str">
        <f>B118&amp;", discounted"</f>
        <v>Net Gross Margin, net of churn, per period, discounted</v>
      </c>
      <c r="C120" s="218" t="str">
        <f t="shared" si="59"/>
        <v>$</v>
      </c>
      <c r="D120" s="71">
        <f t="shared" ref="D120:AI120" si="107">D118/(1+$D$39/12)^D$76</f>
        <v>0</v>
      </c>
      <c r="E120" s="71">
        <f t="shared" si="107"/>
        <v>0</v>
      </c>
      <c r="F120" s="71">
        <f t="shared" si="107"/>
        <v>0</v>
      </c>
      <c r="G120" s="71">
        <f t="shared" si="107"/>
        <v>0</v>
      </c>
      <c r="H120" s="71">
        <f t="shared" si="107"/>
        <v>0</v>
      </c>
      <c r="I120" s="71">
        <f t="shared" si="107"/>
        <v>0</v>
      </c>
      <c r="J120" s="71">
        <f t="shared" si="107"/>
        <v>0</v>
      </c>
      <c r="K120" s="71">
        <f t="shared" si="107"/>
        <v>0</v>
      </c>
      <c r="L120" s="71">
        <f t="shared" si="107"/>
        <v>0</v>
      </c>
      <c r="M120" s="71">
        <f t="shared" si="107"/>
        <v>0</v>
      </c>
      <c r="N120" s="71">
        <f t="shared" si="107"/>
        <v>0</v>
      </c>
      <c r="O120" s="71">
        <f t="shared" si="107"/>
        <v>0</v>
      </c>
      <c r="P120" s="71">
        <f t="shared" si="107"/>
        <v>0</v>
      </c>
      <c r="Q120" s="71">
        <f t="shared" si="107"/>
        <v>0</v>
      </c>
      <c r="R120" s="71">
        <f t="shared" si="107"/>
        <v>0</v>
      </c>
      <c r="S120" s="71">
        <f t="shared" si="107"/>
        <v>0</v>
      </c>
      <c r="T120" s="71">
        <f t="shared" si="107"/>
        <v>0</v>
      </c>
      <c r="U120" s="71">
        <f t="shared" si="107"/>
        <v>0</v>
      </c>
      <c r="V120" s="71">
        <f t="shared" si="107"/>
        <v>0</v>
      </c>
      <c r="W120" s="71">
        <f t="shared" si="107"/>
        <v>0</v>
      </c>
      <c r="X120" s="71">
        <f t="shared" si="107"/>
        <v>0</v>
      </c>
      <c r="Y120" s="71">
        <f t="shared" si="107"/>
        <v>0</v>
      </c>
      <c r="Z120" s="71">
        <f t="shared" si="107"/>
        <v>0</v>
      </c>
      <c r="AA120" s="71">
        <f t="shared" si="107"/>
        <v>0</v>
      </c>
      <c r="AB120" s="71">
        <f t="shared" si="107"/>
        <v>0</v>
      </c>
      <c r="AC120" s="71">
        <f t="shared" si="107"/>
        <v>0</v>
      </c>
      <c r="AD120" s="71">
        <f t="shared" si="107"/>
        <v>0</v>
      </c>
      <c r="AE120" s="71">
        <f t="shared" si="107"/>
        <v>0</v>
      </c>
      <c r="AF120" s="71">
        <f t="shared" si="107"/>
        <v>0</v>
      </c>
      <c r="AG120" s="71">
        <f t="shared" si="107"/>
        <v>0</v>
      </c>
      <c r="AH120" s="71">
        <f t="shared" si="107"/>
        <v>0</v>
      </c>
      <c r="AI120" s="71">
        <f t="shared" si="107"/>
        <v>0</v>
      </c>
      <c r="AJ120" s="71">
        <f t="shared" ref="AJ120:AZ120" si="108">AJ118/(1+$D$39/12)^AJ$76</f>
        <v>0</v>
      </c>
      <c r="AK120" s="71">
        <f t="shared" si="108"/>
        <v>0</v>
      </c>
      <c r="AL120" s="71">
        <f t="shared" si="108"/>
        <v>0</v>
      </c>
      <c r="AM120" s="71">
        <f t="shared" si="108"/>
        <v>0</v>
      </c>
      <c r="AN120" s="71">
        <f t="shared" si="108"/>
        <v>0</v>
      </c>
      <c r="AO120" s="71">
        <f t="shared" si="108"/>
        <v>0</v>
      </c>
      <c r="AP120" s="71">
        <f t="shared" si="108"/>
        <v>0</v>
      </c>
      <c r="AQ120" s="71">
        <f t="shared" si="108"/>
        <v>0</v>
      </c>
      <c r="AR120" s="71">
        <f t="shared" si="108"/>
        <v>0</v>
      </c>
      <c r="AS120" s="71">
        <f t="shared" si="108"/>
        <v>0</v>
      </c>
      <c r="AT120" s="71">
        <f t="shared" si="108"/>
        <v>0</v>
      </c>
      <c r="AU120" s="71">
        <f t="shared" si="108"/>
        <v>0</v>
      </c>
      <c r="AV120" s="71">
        <f t="shared" si="108"/>
        <v>0</v>
      </c>
      <c r="AW120" s="71">
        <f t="shared" si="108"/>
        <v>0</v>
      </c>
      <c r="AX120" s="71">
        <f t="shared" si="108"/>
        <v>0</v>
      </c>
      <c r="AY120" s="71">
        <f t="shared" si="108"/>
        <v>0</v>
      </c>
      <c r="AZ120" s="71">
        <f t="shared" si="108"/>
        <v>0</v>
      </c>
      <c r="BA120" s="219">
        <f>SUM(D120:AZ120)</f>
        <v>0</v>
      </c>
    </row>
    <row r="121" spans="2:53" s="220" customFormat="1" hidden="1" outlineLevel="1">
      <c r="B121" s="94" t="str">
        <f>B119&amp;", discounted"</f>
        <v>Cumulative Gross Margin, net of churn, discounted</v>
      </c>
      <c r="C121" s="218" t="str">
        <f t="shared" si="59"/>
        <v>$</v>
      </c>
      <c r="D121" s="71">
        <f>D120</f>
        <v>0</v>
      </c>
      <c r="E121" s="71">
        <f t="shared" ref="E121" si="109">IFERROR(D121+E120,0)</f>
        <v>0</v>
      </c>
      <c r="F121" s="71">
        <f t="shared" ref="F121" si="110">IFERROR(E121+F120,0)</f>
        <v>0</v>
      </c>
      <c r="G121" s="71">
        <f t="shared" ref="G121" si="111">IFERROR(F121+G120,0)</f>
        <v>0</v>
      </c>
      <c r="H121" s="71">
        <f t="shared" ref="H121" si="112">IFERROR(G121+H120,0)</f>
        <v>0</v>
      </c>
      <c r="I121" s="71">
        <f t="shared" ref="I121" si="113">IFERROR(H121+I120,0)</f>
        <v>0</v>
      </c>
      <c r="J121" s="71">
        <f t="shared" ref="J121" si="114">IFERROR(I121+J120,0)</f>
        <v>0</v>
      </c>
      <c r="K121" s="71">
        <f t="shared" ref="K121" si="115">IFERROR(J121+K120,0)</f>
        <v>0</v>
      </c>
      <c r="L121" s="71">
        <f t="shared" ref="L121" si="116">IFERROR(K121+L120,0)</f>
        <v>0</v>
      </c>
      <c r="M121" s="71">
        <f t="shared" ref="M121" si="117">IFERROR(L121+M120,0)</f>
        <v>0</v>
      </c>
      <c r="N121" s="71">
        <f t="shared" ref="N121" si="118">IFERROR(M121+N120,0)</f>
        <v>0</v>
      </c>
      <c r="O121" s="71">
        <f t="shared" ref="O121" si="119">IFERROR(N121+O120,0)</f>
        <v>0</v>
      </c>
      <c r="P121" s="71">
        <f t="shared" ref="P121" si="120">IFERROR(O121+P120,0)</f>
        <v>0</v>
      </c>
      <c r="Q121" s="71">
        <f t="shared" ref="Q121" si="121">IFERROR(P121+Q120,0)</f>
        <v>0</v>
      </c>
      <c r="R121" s="71">
        <f t="shared" ref="R121" si="122">IFERROR(Q121+R120,0)</f>
        <v>0</v>
      </c>
      <c r="S121" s="71">
        <f t="shared" ref="S121" si="123">IFERROR(R121+S120,0)</f>
        <v>0</v>
      </c>
      <c r="T121" s="71">
        <f t="shared" ref="T121" si="124">IFERROR(S121+T120,0)</f>
        <v>0</v>
      </c>
      <c r="U121" s="71">
        <f t="shared" ref="U121" si="125">IFERROR(T121+U120,0)</f>
        <v>0</v>
      </c>
      <c r="V121" s="71">
        <f t="shared" ref="V121" si="126">IFERROR(U121+V120,0)</f>
        <v>0</v>
      </c>
      <c r="W121" s="71">
        <f t="shared" ref="W121" si="127">IFERROR(V121+W120,0)</f>
        <v>0</v>
      </c>
      <c r="X121" s="71">
        <f>IFERROR(W121+X120,0)</f>
        <v>0</v>
      </c>
      <c r="Y121" s="71">
        <f t="shared" ref="Y121" si="128">IFERROR(X121+Y120,0)</f>
        <v>0</v>
      </c>
      <c r="Z121" s="71">
        <f t="shared" ref="Z121" si="129">IFERROR(Y121+Z120,0)</f>
        <v>0</v>
      </c>
      <c r="AA121" s="71">
        <f t="shared" ref="AA121" si="130">IFERROR(Z121+AA120,0)</f>
        <v>0</v>
      </c>
      <c r="AB121" s="71">
        <f t="shared" ref="AB121" si="131">IFERROR(AA121+AB120,0)</f>
        <v>0</v>
      </c>
      <c r="AC121" s="71">
        <f t="shared" ref="AC121" si="132">IFERROR(AB121+AC120,0)</f>
        <v>0</v>
      </c>
      <c r="AD121" s="71">
        <f t="shared" ref="AD121" si="133">IFERROR(AC121+AD120,0)</f>
        <v>0</v>
      </c>
      <c r="AE121" s="71">
        <f t="shared" ref="AE121" si="134">IFERROR(AD121+AE120,0)</f>
        <v>0</v>
      </c>
      <c r="AF121" s="71">
        <f t="shared" ref="AF121" si="135">IFERROR(AE121+AF120,0)</f>
        <v>0</v>
      </c>
      <c r="AG121" s="71">
        <f t="shared" ref="AG121" si="136">IFERROR(AF121+AG120,0)</f>
        <v>0</v>
      </c>
      <c r="AH121" s="71">
        <f t="shared" ref="AH121" si="137">IFERROR(AG121+AH120,0)</f>
        <v>0</v>
      </c>
      <c r="AI121" s="71">
        <f t="shared" ref="AI121" si="138">IFERROR(AH121+AI120,0)</f>
        <v>0</v>
      </c>
      <c r="AJ121" s="71">
        <f t="shared" ref="AJ121" si="139">IFERROR(AI121+AJ120,0)</f>
        <v>0</v>
      </c>
      <c r="AK121" s="71">
        <f t="shared" ref="AK121" si="140">IFERROR(AJ121+AK120,0)</f>
        <v>0</v>
      </c>
      <c r="AL121" s="71">
        <f t="shared" ref="AL121" si="141">IFERROR(AK121+AL120,0)</f>
        <v>0</v>
      </c>
      <c r="AM121" s="71">
        <f t="shared" ref="AM121" si="142">IFERROR(AL121+AM120,0)</f>
        <v>0</v>
      </c>
      <c r="AN121" s="71">
        <f t="shared" ref="AN121" si="143">IFERROR(AM121+AN120,0)</f>
        <v>0</v>
      </c>
      <c r="AO121" s="71">
        <f t="shared" ref="AO121" si="144">IFERROR(AN121+AO120,0)</f>
        <v>0</v>
      </c>
      <c r="AP121" s="71">
        <f t="shared" ref="AP121" si="145">IFERROR(AO121+AP120,0)</f>
        <v>0</v>
      </c>
      <c r="AQ121" s="71">
        <f t="shared" ref="AQ121" si="146">IFERROR(AP121+AQ120,0)</f>
        <v>0</v>
      </c>
      <c r="AR121" s="71">
        <f t="shared" ref="AR121" si="147">IFERROR(AQ121+AR120,0)</f>
        <v>0</v>
      </c>
      <c r="AS121" s="71">
        <f t="shared" ref="AS121" si="148">IFERROR(AR121+AS120,0)</f>
        <v>0</v>
      </c>
      <c r="AT121" s="71">
        <f t="shared" ref="AT121" si="149">IFERROR(AS121+AT120,0)</f>
        <v>0</v>
      </c>
      <c r="AU121" s="71">
        <f t="shared" ref="AU121" si="150">IFERROR(AT121+AU120,0)</f>
        <v>0</v>
      </c>
      <c r="AV121" s="71">
        <f t="shared" ref="AV121" si="151">IFERROR(AU121+AV120,0)</f>
        <v>0</v>
      </c>
      <c r="AW121" s="71">
        <f t="shared" ref="AW121" si="152">IFERROR(AV121+AW120,0)</f>
        <v>0</v>
      </c>
      <c r="AX121" s="71">
        <f t="shared" ref="AX121" si="153">IFERROR(AW121+AX120,0)</f>
        <v>0</v>
      </c>
      <c r="AY121" s="71">
        <f t="shared" ref="AY121" si="154">IFERROR(AX121+AY120,0)</f>
        <v>0</v>
      </c>
      <c r="AZ121" s="71">
        <f t="shared" ref="AZ121" si="155">IFERROR(AY121+AZ120,0)</f>
        <v>0</v>
      </c>
      <c r="BA121" s="219">
        <f>AZ121</f>
        <v>0</v>
      </c>
    </row>
    <row r="122" spans="2:53" s="220" customFormat="1" hidden="1" outlineLevel="1">
      <c r="B122" s="94"/>
      <c r="C122" s="218"/>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1"/>
      <c r="AG122" s="71"/>
      <c r="AH122" s="71"/>
      <c r="AI122" s="71"/>
      <c r="AJ122" s="71"/>
      <c r="AK122" s="71"/>
      <c r="AL122" s="71"/>
      <c r="AM122" s="71"/>
      <c r="AN122" s="71"/>
      <c r="AO122" s="71"/>
      <c r="AP122" s="71"/>
      <c r="AQ122" s="71"/>
      <c r="AR122" s="71"/>
      <c r="AS122" s="71"/>
      <c r="AT122" s="71"/>
      <c r="AU122" s="71"/>
      <c r="AV122" s="71"/>
      <c r="AW122" s="71"/>
      <c r="AX122" s="71"/>
      <c r="AY122" s="71"/>
      <c r="AZ122" s="71"/>
      <c r="BA122" s="219"/>
    </row>
    <row r="123" spans="2:53" s="220" customFormat="1" hidden="1" outlineLevel="1">
      <c r="B123" s="222" t="s">
        <v>665</v>
      </c>
      <c r="C123" s="218"/>
      <c r="D123" s="227" t="s">
        <v>690</v>
      </c>
      <c r="E123" s="71"/>
      <c r="F123" s="71"/>
      <c r="G123" s="71"/>
      <c r="H123" s="71"/>
      <c r="I123" s="71"/>
      <c r="J123" s="71"/>
      <c r="K123" s="71"/>
      <c r="L123" s="71"/>
      <c r="M123" s="71"/>
      <c r="N123" s="71"/>
      <c r="O123" s="71"/>
      <c r="P123" s="71"/>
      <c r="Q123" s="71"/>
      <c r="R123" s="71"/>
      <c r="S123" s="71"/>
      <c r="T123" s="71"/>
      <c r="U123" s="71"/>
      <c r="V123" s="71"/>
      <c r="W123" s="71"/>
      <c r="X123" s="71"/>
      <c r="Y123" s="71"/>
      <c r="Z123" s="71"/>
      <c r="AA123" s="71"/>
      <c r="AB123" s="71"/>
      <c r="AC123" s="71"/>
      <c r="AD123" s="71"/>
      <c r="AE123" s="71"/>
      <c r="AF123" s="71"/>
      <c r="AG123" s="71"/>
      <c r="AH123" s="71"/>
      <c r="AI123" s="71"/>
      <c r="AJ123" s="71"/>
      <c r="AK123" s="71"/>
      <c r="AL123" s="71"/>
      <c r="AM123" s="71"/>
      <c r="AN123" s="71"/>
      <c r="AO123" s="71"/>
      <c r="AP123" s="71"/>
      <c r="AQ123" s="71"/>
      <c r="AR123" s="71"/>
      <c r="AS123" s="71"/>
      <c r="AT123" s="71"/>
      <c r="AU123" s="71"/>
      <c r="AV123" s="71"/>
      <c r="AW123" s="71"/>
      <c r="AX123" s="71"/>
      <c r="AY123" s="71"/>
      <c r="AZ123" s="71"/>
      <c r="BA123" s="219"/>
    </row>
    <row r="124" spans="2:53" hidden="1" outlineLevel="1">
      <c r="B124" s="26" t="str">
        <f>"Billings less cost of sales, "&amp;E59&amp;", net of churn"</f>
        <v>Billings less cost of sales, Recurring, net of churn</v>
      </c>
      <c r="C124" s="30" t="str">
        <f t="shared" si="53"/>
        <v>$</v>
      </c>
      <c r="D124" s="143">
        <f t="shared" ref="D124:AI124" si="156">(D103-D93)*D81</f>
        <v>0</v>
      </c>
      <c r="E124" s="143">
        <f t="shared" si="156"/>
        <v>0</v>
      </c>
      <c r="F124" s="143">
        <f t="shared" si="156"/>
        <v>0</v>
      </c>
      <c r="G124" s="143">
        <f t="shared" si="156"/>
        <v>0</v>
      </c>
      <c r="H124" s="143">
        <f t="shared" si="156"/>
        <v>0</v>
      </c>
      <c r="I124" s="143">
        <f t="shared" si="156"/>
        <v>0</v>
      </c>
      <c r="J124" s="143">
        <f t="shared" si="156"/>
        <v>0</v>
      </c>
      <c r="K124" s="143">
        <f t="shared" si="156"/>
        <v>0</v>
      </c>
      <c r="L124" s="143">
        <f t="shared" si="156"/>
        <v>0</v>
      </c>
      <c r="M124" s="143">
        <f t="shared" si="156"/>
        <v>0</v>
      </c>
      <c r="N124" s="143">
        <f t="shared" si="156"/>
        <v>0</v>
      </c>
      <c r="O124" s="143">
        <f t="shared" si="156"/>
        <v>0</v>
      </c>
      <c r="P124" s="143">
        <f t="shared" si="156"/>
        <v>0</v>
      </c>
      <c r="Q124" s="143">
        <f t="shared" si="156"/>
        <v>0</v>
      </c>
      <c r="R124" s="143">
        <f t="shared" si="156"/>
        <v>0</v>
      </c>
      <c r="S124" s="143">
        <f t="shared" si="156"/>
        <v>0</v>
      </c>
      <c r="T124" s="143">
        <f t="shared" si="156"/>
        <v>0</v>
      </c>
      <c r="U124" s="143">
        <f t="shared" si="156"/>
        <v>0</v>
      </c>
      <c r="V124" s="143">
        <f t="shared" si="156"/>
        <v>0</v>
      </c>
      <c r="W124" s="143">
        <f t="shared" si="156"/>
        <v>0</v>
      </c>
      <c r="X124" s="143">
        <f t="shared" si="156"/>
        <v>0</v>
      </c>
      <c r="Y124" s="143">
        <f t="shared" si="156"/>
        <v>0</v>
      </c>
      <c r="Z124" s="143">
        <f t="shared" si="156"/>
        <v>0</v>
      </c>
      <c r="AA124" s="143">
        <f t="shared" si="156"/>
        <v>0</v>
      </c>
      <c r="AB124" s="143">
        <f t="shared" si="156"/>
        <v>0</v>
      </c>
      <c r="AC124" s="143">
        <f t="shared" si="156"/>
        <v>0</v>
      </c>
      <c r="AD124" s="143">
        <f t="shared" si="156"/>
        <v>0</v>
      </c>
      <c r="AE124" s="143">
        <f t="shared" si="156"/>
        <v>0</v>
      </c>
      <c r="AF124" s="143">
        <f t="shared" si="156"/>
        <v>0</v>
      </c>
      <c r="AG124" s="143">
        <f t="shared" si="156"/>
        <v>0</v>
      </c>
      <c r="AH124" s="143">
        <f t="shared" si="156"/>
        <v>0</v>
      </c>
      <c r="AI124" s="143">
        <f t="shared" si="156"/>
        <v>0</v>
      </c>
      <c r="AJ124" s="143">
        <f t="shared" ref="AJ124:AZ124" si="157">(AJ103-AJ93)*AJ81</f>
        <v>0</v>
      </c>
      <c r="AK124" s="143">
        <f t="shared" si="157"/>
        <v>0</v>
      </c>
      <c r="AL124" s="143">
        <f t="shared" si="157"/>
        <v>0</v>
      </c>
      <c r="AM124" s="143">
        <f t="shared" si="157"/>
        <v>0</v>
      </c>
      <c r="AN124" s="143">
        <f t="shared" si="157"/>
        <v>0</v>
      </c>
      <c r="AO124" s="143">
        <f t="shared" si="157"/>
        <v>0</v>
      </c>
      <c r="AP124" s="143">
        <f t="shared" si="157"/>
        <v>0</v>
      </c>
      <c r="AQ124" s="143">
        <f t="shared" si="157"/>
        <v>0</v>
      </c>
      <c r="AR124" s="143">
        <f t="shared" si="157"/>
        <v>0</v>
      </c>
      <c r="AS124" s="143">
        <f t="shared" si="157"/>
        <v>0</v>
      </c>
      <c r="AT124" s="143">
        <f t="shared" si="157"/>
        <v>0</v>
      </c>
      <c r="AU124" s="143">
        <f t="shared" si="157"/>
        <v>0</v>
      </c>
      <c r="AV124" s="143">
        <f t="shared" si="157"/>
        <v>0</v>
      </c>
      <c r="AW124" s="143">
        <f t="shared" si="157"/>
        <v>0</v>
      </c>
      <c r="AX124" s="143">
        <f t="shared" si="157"/>
        <v>0</v>
      </c>
      <c r="AY124" s="143">
        <f t="shared" si="157"/>
        <v>0</v>
      </c>
      <c r="AZ124" s="143">
        <f t="shared" si="157"/>
        <v>0</v>
      </c>
      <c r="BA124" s="124">
        <f>SUM(D124:AZ124)</f>
        <v>0</v>
      </c>
    </row>
    <row r="125" spans="2:53" hidden="1" outlineLevel="1">
      <c r="B125" s="26" t="str">
        <f>"Billings less cost of sales, "&amp;E60&amp;", net of churn"</f>
        <v>Billings less cost of sales, One time, net of churn</v>
      </c>
      <c r="C125" s="30" t="str">
        <f t="shared" si="53"/>
        <v>$</v>
      </c>
      <c r="D125" s="143">
        <f t="shared" ref="D125:AI125" si="158">(D104-D94)*D82</f>
        <v>0</v>
      </c>
      <c r="E125" s="143">
        <f t="shared" si="158"/>
        <v>0</v>
      </c>
      <c r="F125" s="143">
        <f t="shared" si="158"/>
        <v>0</v>
      </c>
      <c r="G125" s="143">
        <f t="shared" si="158"/>
        <v>0</v>
      </c>
      <c r="H125" s="143">
        <f t="shared" si="158"/>
        <v>0</v>
      </c>
      <c r="I125" s="143">
        <f t="shared" si="158"/>
        <v>0</v>
      </c>
      <c r="J125" s="143">
        <f t="shared" si="158"/>
        <v>0</v>
      </c>
      <c r="K125" s="143">
        <f t="shared" si="158"/>
        <v>0</v>
      </c>
      <c r="L125" s="143">
        <f t="shared" si="158"/>
        <v>0</v>
      </c>
      <c r="M125" s="143">
        <f t="shared" si="158"/>
        <v>0</v>
      </c>
      <c r="N125" s="143">
        <f t="shared" si="158"/>
        <v>0</v>
      </c>
      <c r="O125" s="143">
        <f t="shared" si="158"/>
        <v>0</v>
      </c>
      <c r="P125" s="143">
        <f t="shared" si="158"/>
        <v>0</v>
      </c>
      <c r="Q125" s="143">
        <f t="shared" si="158"/>
        <v>0</v>
      </c>
      <c r="R125" s="143">
        <f t="shared" si="158"/>
        <v>0</v>
      </c>
      <c r="S125" s="143">
        <f t="shared" si="158"/>
        <v>0</v>
      </c>
      <c r="T125" s="143">
        <f t="shared" si="158"/>
        <v>0</v>
      </c>
      <c r="U125" s="143">
        <f t="shared" si="158"/>
        <v>0</v>
      </c>
      <c r="V125" s="143">
        <f t="shared" si="158"/>
        <v>0</v>
      </c>
      <c r="W125" s="143">
        <f t="shared" si="158"/>
        <v>0</v>
      </c>
      <c r="X125" s="143">
        <f t="shared" si="158"/>
        <v>0</v>
      </c>
      <c r="Y125" s="143">
        <f t="shared" si="158"/>
        <v>0</v>
      </c>
      <c r="Z125" s="143">
        <f t="shared" si="158"/>
        <v>0</v>
      </c>
      <c r="AA125" s="143">
        <f t="shared" si="158"/>
        <v>0</v>
      </c>
      <c r="AB125" s="143">
        <f t="shared" si="158"/>
        <v>0</v>
      </c>
      <c r="AC125" s="143">
        <f t="shared" si="158"/>
        <v>0</v>
      </c>
      <c r="AD125" s="143">
        <f t="shared" si="158"/>
        <v>0</v>
      </c>
      <c r="AE125" s="143">
        <f t="shared" si="158"/>
        <v>0</v>
      </c>
      <c r="AF125" s="143">
        <f t="shared" si="158"/>
        <v>0</v>
      </c>
      <c r="AG125" s="143">
        <f t="shared" si="158"/>
        <v>0</v>
      </c>
      <c r="AH125" s="143">
        <f t="shared" si="158"/>
        <v>0</v>
      </c>
      <c r="AI125" s="143">
        <f t="shared" si="158"/>
        <v>0</v>
      </c>
      <c r="AJ125" s="143">
        <f t="shared" ref="AJ125:AZ125" si="159">(AJ104-AJ94)*AJ82</f>
        <v>0</v>
      </c>
      <c r="AK125" s="143">
        <f t="shared" si="159"/>
        <v>0</v>
      </c>
      <c r="AL125" s="143">
        <f t="shared" si="159"/>
        <v>0</v>
      </c>
      <c r="AM125" s="143">
        <f t="shared" si="159"/>
        <v>0</v>
      </c>
      <c r="AN125" s="143">
        <f t="shared" si="159"/>
        <v>0</v>
      </c>
      <c r="AO125" s="143">
        <f t="shared" si="159"/>
        <v>0</v>
      </c>
      <c r="AP125" s="143">
        <f t="shared" si="159"/>
        <v>0</v>
      </c>
      <c r="AQ125" s="143">
        <f t="shared" si="159"/>
        <v>0</v>
      </c>
      <c r="AR125" s="143">
        <f t="shared" si="159"/>
        <v>0</v>
      </c>
      <c r="AS125" s="143">
        <f t="shared" si="159"/>
        <v>0</v>
      </c>
      <c r="AT125" s="143">
        <f t="shared" si="159"/>
        <v>0</v>
      </c>
      <c r="AU125" s="143">
        <f t="shared" si="159"/>
        <v>0</v>
      </c>
      <c r="AV125" s="143">
        <f t="shared" si="159"/>
        <v>0</v>
      </c>
      <c r="AW125" s="143">
        <f t="shared" si="159"/>
        <v>0</v>
      </c>
      <c r="AX125" s="143">
        <f t="shared" si="159"/>
        <v>0</v>
      </c>
      <c r="AY125" s="143">
        <f t="shared" si="159"/>
        <v>0</v>
      </c>
      <c r="AZ125" s="143">
        <f t="shared" si="159"/>
        <v>0</v>
      </c>
      <c r="BA125" s="124">
        <f>SUM(D125:AZ125)</f>
        <v>0</v>
      </c>
    </row>
    <row r="126" spans="2:53" hidden="1" outlineLevel="1">
      <c r="B126" s="26" t="str">
        <f>"Billings less cost of sales, "&amp;E61&amp;", net of churn"</f>
        <v>Billings less cost of sales, Transaction, net of churn</v>
      </c>
      <c r="C126" s="30" t="str">
        <f t="shared" si="53"/>
        <v>$</v>
      </c>
      <c r="D126" s="143">
        <f t="shared" ref="D126:AI126" si="160">(D105-D95)*D83</f>
        <v>0</v>
      </c>
      <c r="E126" s="143">
        <f t="shared" si="160"/>
        <v>0</v>
      </c>
      <c r="F126" s="143">
        <f t="shared" si="160"/>
        <v>0</v>
      </c>
      <c r="G126" s="143">
        <f t="shared" si="160"/>
        <v>0</v>
      </c>
      <c r="H126" s="143">
        <f t="shared" si="160"/>
        <v>0</v>
      </c>
      <c r="I126" s="143">
        <f t="shared" si="160"/>
        <v>0</v>
      </c>
      <c r="J126" s="143">
        <f t="shared" si="160"/>
        <v>0</v>
      </c>
      <c r="K126" s="143">
        <f t="shared" si="160"/>
        <v>0</v>
      </c>
      <c r="L126" s="143">
        <f t="shared" si="160"/>
        <v>0</v>
      </c>
      <c r="M126" s="143">
        <f t="shared" si="160"/>
        <v>0</v>
      </c>
      <c r="N126" s="143">
        <f t="shared" si="160"/>
        <v>0</v>
      </c>
      <c r="O126" s="143">
        <f t="shared" si="160"/>
        <v>0</v>
      </c>
      <c r="P126" s="143">
        <f t="shared" si="160"/>
        <v>0</v>
      </c>
      <c r="Q126" s="143">
        <f t="shared" si="160"/>
        <v>0</v>
      </c>
      <c r="R126" s="143">
        <f t="shared" si="160"/>
        <v>0</v>
      </c>
      <c r="S126" s="143">
        <f t="shared" si="160"/>
        <v>0</v>
      </c>
      <c r="T126" s="143">
        <f t="shared" si="160"/>
        <v>0</v>
      </c>
      <c r="U126" s="143">
        <f t="shared" si="160"/>
        <v>0</v>
      </c>
      <c r="V126" s="143">
        <f t="shared" si="160"/>
        <v>0</v>
      </c>
      <c r="W126" s="143">
        <f t="shared" si="160"/>
        <v>0</v>
      </c>
      <c r="X126" s="143">
        <f t="shared" si="160"/>
        <v>0</v>
      </c>
      <c r="Y126" s="143">
        <f t="shared" si="160"/>
        <v>0</v>
      </c>
      <c r="Z126" s="143">
        <f t="shared" si="160"/>
        <v>0</v>
      </c>
      <c r="AA126" s="143">
        <f t="shared" si="160"/>
        <v>0</v>
      </c>
      <c r="AB126" s="143">
        <f t="shared" si="160"/>
        <v>0</v>
      </c>
      <c r="AC126" s="143">
        <f t="shared" si="160"/>
        <v>0</v>
      </c>
      <c r="AD126" s="143">
        <f t="shared" si="160"/>
        <v>0</v>
      </c>
      <c r="AE126" s="143">
        <f t="shared" si="160"/>
        <v>0</v>
      </c>
      <c r="AF126" s="143">
        <f t="shared" si="160"/>
        <v>0</v>
      </c>
      <c r="AG126" s="143">
        <f t="shared" si="160"/>
        <v>0</v>
      </c>
      <c r="AH126" s="143">
        <f t="shared" si="160"/>
        <v>0</v>
      </c>
      <c r="AI126" s="143">
        <f t="shared" si="160"/>
        <v>0</v>
      </c>
      <c r="AJ126" s="143">
        <f t="shared" ref="AJ126:AZ126" si="161">(AJ105-AJ95)*AJ83</f>
        <v>0</v>
      </c>
      <c r="AK126" s="143">
        <f t="shared" si="161"/>
        <v>0</v>
      </c>
      <c r="AL126" s="143">
        <f t="shared" si="161"/>
        <v>0</v>
      </c>
      <c r="AM126" s="143">
        <f t="shared" si="161"/>
        <v>0</v>
      </c>
      <c r="AN126" s="143">
        <f t="shared" si="161"/>
        <v>0</v>
      </c>
      <c r="AO126" s="143">
        <f t="shared" si="161"/>
        <v>0</v>
      </c>
      <c r="AP126" s="143">
        <f t="shared" si="161"/>
        <v>0</v>
      </c>
      <c r="AQ126" s="143">
        <f t="shared" si="161"/>
        <v>0</v>
      </c>
      <c r="AR126" s="143">
        <f t="shared" si="161"/>
        <v>0</v>
      </c>
      <c r="AS126" s="143">
        <f t="shared" si="161"/>
        <v>0</v>
      </c>
      <c r="AT126" s="143">
        <f t="shared" si="161"/>
        <v>0</v>
      </c>
      <c r="AU126" s="143">
        <f t="shared" si="161"/>
        <v>0</v>
      </c>
      <c r="AV126" s="143">
        <f t="shared" si="161"/>
        <v>0</v>
      </c>
      <c r="AW126" s="143">
        <f t="shared" si="161"/>
        <v>0</v>
      </c>
      <c r="AX126" s="143">
        <f t="shared" si="161"/>
        <v>0</v>
      </c>
      <c r="AY126" s="143">
        <f t="shared" si="161"/>
        <v>0</v>
      </c>
      <c r="AZ126" s="143">
        <f t="shared" si="161"/>
        <v>0</v>
      </c>
      <c r="BA126" s="124">
        <f>SUM(D126:AZ126)</f>
        <v>0</v>
      </c>
    </row>
    <row r="127" spans="2:53" s="217" customFormat="1" hidden="1" outlineLevel="1">
      <c r="B127" s="36" t="s">
        <v>655</v>
      </c>
      <c r="C127" s="30" t="str">
        <f t="shared" si="53"/>
        <v>$</v>
      </c>
      <c r="D127" s="71">
        <f>SUM(D124:D126)</f>
        <v>0</v>
      </c>
      <c r="E127" s="71">
        <f t="shared" ref="E127:AZ127" si="162">SUM(E124:E126)</f>
        <v>0</v>
      </c>
      <c r="F127" s="71">
        <f t="shared" si="162"/>
        <v>0</v>
      </c>
      <c r="G127" s="71">
        <f t="shared" si="162"/>
        <v>0</v>
      </c>
      <c r="H127" s="71">
        <f t="shared" si="162"/>
        <v>0</v>
      </c>
      <c r="I127" s="71">
        <f t="shared" si="162"/>
        <v>0</v>
      </c>
      <c r="J127" s="71">
        <f t="shared" si="162"/>
        <v>0</v>
      </c>
      <c r="K127" s="71">
        <f t="shared" si="162"/>
        <v>0</v>
      </c>
      <c r="L127" s="71">
        <f t="shared" si="162"/>
        <v>0</v>
      </c>
      <c r="M127" s="71">
        <f t="shared" si="162"/>
        <v>0</v>
      </c>
      <c r="N127" s="71">
        <f t="shared" si="162"/>
        <v>0</v>
      </c>
      <c r="O127" s="71">
        <f t="shared" si="162"/>
        <v>0</v>
      </c>
      <c r="P127" s="71">
        <f t="shared" si="162"/>
        <v>0</v>
      </c>
      <c r="Q127" s="71">
        <f t="shared" si="162"/>
        <v>0</v>
      </c>
      <c r="R127" s="71">
        <f t="shared" si="162"/>
        <v>0</v>
      </c>
      <c r="S127" s="71">
        <f t="shared" si="162"/>
        <v>0</v>
      </c>
      <c r="T127" s="71">
        <f t="shared" si="162"/>
        <v>0</v>
      </c>
      <c r="U127" s="71">
        <f t="shared" si="162"/>
        <v>0</v>
      </c>
      <c r="V127" s="71">
        <f t="shared" si="162"/>
        <v>0</v>
      </c>
      <c r="W127" s="71">
        <f t="shared" si="162"/>
        <v>0</v>
      </c>
      <c r="X127" s="71">
        <f t="shared" si="162"/>
        <v>0</v>
      </c>
      <c r="Y127" s="71">
        <f t="shared" si="162"/>
        <v>0</v>
      </c>
      <c r="Z127" s="71">
        <f t="shared" si="162"/>
        <v>0</v>
      </c>
      <c r="AA127" s="71">
        <f t="shared" si="162"/>
        <v>0</v>
      </c>
      <c r="AB127" s="71">
        <f t="shared" si="162"/>
        <v>0</v>
      </c>
      <c r="AC127" s="71">
        <f t="shared" si="162"/>
        <v>0</v>
      </c>
      <c r="AD127" s="71">
        <f t="shared" si="162"/>
        <v>0</v>
      </c>
      <c r="AE127" s="71">
        <f t="shared" si="162"/>
        <v>0</v>
      </c>
      <c r="AF127" s="71">
        <f t="shared" si="162"/>
        <v>0</v>
      </c>
      <c r="AG127" s="71">
        <f t="shared" si="162"/>
        <v>0</v>
      </c>
      <c r="AH127" s="71">
        <f t="shared" si="162"/>
        <v>0</v>
      </c>
      <c r="AI127" s="71">
        <f t="shared" si="162"/>
        <v>0</v>
      </c>
      <c r="AJ127" s="71">
        <f t="shared" si="162"/>
        <v>0</v>
      </c>
      <c r="AK127" s="71">
        <f t="shared" si="162"/>
        <v>0</v>
      </c>
      <c r="AL127" s="71">
        <f t="shared" si="162"/>
        <v>0</v>
      </c>
      <c r="AM127" s="71">
        <f t="shared" si="162"/>
        <v>0</v>
      </c>
      <c r="AN127" s="71">
        <f t="shared" si="162"/>
        <v>0</v>
      </c>
      <c r="AO127" s="71">
        <f t="shared" si="162"/>
        <v>0</v>
      </c>
      <c r="AP127" s="71">
        <f t="shared" si="162"/>
        <v>0</v>
      </c>
      <c r="AQ127" s="71">
        <f t="shared" si="162"/>
        <v>0</v>
      </c>
      <c r="AR127" s="71">
        <f t="shared" si="162"/>
        <v>0</v>
      </c>
      <c r="AS127" s="71">
        <f t="shared" si="162"/>
        <v>0</v>
      </c>
      <c r="AT127" s="71">
        <f t="shared" si="162"/>
        <v>0</v>
      </c>
      <c r="AU127" s="71">
        <f t="shared" si="162"/>
        <v>0</v>
      </c>
      <c r="AV127" s="71">
        <f t="shared" si="162"/>
        <v>0</v>
      </c>
      <c r="AW127" s="71">
        <f t="shared" si="162"/>
        <v>0</v>
      </c>
      <c r="AX127" s="71">
        <f t="shared" si="162"/>
        <v>0</v>
      </c>
      <c r="AY127" s="71">
        <f t="shared" si="162"/>
        <v>0</v>
      </c>
      <c r="AZ127" s="71">
        <f t="shared" si="162"/>
        <v>0</v>
      </c>
      <c r="BA127" s="124">
        <f>SUM(D127:AZ127)</f>
        <v>0</v>
      </c>
    </row>
    <row r="128" spans="2:53" s="217" customFormat="1" hidden="1" outlineLevel="1">
      <c r="B128" s="216"/>
      <c r="C128" s="136"/>
      <c r="D128" s="216"/>
      <c r="E128" s="216"/>
      <c r="F128" s="216"/>
      <c r="G128" s="216"/>
      <c r="H128" s="216"/>
      <c r="I128" s="216"/>
      <c r="J128" s="216"/>
      <c r="K128" s="216"/>
      <c r="L128" s="216"/>
      <c r="M128" s="216"/>
      <c r="N128" s="216"/>
      <c r="O128" s="216"/>
      <c r="P128" s="216"/>
      <c r="Q128" s="216"/>
      <c r="R128" s="216"/>
      <c r="S128" s="216"/>
      <c r="T128" s="216"/>
      <c r="U128" s="216"/>
      <c r="V128" s="216"/>
      <c r="W128" s="216"/>
      <c r="X128" s="216"/>
      <c r="Y128" s="216"/>
      <c r="Z128" s="216"/>
      <c r="AA128" s="216"/>
      <c r="AB128" s="216"/>
      <c r="AC128" s="216"/>
      <c r="AD128" s="216"/>
      <c r="AE128" s="216"/>
      <c r="AF128" s="216"/>
      <c r="AG128" s="216"/>
      <c r="AH128" s="216"/>
      <c r="AI128" s="216"/>
      <c r="AJ128" s="216"/>
      <c r="AK128" s="216"/>
      <c r="AL128" s="216"/>
      <c r="AM128" s="216"/>
      <c r="AN128" s="216"/>
      <c r="AO128" s="216"/>
      <c r="AP128" s="216"/>
      <c r="AQ128" s="216"/>
      <c r="AR128" s="216"/>
      <c r="AS128" s="216"/>
      <c r="AT128" s="216"/>
      <c r="AU128" s="216"/>
      <c r="AV128" s="216"/>
      <c r="AW128" s="216"/>
      <c r="AX128" s="216"/>
      <c r="AY128" s="216"/>
      <c r="AZ128" s="216"/>
      <c r="BA128" s="195"/>
    </row>
    <row r="129" spans="2:53" s="220" customFormat="1" hidden="1" outlineLevel="1">
      <c r="B129" s="222" t="s">
        <v>649</v>
      </c>
      <c r="C129" s="218"/>
      <c r="D129" s="71"/>
      <c r="E129" s="71"/>
      <c r="F129" s="71"/>
      <c r="G129" s="71"/>
      <c r="H129" s="71"/>
      <c r="I129" s="71"/>
      <c r="J129" s="71"/>
      <c r="K129" s="71"/>
      <c r="L129" s="71"/>
      <c r="M129" s="71"/>
      <c r="N129" s="71"/>
      <c r="O129" s="71"/>
      <c r="P129" s="71"/>
      <c r="Q129" s="71"/>
      <c r="R129" s="71"/>
      <c r="S129" s="71"/>
      <c r="T129" s="71"/>
      <c r="U129" s="71"/>
      <c r="V129" s="71"/>
      <c r="W129" s="71"/>
      <c r="X129" s="71"/>
      <c r="Y129" s="71"/>
      <c r="Z129" s="71"/>
      <c r="AA129" s="71"/>
      <c r="AB129" s="71"/>
      <c r="AC129" s="71"/>
      <c r="AD129" s="71"/>
      <c r="AE129" s="71"/>
      <c r="AF129" s="71"/>
      <c r="AG129" s="71"/>
      <c r="AH129" s="71"/>
      <c r="AI129" s="71"/>
      <c r="AJ129" s="71"/>
      <c r="AK129" s="71"/>
      <c r="AL129" s="71"/>
      <c r="AM129" s="71"/>
      <c r="AN129" s="71"/>
      <c r="AO129" s="71"/>
      <c r="AP129" s="71"/>
      <c r="AQ129" s="71"/>
      <c r="AR129" s="71"/>
      <c r="AS129" s="71"/>
      <c r="AT129" s="71"/>
      <c r="AU129" s="71"/>
      <c r="AV129" s="71"/>
      <c r="AW129" s="71"/>
      <c r="AX129" s="71"/>
      <c r="AY129" s="71"/>
      <c r="AZ129" s="71"/>
      <c r="BA129" s="219"/>
    </row>
    <row r="130" spans="2:53" s="220" customFormat="1" hidden="1" outlineLevel="1">
      <c r="B130" s="94" t="s">
        <v>624</v>
      </c>
      <c r="C130" s="218" t="str">
        <f t="shared" ref="C130:C133" si="163">C$9</f>
        <v>$</v>
      </c>
      <c r="D130" s="71">
        <f t="shared" ref="D130:AI130" si="164">SUM(D112,-1*D114,-1*D115)</f>
        <v>0</v>
      </c>
      <c r="E130" s="71">
        <f t="shared" si="164"/>
        <v>0</v>
      </c>
      <c r="F130" s="71">
        <f t="shared" si="164"/>
        <v>0</v>
      </c>
      <c r="G130" s="71">
        <f t="shared" si="164"/>
        <v>0</v>
      </c>
      <c r="H130" s="71">
        <f t="shared" si="164"/>
        <v>0</v>
      </c>
      <c r="I130" s="71">
        <f t="shared" si="164"/>
        <v>0</v>
      </c>
      <c r="J130" s="71">
        <f t="shared" si="164"/>
        <v>0</v>
      </c>
      <c r="K130" s="71">
        <f t="shared" si="164"/>
        <v>0</v>
      </c>
      <c r="L130" s="71">
        <f t="shared" si="164"/>
        <v>0</v>
      </c>
      <c r="M130" s="71">
        <f t="shared" si="164"/>
        <v>0</v>
      </c>
      <c r="N130" s="71">
        <f t="shared" si="164"/>
        <v>0</v>
      </c>
      <c r="O130" s="71">
        <f t="shared" si="164"/>
        <v>0</v>
      </c>
      <c r="P130" s="71">
        <f t="shared" si="164"/>
        <v>0</v>
      </c>
      <c r="Q130" s="71">
        <f t="shared" si="164"/>
        <v>0</v>
      </c>
      <c r="R130" s="71">
        <f t="shared" si="164"/>
        <v>0</v>
      </c>
      <c r="S130" s="71">
        <f t="shared" si="164"/>
        <v>0</v>
      </c>
      <c r="T130" s="71">
        <f t="shared" si="164"/>
        <v>0</v>
      </c>
      <c r="U130" s="71">
        <f t="shared" si="164"/>
        <v>0</v>
      </c>
      <c r="V130" s="71">
        <f t="shared" si="164"/>
        <v>0</v>
      </c>
      <c r="W130" s="71">
        <f t="shared" si="164"/>
        <v>0</v>
      </c>
      <c r="X130" s="71">
        <f t="shared" si="164"/>
        <v>0</v>
      </c>
      <c r="Y130" s="71">
        <f t="shared" si="164"/>
        <v>0</v>
      </c>
      <c r="Z130" s="71">
        <f t="shared" si="164"/>
        <v>0</v>
      </c>
      <c r="AA130" s="71">
        <f t="shared" si="164"/>
        <v>0</v>
      </c>
      <c r="AB130" s="71">
        <f t="shared" si="164"/>
        <v>0</v>
      </c>
      <c r="AC130" s="71">
        <f t="shared" si="164"/>
        <v>0</v>
      </c>
      <c r="AD130" s="71">
        <f t="shared" si="164"/>
        <v>0</v>
      </c>
      <c r="AE130" s="71">
        <f t="shared" si="164"/>
        <v>0</v>
      </c>
      <c r="AF130" s="71">
        <f t="shared" si="164"/>
        <v>0</v>
      </c>
      <c r="AG130" s="71">
        <f t="shared" si="164"/>
        <v>0</v>
      </c>
      <c r="AH130" s="71">
        <f t="shared" si="164"/>
        <v>0</v>
      </c>
      <c r="AI130" s="71">
        <f t="shared" si="164"/>
        <v>0</v>
      </c>
      <c r="AJ130" s="71">
        <f t="shared" ref="AJ130:AZ130" si="165">SUM(AJ112,-1*AJ114,-1*AJ115)</f>
        <v>0</v>
      </c>
      <c r="AK130" s="71">
        <f t="shared" si="165"/>
        <v>0</v>
      </c>
      <c r="AL130" s="71">
        <f t="shared" si="165"/>
        <v>0</v>
      </c>
      <c r="AM130" s="71">
        <f t="shared" si="165"/>
        <v>0</v>
      </c>
      <c r="AN130" s="71">
        <f t="shared" si="165"/>
        <v>0</v>
      </c>
      <c r="AO130" s="71">
        <f t="shared" si="165"/>
        <v>0</v>
      </c>
      <c r="AP130" s="71">
        <f t="shared" si="165"/>
        <v>0</v>
      </c>
      <c r="AQ130" s="71">
        <f t="shared" si="165"/>
        <v>0</v>
      </c>
      <c r="AR130" s="71">
        <f t="shared" si="165"/>
        <v>0</v>
      </c>
      <c r="AS130" s="71">
        <f t="shared" si="165"/>
        <v>0</v>
      </c>
      <c r="AT130" s="71">
        <f t="shared" si="165"/>
        <v>0</v>
      </c>
      <c r="AU130" s="71">
        <f t="shared" si="165"/>
        <v>0</v>
      </c>
      <c r="AV130" s="71">
        <f t="shared" si="165"/>
        <v>0</v>
      </c>
      <c r="AW130" s="71">
        <f t="shared" si="165"/>
        <v>0</v>
      </c>
      <c r="AX130" s="71">
        <f t="shared" si="165"/>
        <v>0</v>
      </c>
      <c r="AY130" s="71">
        <f t="shared" si="165"/>
        <v>0</v>
      </c>
      <c r="AZ130" s="71">
        <f t="shared" si="165"/>
        <v>0</v>
      </c>
      <c r="BA130" s="219">
        <f>SUM(D130:AZ130)</f>
        <v>0</v>
      </c>
    </row>
    <row r="131" spans="2:53" s="220" customFormat="1" hidden="1" outlineLevel="1">
      <c r="B131" s="94" t="s">
        <v>625</v>
      </c>
      <c r="C131" s="218" t="str">
        <f t="shared" si="163"/>
        <v>$</v>
      </c>
      <c r="D131" s="71">
        <f>D130</f>
        <v>0</v>
      </c>
      <c r="E131" s="71">
        <f t="shared" ref="E131:AM131" si="166">IFERROR(D131+E130,0)</f>
        <v>0</v>
      </c>
      <c r="F131" s="71">
        <f t="shared" si="166"/>
        <v>0</v>
      </c>
      <c r="G131" s="71">
        <f t="shared" si="166"/>
        <v>0</v>
      </c>
      <c r="H131" s="71">
        <f t="shared" si="166"/>
        <v>0</v>
      </c>
      <c r="I131" s="71">
        <f t="shared" si="166"/>
        <v>0</v>
      </c>
      <c r="J131" s="71">
        <f t="shared" si="166"/>
        <v>0</v>
      </c>
      <c r="K131" s="71">
        <f t="shared" si="166"/>
        <v>0</v>
      </c>
      <c r="L131" s="71">
        <f t="shared" si="166"/>
        <v>0</v>
      </c>
      <c r="M131" s="71">
        <f t="shared" si="166"/>
        <v>0</v>
      </c>
      <c r="N131" s="71">
        <f t="shared" si="166"/>
        <v>0</v>
      </c>
      <c r="O131" s="71">
        <f t="shared" si="166"/>
        <v>0</v>
      </c>
      <c r="P131" s="71">
        <f t="shared" si="166"/>
        <v>0</v>
      </c>
      <c r="Q131" s="71">
        <f t="shared" si="166"/>
        <v>0</v>
      </c>
      <c r="R131" s="71">
        <f t="shared" si="166"/>
        <v>0</v>
      </c>
      <c r="S131" s="71">
        <f t="shared" si="166"/>
        <v>0</v>
      </c>
      <c r="T131" s="71">
        <f t="shared" si="166"/>
        <v>0</v>
      </c>
      <c r="U131" s="71">
        <f t="shared" si="166"/>
        <v>0</v>
      </c>
      <c r="V131" s="71">
        <f t="shared" si="166"/>
        <v>0</v>
      </c>
      <c r="W131" s="71">
        <f t="shared" si="166"/>
        <v>0</v>
      </c>
      <c r="X131" s="71">
        <f>IFERROR(W131+X130,0)</f>
        <v>0</v>
      </c>
      <c r="Y131" s="71">
        <f t="shared" si="166"/>
        <v>0</v>
      </c>
      <c r="Z131" s="71">
        <f t="shared" si="166"/>
        <v>0</v>
      </c>
      <c r="AA131" s="71">
        <f t="shared" si="166"/>
        <v>0</v>
      </c>
      <c r="AB131" s="71">
        <f t="shared" si="166"/>
        <v>0</v>
      </c>
      <c r="AC131" s="71">
        <f t="shared" si="166"/>
        <v>0</v>
      </c>
      <c r="AD131" s="71">
        <f t="shared" si="166"/>
        <v>0</v>
      </c>
      <c r="AE131" s="71">
        <f t="shared" si="166"/>
        <v>0</v>
      </c>
      <c r="AF131" s="71">
        <f t="shared" si="166"/>
        <v>0</v>
      </c>
      <c r="AG131" s="71">
        <f t="shared" si="166"/>
        <v>0</v>
      </c>
      <c r="AH131" s="71">
        <f t="shared" si="166"/>
        <v>0</v>
      </c>
      <c r="AI131" s="71">
        <f t="shared" si="166"/>
        <v>0</v>
      </c>
      <c r="AJ131" s="71">
        <f t="shared" si="166"/>
        <v>0</v>
      </c>
      <c r="AK131" s="71">
        <f t="shared" si="166"/>
        <v>0</v>
      </c>
      <c r="AL131" s="71">
        <f t="shared" si="166"/>
        <v>0</v>
      </c>
      <c r="AM131" s="71">
        <f t="shared" si="166"/>
        <v>0</v>
      </c>
      <c r="AN131" s="71">
        <f t="shared" ref="AN131" si="167">IFERROR(AM131+AN130,0)</f>
        <v>0</v>
      </c>
      <c r="AO131" s="71">
        <f t="shared" ref="AO131" si="168">IFERROR(AN131+AO130,0)</f>
        <v>0</v>
      </c>
      <c r="AP131" s="71">
        <f t="shared" ref="AP131" si="169">IFERROR(AO131+AP130,0)</f>
        <v>0</v>
      </c>
      <c r="AQ131" s="71">
        <f t="shared" ref="AQ131" si="170">IFERROR(AP131+AQ130,0)</f>
        <v>0</v>
      </c>
      <c r="AR131" s="71">
        <f t="shared" ref="AR131" si="171">IFERROR(AQ131+AR130,0)</f>
        <v>0</v>
      </c>
      <c r="AS131" s="71">
        <f t="shared" ref="AS131" si="172">IFERROR(AR131+AS130,0)</f>
        <v>0</v>
      </c>
      <c r="AT131" s="71">
        <f t="shared" ref="AT131" si="173">IFERROR(AS131+AT130,0)</f>
        <v>0</v>
      </c>
      <c r="AU131" s="71">
        <f t="shared" ref="AU131" si="174">IFERROR(AT131+AU130,0)</f>
        <v>0</v>
      </c>
      <c r="AV131" s="71">
        <f t="shared" ref="AV131" si="175">IFERROR(AU131+AV130,0)</f>
        <v>0</v>
      </c>
      <c r="AW131" s="71">
        <f t="shared" ref="AW131" si="176">IFERROR(AV131+AW130,0)</f>
        <v>0</v>
      </c>
      <c r="AX131" s="71">
        <f t="shared" ref="AX131" si="177">IFERROR(AW131+AX130,0)</f>
        <v>0</v>
      </c>
      <c r="AY131" s="71">
        <f t="shared" ref="AY131" si="178">IFERROR(AX131+AY130,0)</f>
        <v>0</v>
      </c>
      <c r="AZ131" s="71">
        <f t="shared" ref="AZ131" si="179">IFERROR(AY131+AZ130,0)</f>
        <v>0</v>
      </c>
      <c r="BA131" s="219">
        <f>AZ131</f>
        <v>0</v>
      </c>
    </row>
    <row r="132" spans="2:53" s="220" customFormat="1" hidden="1" outlineLevel="1">
      <c r="B132" s="94" t="str">
        <f>B130&amp;", discounted"</f>
        <v>Net Cash Flow, per period, discounted</v>
      </c>
      <c r="C132" s="218" t="str">
        <f t="shared" si="163"/>
        <v>$</v>
      </c>
      <c r="D132" s="71">
        <f t="shared" ref="D132:AI132" si="180">D130/(1+$D$39/12)^D$76</f>
        <v>0</v>
      </c>
      <c r="E132" s="71">
        <f t="shared" si="180"/>
        <v>0</v>
      </c>
      <c r="F132" s="71">
        <f t="shared" si="180"/>
        <v>0</v>
      </c>
      <c r="G132" s="71">
        <f t="shared" si="180"/>
        <v>0</v>
      </c>
      <c r="H132" s="71">
        <f t="shared" si="180"/>
        <v>0</v>
      </c>
      <c r="I132" s="71">
        <f t="shared" si="180"/>
        <v>0</v>
      </c>
      <c r="J132" s="71">
        <f t="shared" si="180"/>
        <v>0</v>
      </c>
      <c r="K132" s="71">
        <f t="shared" si="180"/>
        <v>0</v>
      </c>
      <c r="L132" s="71">
        <f t="shared" si="180"/>
        <v>0</v>
      </c>
      <c r="M132" s="71">
        <f t="shared" si="180"/>
        <v>0</v>
      </c>
      <c r="N132" s="71">
        <f t="shared" si="180"/>
        <v>0</v>
      </c>
      <c r="O132" s="71">
        <f t="shared" si="180"/>
        <v>0</v>
      </c>
      <c r="P132" s="71">
        <f t="shared" si="180"/>
        <v>0</v>
      </c>
      <c r="Q132" s="71">
        <f t="shared" si="180"/>
        <v>0</v>
      </c>
      <c r="R132" s="71">
        <f t="shared" si="180"/>
        <v>0</v>
      </c>
      <c r="S132" s="71">
        <f t="shared" si="180"/>
        <v>0</v>
      </c>
      <c r="T132" s="71">
        <f t="shared" si="180"/>
        <v>0</v>
      </c>
      <c r="U132" s="71">
        <f t="shared" si="180"/>
        <v>0</v>
      </c>
      <c r="V132" s="71">
        <f t="shared" si="180"/>
        <v>0</v>
      </c>
      <c r="W132" s="71">
        <f t="shared" si="180"/>
        <v>0</v>
      </c>
      <c r="X132" s="71">
        <f t="shared" si="180"/>
        <v>0</v>
      </c>
      <c r="Y132" s="71">
        <f t="shared" si="180"/>
        <v>0</v>
      </c>
      <c r="Z132" s="71">
        <f t="shared" si="180"/>
        <v>0</v>
      </c>
      <c r="AA132" s="71">
        <f t="shared" si="180"/>
        <v>0</v>
      </c>
      <c r="AB132" s="71">
        <f t="shared" si="180"/>
        <v>0</v>
      </c>
      <c r="AC132" s="71">
        <f t="shared" si="180"/>
        <v>0</v>
      </c>
      <c r="AD132" s="71">
        <f t="shared" si="180"/>
        <v>0</v>
      </c>
      <c r="AE132" s="71">
        <f t="shared" si="180"/>
        <v>0</v>
      </c>
      <c r="AF132" s="71">
        <f t="shared" si="180"/>
        <v>0</v>
      </c>
      <c r="AG132" s="71">
        <f t="shared" si="180"/>
        <v>0</v>
      </c>
      <c r="AH132" s="71">
        <f t="shared" si="180"/>
        <v>0</v>
      </c>
      <c r="AI132" s="71">
        <f t="shared" si="180"/>
        <v>0</v>
      </c>
      <c r="AJ132" s="71">
        <f t="shared" ref="AJ132:AZ132" si="181">AJ130/(1+$D$39/12)^AJ$76</f>
        <v>0</v>
      </c>
      <c r="AK132" s="71">
        <f t="shared" si="181"/>
        <v>0</v>
      </c>
      <c r="AL132" s="71">
        <f t="shared" si="181"/>
        <v>0</v>
      </c>
      <c r="AM132" s="71">
        <f t="shared" si="181"/>
        <v>0</v>
      </c>
      <c r="AN132" s="71">
        <f t="shared" si="181"/>
        <v>0</v>
      </c>
      <c r="AO132" s="71">
        <f t="shared" si="181"/>
        <v>0</v>
      </c>
      <c r="AP132" s="71">
        <f t="shared" si="181"/>
        <v>0</v>
      </c>
      <c r="AQ132" s="71">
        <f t="shared" si="181"/>
        <v>0</v>
      </c>
      <c r="AR132" s="71">
        <f t="shared" si="181"/>
        <v>0</v>
      </c>
      <c r="AS132" s="71">
        <f t="shared" si="181"/>
        <v>0</v>
      </c>
      <c r="AT132" s="71">
        <f t="shared" si="181"/>
        <v>0</v>
      </c>
      <c r="AU132" s="71">
        <f t="shared" si="181"/>
        <v>0</v>
      </c>
      <c r="AV132" s="71">
        <f t="shared" si="181"/>
        <v>0</v>
      </c>
      <c r="AW132" s="71">
        <f t="shared" si="181"/>
        <v>0</v>
      </c>
      <c r="AX132" s="71">
        <f t="shared" si="181"/>
        <v>0</v>
      </c>
      <c r="AY132" s="71">
        <f t="shared" si="181"/>
        <v>0</v>
      </c>
      <c r="AZ132" s="71">
        <f t="shared" si="181"/>
        <v>0</v>
      </c>
      <c r="BA132" s="219">
        <f>SUM(D132:AZ132)</f>
        <v>0</v>
      </c>
    </row>
    <row r="133" spans="2:53" s="220" customFormat="1" hidden="1" outlineLevel="1">
      <c r="B133" s="94" t="str">
        <f>B131&amp;", discounted"</f>
        <v>Cumulative Net Cash Flow, discounted</v>
      </c>
      <c r="C133" s="218" t="str">
        <f t="shared" si="163"/>
        <v>$</v>
      </c>
      <c r="D133" s="71">
        <f>D132</f>
        <v>0</v>
      </c>
      <c r="E133" s="71">
        <f t="shared" ref="E133:F133" si="182">IFERROR(D133+E132,0)</f>
        <v>0</v>
      </c>
      <c r="F133" s="71">
        <f t="shared" si="182"/>
        <v>0</v>
      </c>
      <c r="G133" s="71">
        <f t="shared" ref="G133" si="183">IFERROR(F133+G132,0)</f>
        <v>0</v>
      </c>
      <c r="H133" s="71">
        <f t="shared" ref="H133" si="184">IFERROR(G133+H132,0)</f>
        <v>0</v>
      </c>
      <c r="I133" s="71">
        <f t="shared" ref="I133" si="185">IFERROR(H133+I132,0)</f>
        <v>0</v>
      </c>
      <c r="J133" s="71">
        <f t="shared" ref="J133" si="186">IFERROR(I133+J132,0)</f>
        <v>0</v>
      </c>
      <c r="K133" s="71">
        <f t="shared" ref="K133" si="187">IFERROR(J133+K132,0)</f>
        <v>0</v>
      </c>
      <c r="L133" s="71">
        <f t="shared" ref="L133" si="188">IFERROR(K133+L132,0)</f>
        <v>0</v>
      </c>
      <c r="M133" s="71">
        <f t="shared" ref="M133" si="189">IFERROR(L133+M132,0)</f>
        <v>0</v>
      </c>
      <c r="N133" s="71">
        <f t="shared" ref="N133" si="190">IFERROR(M133+N132,0)</f>
        <v>0</v>
      </c>
      <c r="O133" s="71">
        <f t="shared" ref="O133" si="191">IFERROR(N133+O132,0)</f>
        <v>0</v>
      </c>
      <c r="P133" s="71">
        <f t="shared" ref="P133" si="192">IFERROR(O133+P132,0)</f>
        <v>0</v>
      </c>
      <c r="Q133" s="71">
        <f t="shared" ref="Q133" si="193">IFERROR(P133+Q132,0)</f>
        <v>0</v>
      </c>
      <c r="R133" s="71">
        <f t="shared" ref="R133" si="194">IFERROR(Q133+R132,0)</f>
        <v>0</v>
      </c>
      <c r="S133" s="71">
        <f t="shared" ref="S133" si="195">IFERROR(R133+S132,0)</f>
        <v>0</v>
      </c>
      <c r="T133" s="71">
        <f t="shared" ref="T133" si="196">IFERROR(S133+T132,0)</f>
        <v>0</v>
      </c>
      <c r="U133" s="71">
        <f t="shared" ref="U133" si="197">IFERROR(T133+U132,0)</f>
        <v>0</v>
      </c>
      <c r="V133" s="71">
        <f t="shared" ref="V133" si="198">IFERROR(U133+V132,0)</f>
        <v>0</v>
      </c>
      <c r="W133" s="71">
        <f t="shared" ref="W133" si="199">IFERROR(V133+W132,0)</f>
        <v>0</v>
      </c>
      <c r="X133" s="71">
        <f>IFERROR(W133+X132,0)</f>
        <v>0</v>
      </c>
      <c r="Y133" s="71">
        <f t="shared" ref="Y133" si="200">IFERROR(X133+Y132,0)</f>
        <v>0</v>
      </c>
      <c r="Z133" s="71">
        <f t="shared" ref="Z133" si="201">IFERROR(Y133+Z132,0)</f>
        <v>0</v>
      </c>
      <c r="AA133" s="71">
        <f t="shared" ref="AA133" si="202">IFERROR(Z133+AA132,0)</f>
        <v>0</v>
      </c>
      <c r="AB133" s="71">
        <f t="shared" ref="AB133" si="203">IFERROR(AA133+AB132,0)</f>
        <v>0</v>
      </c>
      <c r="AC133" s="71">
        <f t="shared" ref="AC133" si="204">IFERROR(AB133+AC132,0)</f>
        <v>0</v>
      </c>
      <c r="AD133" s="71">
        <f t="shared" ref="AD133" si="205">IFERROR(AC133+AD132,0)</f>
        <v>0</v>
      </c>
      <c r="AE133" s="71">
        <f t="shared" ref="AE133" si="206">IFERROR(AD133+AE132,0)</f>
        <v>0</v>
      </c>
      <c r="AF133" s="71">
        <f t="shared" ref="AF133" si="207">IFERROR(AE133+AF132,0)</f>
        <v>0</v>
      </c>
      <c r="AG133" s="71">
        <f t="shared" ref="AG133" si="208">IFERROR(AF133+AG132,0)</f>
        <v>0</v>
      </c>
      <c r="AH133" s="71">
        <f t="shared" ref="AH133" si="209">IFERROR(AG133+AH132,0)</f>
        <v>0</v>
      </c>
      <c r="AI133" s="71">
        <f t="shared" ref="AI133" si="210">IFERROR(AH133+AI132,0)</f>
        <v>0</v>
      </c>
      <c r="AJ133" s="71">
        <f t="shared" ref="AJ133" si="211">IFERROR(AI133+AJ132,0)</f>
        <v>0</v>
      </c>
      <c r="AK133" s="71">
        <f t="shared" ref="AK133" si="212">IFERROR(AJ133+AK132,0)</f>
        <v>0</v>
      </c>
      <c r="AL133" s="71">
        <f t="shared" ref="AL133" si="213">IFERROR(AK133+AL132,0)</f>
        <v>0</v>
      </c>
      <c r="AM133" s="71">
        <f t="shared" ref="AM133" si="214">IFERROR(AL133+AM132,0)</f>
        <v>0</v>
      </c>
      <c r="AN133" s="71">
        <f t="shared" ref="AN133" si="215">IFERROR(AM133+AN132,0)</f>
        <v>0</v>
      </c>
      <c r="AO133" s="71">
        <f t="shared" ref="AO133" si="216">IFERROR(AN133+AO132,0)</f>
        <v>0</v>
      </c>
      <c r="AP133" s="71">
        <f t="shared" ref="AP133" si="217">IFERROR(AO133+AP132,0)</f>
        <v>0</v>
      </c>
      <c r="AQ133" s="71">
        <f t="shared" ref="AQ133" si="218">IFERROR(AP133+AQ132,0)</f>
        <v>0</v>
      </c>
      <c r="AR133" s="71">
        <f t="shared" ref="AR133" si="219">IFERROR(AQ133+AR132,0)</f>
        <v>0</v>
      </c>
      <c r="AS133" s="71">
        <f t="shared" ref="AS133" si="220">IFERROR(AR133+AS132,0)</f>
        <v>0</v>
      </c>
      <c r="AT133" s="71">
        <f t="shared" ref="AT133" si="221">IFERROR(AS133+AT132,0)</f>
        <v>0</v>
      </c>
      <c r="AU133" s="71">
        <f t="shared" ref="AU133" si="222">IFERROR(AT133+AU132,0)</f>
        <v>0</v>
      </c>
      <c r="AV133" s="71">
        <f t="shared" ref="AV133" si="223">IFERROR(AU133+AV132,0)</f>
        <v>0</v>
      </c>
      <c r="AW133" s="71">
        <f t="shared" ref="AW133" si="224">IFERROR(AV133+AW132,0)</f>
        <v>0</v>
      </c>
      <c r="AX133" s="71">
        <f t="shared" ref="AX133" si="225">IFERROR(AW133+AX132,0)</f>
        <v>0</v>
      </c>
      <c r="AY133" s="71">
        <f t="shared" ref="AY133" si="226">IFERROR(AX133+AY132,0)</f>
        <v>0</v>
      </c>
      <c r="AZ133" s="71">
        <f t="shared" ref="AZ133" si="227">IFERROR(AY133+AZ132,0)</f>
        <v>0</v>
      </c>
      <c r="BA133" s="219">
        <f>AZ133</f>
        <v>0</v>
      </c>
    </row>
    <row r="134" spans="2:53" s="220" customFormat="1" hidden="1" outlineLevel="1">
      <c r="B134" s="94"/>
      <c r="C134" s="218"/>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1"/>
      <c r="AH134" s="71"/>
      <c r="AI134" s="71"/>
      <c r="AJ134" s="71"/>
      <c r="AK134" s="71"/>
      <c r="AL134" s="71"/>
      <c r="AM134" s="71"/>
      <c r="AN134" s="71"/>
      <c r="AO134" s="71"/>
      <c r="AP134" s="71"/>
      <c r="AQ134" s="71"/>
      <c r="AR134" s="71"/>
      <c r="AS134" s="71"/>
      <c r="AT134" s="71"/>
      <c r="AU134" s="71"/>
      <c r="AV134" s="71"/>
      <c r="AW134" s="71"/>
      <c r="AX134" s="71"/>
      <c r="AY134" s="71"/>
      <c r="AZ134" s="71"/>
      <c r="BA134" s="219"/>
    </row>
    <row r="135" spans="2:53" s="217" customFormat="1" hidden="1" outlineLevel="1">
      <c r="B135" s="142" t="s">
        <v>650</v>
      </c>
      <c r="C135" s="136"/>
      <c r="D135" s="216"/>
      <c r="E135" s="216"/>
      <c r="F135" s="216"/>
      <c r="G135" s="216"/>
      <c r="H135" s="216"/>
      <c r="I135" s="216"/>
      <c r="J135" s="216"/>
      <c r="K135" s="216"/>
      <c r="L135" s="216"/>
      <c r="M135" s="216"/>
      <c r="N135" s="216"/>
      <c r="O135" s="216"/>
      <c r="P135" s="216"/>
      <c r="Q135" s="216"/>
      <c r="R135" s="216"/>
      <c r="S135" s="216"/>
      <c r="T135" s="216"/>
      <c r="U135" s="216"/>
      <c r="V135" s="216"/>
      <c r="W135" s="216"/>
      <c r="X135" s="216"/>
      <c r="Y135" s="216"/>
      <c r="Z135" s="216"/>
      <c r="AA135" s="216"/>
      <c r="AB135" s="216"/>
      <c r="AC135" s="216"/>
      <c r="AD135" s="216"/>
      <c r="AE135" s="216"/>
      <c r="AF135" s="216"/>
      <c r="AG135" s="216"/>
      <c r="AH135" s="216"/>
      <c r="AI135" s="216"/>
      <c r="AJ135" s="216"/>
      <c r="AK135" s="216"/>
      <c r="AL135" s="216"/>
      <c r="AM135" s="216"/>
      <c r="AN135" s="216"/>
      <c r="AO135" s="216"/>
      <c r="AP135" s="216"/>
      <c r="AQ135" s="216"/>
      <c r="AR135" s="216"/>
      <c r="AS135" s="216"/>
      <c r="AT135" s="216"/>
      <c r="AU135" s="216"/>
      <c r="AV135" s="216"/>
      <c r="AW135" s="216"/>
      <c r="AX135" s="216"/>
      <c r="AY135" s="216"/>
      <c r="AZ135" s="216"/>
      <c r="BA135" s="195"/>
    </row>
    <row r="136" spans="2:53" hidden="1" outlineLevel="1">
      <c r="B136" s="26" t="s">
        <v>293</v>
      </c>
      <c r="C136" s="50" t="s">
        <v>24</v>
      </c>
      <c r="D136" s="101">
        <f t="shared" ref="D136:AI136" si="228">IFERROR(D120/$D51,0)</f>
        <v>0</v>
      </c>
      <c r="E136" s="101">
        <f t="shared" si="228"/>
        <v>0</v>
      </c>
      <c r="F136" s="101">
        <f t="shared" si="228"/>
        <v>0</v>
      </c>
      <c r="G136" s="101">
        <f t="shared" si="228"/>
        <v>0</v>
      </c>
      <c r="H136" s="101">
        <f t="shared" si="228"/>
        <v>0</v>
      </c>
      <c r="I136" s="101">
        <f t="shared" si="228"/>
        <v>0</v>
      </c>
      <c r="J136" s="101">
        <f t="shared" si="228"/>
        <v>0</v>
      </c>
      <c r="K136" s="101">
        <f t="shared" si="228"/>
        <v>0</v>
      </c>
      <c r="L136" s="101">
        <f t="shared" si="228"/>
        <v>0</v>
      </c>
      <c r="M136" s="101">
        <f t="shared" si="228"/>
        <v>0</v>
      </c>
      <c r="N136" s="101">
        <f t="shared" si="228"/>
        <v>0</v>
      </c>
      <c r="O136" s="101">
        <f t="shared" si="228"/>
        <v>0</v>
      </c>
      <c r="P136" s="101">
        <f t="shared" si="228"/>
        <v>0</v>
      </c>
      <c r="Q136" s="101">
        <f t="shared" si="228"/>
        <v>0</v>
      </c>
      <c r="R136" s="101">
        <f t="shared" si="228"/>
        <v>0</v>
      </c>
      <c r="S136" s="101">
        <f t="shared" si="228"/>
        <v>0</v>
      </c>
      <c r="T136" s="101">
        <f t="shared" si="228"/>
        <v>0</v>
      </c>
      <c r="U136" s="101">
        <f t="shared" si="228"/>
        <v>0</v>
      </c>
      <c r="V136" s="101">
        <f t="shared" si="228"/>
        <v>0</v>
      </c>
      <c r="W136" s="101">
        <f t="shared" si="228"/>
        <v>0</v>
      </c>
      <c r="X136" s="101">
        <f t="shared" si="228"/>
        <v>0</v>
      </c>
      <c r="Y136" s="101">
        <f t="shared" si="228"/>
        <v>0</v>
      </c>
      <c r="Z136" s="101">
        <f t="shared" si="228"/>
        <v>0</v>
      </c>
      <c r="AA136" s="101">
        <f t="shared" si="228"/>
        <v>0</v>
      </c>
      <c r="AB136" s="101">
        <f t="shared" si="228"/>
        <v>0</v>
      </c>
      <c r="AC136" s="101">
        <f t="shared" si="228"/>
        <v>0</v>
      </c>
      <c r="AD136" s="101">
        <f t="shared" si="228"/>
        <v>0</v>
      </c>
      <c r="AE136" s="101">
        <f t="shared" si="228"/>
        <v>0</v>
      </c>
      <c r="AF136" s="101">
        <f t="shared" si="228"/>
        <v>0</v>
      </c>
      <c r="AG136" s="101">
        <f t="shared" si="228"/>
        <v>0</v>
      </c>
      <c r="AH136" s="101">
        <f t="shared" si="228"/>
        <v>0</v>
      </c>
      <c r="AI136" s="101">
        <f t="shared" si="228"/>
        <v>0</v>
      </c>
      <c r="AJ136" s="101">
        <f t="shared" ref="AJ136:AZ136" si="229">IFERROR(AJ120/$D51,0)</f>
        <v>0</v>
      </c>
      <c r="AK136" s="101">
        <f t="shared" si="229"/>
        <v>0</v>
      </c>
      <c r="AL136" s="101">
        <f t="shared" si="229"/>
        <v>0</v>
      </c>
      <c r="AM136" s="101">
        <f t="shared" si="229"/>
        <v>0</v>
      </c>
      <c r="AN136" s="101">
        <f t="shared" si="229"/>
        <v>0</v>
      </c>
      <c r="AO136" s="101">
        <f t="shared" si="229"/>
        <v>0</v>
      </c>
      <c r="AP136" s="101">
        <f t="shared" si="229"/>
        <v>0</v>
      </c>
      <c r="AQ136" s="101">
        <f t="shared" si="229"/>
        <v>0</v>
      </c>
      <c r="AR136" s="101">
        <f t="shared" si="229"/>
        <v>0</v>
      </c>
      <c r="AS136" s="101">
        <f t="shared" si="229"/>
        <v>0</v>
      </c>
      <c r="AT136" s="101">
        <f t="shared" si="229"/>
        <v>0</v>
      </c>
      <c r="AU136" s="101">
        <f t="shared" si="229"/>
        <v>0</v>
      </c>
      <c r="AV136" s="101">
        <f t="shared" si="229"/>
        <v>0</v>
      </c>
      <c r="AW136" s="101">
        <f t="shared" si="229"/>
        <v>0</v>
      </c>
      <c r="AX136" s="101">
        <f t="shared" si="229"/>
        <v>0</v>
      </c>
      <c r="AY136" s="101">
        <f t="shared" si="229"/>
        <v>0</v>
      </c>
      <c r="AZ136" s="101">
        <f t="shared" si="229"/>
        <v>0</v>
      </c>
      <c r="BA136" s="144">
        <f>SUM(D136:AZ136)</f>
        <v>0</v>
      </c>
    </row>
    <row r="137" spans="2:53" hidden="1" outlineLevel="1">
      <c r="B137" s="26" t="s">
        <v>294</v>
      </c>
      <c r="C137" s="50" t="s">
        <v>24</v>
      </c>
      <c r="D137" s="101">
        <f t="shared" ref="D137:AI137" si="230">IFERROR(D121/$D51,0)</f>
        <v>0</v>
      </c>
      <c r="E137" s="101">
        <f t="shared" si="230"/>
        <v>0</v>
      </c>
      <c r="F137" s="101">
        <f t="shared" si="230"/>
        <v>0</v>
      </c>
      <c r="G137" s="101">
        <f t="shared" si="230"/>
        <v>0</v>
      </c>
      <c r="H137" s="101">
        <f t="shared" si="230"/>
        <v>0</v>
      </c>
      <c r="I137" s="101">
        <f t="shared" si="230"/>
        <v>0</v>
      </c>
      <c r="J137" s="101">
        <f t="shared" si="230"/>
        <v>0</v>
      </c>
      <c r="K137" s="101">
        <f t="shared" si="230"/>
        <v>0</v>
      </c>
      <c r="L137" s="101">
        <f t="shared" si="230"/>
        <v>0</v>
      </c>
      <c r="M137" s="101">
        <f t="shared" si="230"/>
        <v>0</v>
      </c>
      <c r="N137" s="101">
        <f t="shared" si="230"/>
        <v>0</v>
      </c>
      <c r="O137" s="101">
        <f t="shared" si="230"/>
        <v>0</v>
      </c>
      <c r="P137" s="101">
        <f t="shared" si="230"/>
        <v>0</v>
      </c>
      <c r="Q137" s="101">
        <f t="shared" si="230"/>
        <v>0</v>
      </c>
      <c r="R137" s="101">
        <f t="shared" si="230"/>
        <v>0</v>
      </c>
      <c r="S137" s="101">
        <f t="shared" si="230"/>
        <v>0</v>
      </c>
      <c r="T137" s="101">
        <f t="shared" si="230"/>
        <v>0</v>
      </c>
      <c r="U137" s="101">
        <f t="shared" si="230"/>
        <v>0</v>
      </c>
      <c r="V137" s="101">
        <f t="shared" si="230"/>
        <v>0</v>
      </c>
      <c r="W137" s="101">
        <f t="shared" si="230"/>
        <v>0</v>
      </c>
      <c r="X137" s="101">
        <f t="shared" si="230"/>
        <v>0</v>
      </c>
      <c r="Y137" s="101">
        <f t="shared" si="230"/>
        <v>0</v>
      </c>
      <c r="Z137" s="101">
        <f t="shared" si="230"/>
        <v>0</v>
      </c>
      <c r="AA137" s="101">
        <f t="shared" si="230"/>
        <v>0</v>
      </c>
      <c r="AB137" s="101">
        <f t="shared" si="230"/>
        <v>0</v>
      </c>
      <c r="AC137" s="101">
        <f t="shared" si="230"/>
        <v>0</v>
      </c>
      <c r="AD137" s="101">
        <f t="shared" si="230"/>
        <v>0</v>
      </c>
      <c r="AE137" s="101">
        <f t="shared" si="230"/>
        <v>0</v>
      </c>
      <c r="AF137" s="101">
        <f t="shared" si="230"/>
        <v>0</v>
      </c>
      <c r="AG137" s="101">
        <f t="shared" si="230"/>
        <v>0</v>
      </c>
      <c r="AH137" s="101">
        <f t="shared" si="230"/>
        <v>0</v>
      </c>
      <c r="AI137" s="101">
        <f t="shared" si="230"/>
        <v>0</v>
      </c>
      <c r="AJ137" s="101">
        <f t="shared" ref="AJ137:AZ137" si="231">IFERROR(AJ121/$D51,0)</f>
        <v>0</v>
      </c>
      <c r="AK137" s="101">
        <f t="shared" si="231"/>
        <v>0</v>
      </c>
      <c r="AL137" s="101">
        <f t="shared" si="231"/>
        <v>0</v>
      </c>
      <c r="AM137" s="101">
        <f t="shared" si="231"/>
        <v>0</v>
      </c>
      <c r="AN137" s="101">
        <f t="shared" si="231"/>
        <v>0</v>
      </c>
      <c r="AO137" s="101">
        <f t="shared" si="231"/>
        <v>0</v>
      </c>
      <c r="AP137" s="101">
        <f t="shared" si="231"/>
        <v>0</v>
      </c>
      <c r="AQ137" s="101">
        <f t="shared" si="231"/>
        <v>0</v>
      </c>
      <c r="AR137" s="101">
        <f t="shared" si="231"/>
        <v>0</v>
      </c>
      <c r="AS137" s="101">
        <f t="shared" si="231"/>
        <v>0</v>
      </c>
      <c r="AT137" s="101">
        <f t="shared" si="231"/>
        <v>0</v>
      </c>
      <c r="AU137" s="101">
        <f t="shared" si="231"/>
        <v>0</v>
      </c>
      <c r="AV137" s="101">
        <f t="shared" si="231"/>
        <v>0</v>
      </c>
      <c r="AW137" s="101">
        <f t="shared" si="231"/>
        <v>0</v>
      </c>
      <c r="AX137" s="101">
        <f t="shared" si="231"/>
        <v>0</v>
      </c>
      <c r="AY137" s="101">
        <f t="shared" si="231"/>
        <v>0</v>
      </c>
      <c r="AZ137" s="101">
        <f t="shared" si="231"/>
        <v>0</v>
      </c>
      <c r="BA137" s="144">
        <f>AZ137</f>
        <v>0</v>
      </c>
    </row>
    <row r="138" spans="2:53" hidden="1" outlineLevel="1"/>
    <row r="139" spans="2:53" collapsed="1">
      <c r="B139" s="36"/>
      <c r="D139" s="143"/>
      <c r="E139" s="143"/>
      <c r="F139" s="143"/>
      <c r="G139" s="143"/>
      <c r="H139" s="143"/>
      <c r="I139" s="143"/>
      <c r="J139" s="143"/>
      <c r="K139" s="143"/>
      <c r="L139" s="143"/>
      <c r="M139" s="143"/>
      <c r="N139" s="143"/>
      <c r="O139" s="143"/>
      <c r="P139" s="143"/>
      <c r="Q139" s="143"/>
      <c r="R139" s="143"/>
      <c r="S139" s="143"/>
      <c r="T139" s="143"/>
      <c r="U139" s="143"/>
      <c r="V139" s="143"/>
      <c r="W139" s="143"/>
      <c r="X139" s="143"/>
      <c r="Y139" s="143"/>
      <c r="Z139" s="143"/>
      <c r="AA139" s="143"/>
      <c r="AB139" s="143"/>
      <c r="AC139" s="143"/>
      <c r="AD139" s="143"/>
      <c r="AE139" s="143"/>
      <c r="AF139" s="143"/>
      <c r="AG139" s="143"/>
      <c r="AH139" s="143"/>
      <c r="AI139" s="143"/>
      <c r="AJ139" s="143"/>
      <c r="AK139" s="143"/>
      <c r="AL139" s="143"/>
      <c r="AM139" s="143"/>
      <c r="AN139" s="143"/>
      <c r="AO139" s="143"/>
      <c r="AP139" s="143"/>
      <c r="AQ139" s="143"/>
      <c r="AR139" s="143"/>
      <c r="AS139" s="143"/>
      <c r="AT139" s="143"/>
      <c r="AU139" s="143"/>
      <c r="AV139" s="143"/>
      <c r="AW139" s="143"/>
      <c r="AX139" s="143"/>
      <c r="AY139" s="143"/>
      <c r="AZ139" s="143"/>
      <c r="BA139" s="124"/>
    </row>
  </sheetData>
  <dataValidations count="2">
    <dataValidation type="list" allowBlank="1" showInputMessage="1" showErrorMessage="1" sqref="E14:E16 E9:E11" xr:uid="{C57E6CF9-D599-4F4F-9F46-82A02DCBF740}">
      <formula1>$E$59:$E$61</formula1>
    </dataValidation>
    <dataValidation type="list" allowBlank="1" showInputMessage="1" showErrorMessage="1" sqref="D6" xr:uid="{3C098DDB-0C17-E34F-8B99-B503599656BA}">
      <formula1>"show,hide"</formula1>
    </dataValidation>
  </dataValidations>
  <pageMargins left="0.7" right="0.7" top="0.75" bottom="0.75" header="0.3" footer="0.3"/>
  <pageSetup scale="65" fitToHeight="3" orientation="portrait" horizontalDpi="4294967292" verticalDpi="4294967292"/>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36EA5-6C51-9240-9B15-1842F0E5575D}">
  <sheetPr>
    <pageSetUpPr fitToPage="1"/>
  </sheetPr>
  <dimension ref="B2:F41"/>
  <sheetViews>
    <sheetView showGridLines="0" workbookViewId="0">
      <pane ySplit="2" topLeftCell="A3" activePane="bottomLeft" state="frozen"/>
      <selection activeCell="B2" sqref="B2"/>
      <selection pane="bottomLeft" activeCell="B2" sqref="B2"/>
    </sheetView>
  </sheetViews>
  <sheetFormatPr baseColWidth="10" defaultColWidth="10.796875" defaultRowHeight="17"/>
  <cols>
    <col min="1" max="1" width="3.796875" style="25" customWidth="1"/>
    <col min="2" max="2" width="39.19921875" style="26" customWidth="1"/>
    <col min="3" max="5" width="18" style="25" customWidth="1"/>
    <col min="6" max="6" width="17.3984375" style="25" customWidth="1"/>
    <col min="7" max="7" width="8.59765625" style="25" customWidth="1"/>
    <col min="8" max="16384" width="10.796875" style="25"/>
  </cols>
  <sheetData>
    <row r="2" spans="2:6">
      <c r="B2" s="37" t="str">
        <f>UPPER('Get Started'!D7)&amp;", "&amp;C5&amp;" to "&amp;E5</f>
        <v>COMPANY, 2020 to 2022</v>
      </c>
    </row>
    <row r="3" spans="2:6">
      <c r="C3" s="200"/>
      <c r="D3" s="200"/>
      <c r="E3" s="200"/>
      <c r="F3" s="200"/>
    </row>
    <row r="4" spans="2:6">
      <c r="C4" s="200"/>
      <c r="D4" s="200"/>
      <c r="E4" s="200"/>
      <c r="F4" s="200"/>
    </row>
    <row r="5" spans="2:6">
      <c r="B5" s="145" t="s">
        <v>0</v>
      </c>
      <c r="C5" s="201">
        <f>Statements!BY6</f>
        <v>2020</v>
      </c>
      <c r="D5" s="201">
        <f>Statements!BZ6</f>
        <v>2021</v>
      </c>
      <c r="E5" s="201">
        <f>Statements!CA6</f>
        <v>2022</v>
      </c>
      <c r="F5" s="202"/>
    </row>
    <row r="6" spans="2:6">
      <c r="C6" s="211" t="str">
        <f>IF(ROUNDUP(DAYS360('Get Started'!D9,'Get Started'!D10)/30,0)&lt;11," ("&amp;ROUNDUP(DAYS360('Get Started'!D9,'Get Started'!D10)/30,0)&amp;" months)","")</f>
        <v/>
      </c>
      <c r="D6" s="200"/>
      <c r="E6" s="200"/>
      <c r="F6" s="200"/>
    </row>
    <row r="7" spans="2:6" s="124" customFormat="1">
      <c r="B7" s="26" t="s">
        <v>62</v>
      </c>
      <c r="C7" s="204">
        <f ca="1">Statements!BY15</f>
        <v>0</v>
      </c>
      <c r="D7" s="204">
        <f ca="1">Statements!BZ15</f>
        <v>0</v>
      </c>
      <c r="E7" s="204">
        <f ca="1">Statements!CA15</f>
        <v>0</v>
      </c>
      <c r="F7" s="23"/>
    </row>
    <row r="8" spans="2:6">
      <c r="B8" s="26" t="s">
        <v>612</v>
      </c>
      <c r="C8" s="23">
        <f ca="1">IFERROR(C7/B7-1,0)</f>
        <v>0</v>
      </c>
      <c r="D8" s="23">
        <f ca="1">IFERROR(D7/C7-1,0)</f>
        <v>0</v>
      </c>
      <c r="E8" s="23">
        <f ca="1">IFERROR(E7/D7-1,0)</f>
        <v>0</v>
      </c>
      <c r="F8" s="23"/>
    </row>
    <row r="9" spans="2:6">
      <c r="B9" s="26" t="s">
        <v>613</v>
      </c>
      <c r="C9" s="205" t="str">
        <f ca="1">IFERROR(C7/B7,"na")</f>
        <v>na</v>
      </c>
      <c r="D9" s="205" t="str">
        <f ca="1">IFERROR(D7/C7,"na")</f>
        <v>na</v>
      </c>
      <c r="E9" s="205" t="str">
        <f ca="1">IFERROR(E7/D7,"na")</f>
        <v>na</v>
      </c>
      <c r="F9" s="23"/>
    </row>
    <row r="10" spans="2:6">
      <c r="C10" s="206"/>
      <c r="D10" s="206"/>
      <c r="E10" s="206"/>
      <c r="F10" s="206"/>
    </row>
    <row r="11" spans="2:6" s="124" customFormat="1">
      <c r="B11" s="26" t="s">
        <v>485</v>
      </c>
      <c r="C11" s="207">
        <f ca="1">Statements!BY18</f>
        <v>0</v>
      </c>
      <c r="D11" s="207">
        <f ca="1">Statements!BZ18</f>
        <v>0</v>
      </c>
      <c r="E11" s="207">
        <f ca="1">Statements!CA18</f>
        <v>0</v>
      </c>
      <c r="F11" s="23"/>
    </row>
    <row r="12" spans="2:6" s="124" customFormat="1">
      <c r="B12" s="26" t="s">
        <v>337</v>
      </c>
      <c r="C12" s="65">
        <f ca="1">Statements!BY20</f>
        <v>0</v>
      </c>
      <c r="D12" s="65">
        <f ca="1">Statements!BZ20</f>
        <v>0</v>
      </c>
      <c r="E12" s="65">
        <f ca="1">Statements!CA20</f>
        <v>0</v>
      </c>
      <c r="F12" s="23"/>
    </row>
    <row r="13" spans="2:6">
      <c r="B13" s="26" t="s">
        <v>614</v>
      </c>
      <c r="C13" s="23">
        <f ca="1">IFERROR(C12/C7,0)</f>
        <v>0</v>
      </c>
      <c r="D13" s="23">
        <f t="shared" ref="D13:E13" ca="1" si="0">IFERROR(D12/D7,0)</f>
        <v>0</v>
      </c>
      <c r="E13" s="23">
        <f t="shared" ca="1" si="0"/>
        <v>0</v>
      </c>
      <c r="F13" s="23"/>
    </row>
    <row r="14" spans="2:6">
      <c r="B14" s="26" t="s">
        <v>612</v>
      </c>
      <c r="C14" s="23">
        <f ca="1">IFERROR(C12/B12-1,0)</f>
        <v>0</v>
      </c>
      <c r="D14" s="23">
        <f t="shared" ref="D14:E14" ca="1" si="1">IFERROR(D12/C12-1,0)</f>
        <v>0</v>
      </c>
      <c r="E14" s="23">
        <f t="shared" ca="1" si="1"/>
        <v>0</v>
      </c>
      <c r="F14" s="23"/>
    </row>
    <row r="15" spans="2:6">
      <c r="C15" s="124"/>
      <c r="D15" s="124"/>
      <c r="E15" s="124"/>
    </row>
    <row r="16" spans="2:6" s="124" customFormat="1">
      <c r="B16" s="134" t="s">
        <v>341</v>
      </c>
      <c r="C16" s="204">
        <f ca="1">Statements!BY23</f>
        <v>0</v>
      </c>
      <c r="D16" s="204">
        <f ca="1">Statements!BZ23</f>
        <v>0</v>
      </c>
      <c r="E16" s="204">
        <f ca="1">Statements!CA23</f>
        <v>0</v>
      </c>
      <c r="F16" s="185"/>
    </row>
    <row r="17" spans="2:6">
      <c r="B17" s="26" t="s">
        <v>614</v>
      </c>
      <c r="C17" s="23">
        <f ca="1">IFERROR(C16/C$7,0)</f>
        <v>0</v>
      </c>
      <c r="D17" s="23">
        <f t="shared" ref="D17:E17" ca="1" si="2">IFERROR(D16/D$7,0)</f>
        <v>0</v>
      </c>
      <c r="E17" s="23">
        <f t="shared" ca="1" si="2"/>
        <v>0</v>
      </c>
      <c r="F17" s="23"/>
    </row>
    <row r="18" spans="2:6">
      <c r="C18" s="208"/>
      <c r="D18" s="208"/>
      <c r="E18" s="208"/>
      <c r="F18" s="208"/>
    </row>
    <row r="19" spans="2:6">
      <c r="B19" s="26" t="s">
        <v>615</v>
      </c>
      <c r="C19" s="208">
        <f ca="1">Statements!BY26</f>
        <v>0</v>
      </c>
      <c r="D19" s="208">
        <f ca="1">Statements!BZ26</f>
        <v>0</v>
      </c>
      <c r="E19" s="208">
        <f ca="1">Statements!CA26</f>
        <v>0</v>
      </c>
      <c r="F19" s="23"/>
    </row>
    <row r="20" spans="2:6">
      <c r="B20" s="26" t="s">
        <v>614</v>
      </c>
      <c r="C20" s="23">
        <f ca="1">IFERROR(C19/C$7,0)</f>
        <v>0</v>
      </c>
      <c r="D20" s="23">
        <f t="shared" ref="D20:E20" ca="1" si="3">IFERROR(D19/D$7,0)</f>
        <v>0</v>
      </c>
      <c r="E20" s="23">
        <f t="shared" ca="1" si="3"/>
        <v>0</v>
      </c>
      <c r="F20" s="23"/>
    </row>
    <row r="21" spans="2:6">
      <c r="C21" s="208"/>
      <c r="D21" s="208"/>
      <c r="E21" s="208"/>
      <c r="F21" s="208"/>
    </row>
    <row r="22" spans="2:6">
      <c r="B22" s="26" t="s">
        <v>617</v>
      </c>
      <c r="C22" s="208">
        <f ca="1">Statements!BY29+Statements!BY30</f>
        <v>0</v>
      </c>
      <c r="D22" s="208">
        <f ca="1">Statements!BZ29+Statements!BZ30</f>
        <v>0</v>
      </c>
      <c r="E22" s="208">
        <f ca="1">Statements!CA29+Statements!CA30</f>
        <v>0</v>
      </c>
      <c r="F22" s="23"/>
    </row>
    <row r="23" spans="2:6">
      <c r="B23" s="26" t="s">
        <v>356</v>
      </c>
      <c r="C23" s="208">
        <f ca="1">Statements!BY31</f>
        <v>0</v>
      </c>
      <c r="D23" s="208">
        <f ca="1">Statements!BZ31</f>
        <v>0</v>
      </c>
      <c r="E23" s="208">
        <f ca="1">Statements!CA31</f>
        <v>0</v>
      </c>
      <c r="F23" s="23"/>
    </row>
    <row r="24" spans="2:6">
      <c r="B24" s="26" t="s">
        <v>616</v>
      </c>
      <c r="C24" s="208">
        <f ca="1">Statements!BY32-Statements!BY33</f>
        <v>0</v>
      </c>
      <c r="D24" s="208">
        <f ca="1">Statements!BZ32-Statements!BZ33</f>
        <v>0</v>
      </c>
      <c r="E24" s="208">
        <f ca="1">Statements!CA32-Statements!CA33</f>
        <v>0</v>
      </c>
      <c r="F24" s="23"/>
    </row>
    <row r="25" spans="2:6">
      <c r="B25" s="26" t="s">
        <v>360</v>
      </c>
      <c r="C25" s="208">
        <f ca="1">Statements!BY37</f>
        <v>0</v>
      </c>
      <c r="D25" s="208">
        <f ca="1">Statements!BZ37</f>
        <v>0</v>
      </c>
      <c r="E25" s="208">
        <f ca="1">Statements!CA37</f>
        <v>0</v>
      </c>
      <c r="F25" s="23"/>
    </row>
    <row r="26" spans="2:6">
      <c r="C26" s="208"/>
      <c r="D26" s="208"/>
      <c r="E26" s="208"/>
      <c r="F26" s="208"/>
    </row>
    <row r="27" spans="2:6" s="124" customFormat="1" ht="18" thickBot="1">
      <c r="B27" s="26" t="s">
        <v>420</v>
      </c>
      <c r="C27" s="209">
        <f ca="1">Statements!BY39</f>
        <v>0</v>
      </c>
      <c r="D27" s="209">
        <f ca="1">Statements!BZ39</f>
        <v>0</v>
      </c>
      <c r="E27" s="209">
        <f ca="1">Statements!CA39</f>
        <v>0</v>
      </c>
      <c r="F27" s="23"/>
    </row>
    <row r="28" spans="2:6" ht="18" thickTop="1">
      <c r="B28" s="26" t="s">
        <v>614</v>
      </c>
      <c r="C28" s="23">
        <f ca="1">IFERROR(C27/C$7,0)</f>
        <v>0</v>
      </c>
      <c r="D28" s="23">
        <f ca="1">IFERROR(D27/D$7,0)</f>
        <v>0</v>
      </c>
      <c r="E28" s="23">
        <f ca="1">IFERROR(E27/E$7,0)</f>
        <v>0</v>
      </c>
      <c r="F28" s="23"/>
    </row>
    <row r="29" spans="2:6">
      <c r="B29" s="26" t="s">
        <v>612</v>
      </c>
      <c r="C29" s="23">
        <f ca="1">IFERROR(ABS(C27-B27)/ABS(B27),0)</f>
        <v>0</v>
      </c>
      <c r="D29" s="23">
        <f ca="1">IFERROR(ABS(D27-C27)/ABS(C27),0)</f>
        <v>0</v>
      </c>
      <c r="E29" s="23">
        <f ca="1">IFERROR(ABS(E27-D27)/ABS(D27),0)</f>
        <v>0</v>
      </c>
      <c r="F29" s="23"/>
    </row>
    <row r="33" spans="2:6">
      <c r="B33" s="145" t="s">
        <v>0</v>
      </c>
      <c r="C33" s="201">
        <f>C5</f>
        <v>2020</v>
      </c>
      <c r="D33" s="201">
        <f>D5</f>
        <v>2021</v>
      </c>
      <c r="E33" s="201">
        <f>E5</f>
        <v>2022</v>
      </c>
      <c r="F33" s="202"/>
    </row>
    <row r="34" spans="2:6">
      <c r="B34" s="134"/>
      <c r="C34" s="203" t="str">
        <f>C6</f>
        <v/>
      </c>
      <c r="D34" s="202"/>
      <c r="E34" s="202"/>
      <c r="F34" s="202"/>
    </row>
    <row r="35" spans="2:6" s="124" customFormat="1">
      <c r="B35" s="62" t="s">
        <v>417</v>
      </c>
      <c r="C35" s="204">
        <f>Statements!BY93</f>
        <v>0</v>
      </c>
      <c r="D35" s="204">
        <f ca="1">Statements!BZ93</f>
        <v>0</v>
      </c>
      <c r="E35" s="204">
        <f ca="1">Statements!CA93</f>
        <v>0</v>
      </c>
      <c r="F35" s="204"/>
    </row>
    <row r="36" spans="2:6" s="124" customFormat="1">
      <c r="B36" s="62"/>
      <c r="C36" s="204"/>
      <c r="D36" s="204"/>
      <c r="E36" s="204"/>
      <c r="F36" s="204"/>
    </row>
    <row r="37" spans="2:6" s="124" customFormat="1">
      <c r="B37" s="62" t="s">
        <v>419</v>
      </c>
      <c r="C37" s="204">
        <f ca="1">Statements!BY100</f>
        <v>0</v>
      </c>
      <c r="D37" s="204">
        <f ca="1">Statements!BZ100</f>
        <v>0</v>
      </c>
      <c r="E37" s="204">
        <f ca="1">Statements!CA100</f>
        <v>0</v>
      </c>
      <c r="F37" s="204"/>
    </row>
    <row r="38" spans="2:6" s="124" customFormat="1">
      <c r="B38" s="62" t="s">
        <v>430</v>
      </c>
      <c r="C38" s="204">
        <f ca="1">Statements!BY105</f>
        <v>0</v>
      </c>
      <c r="D38" s="204">
        <f ca="1">Statements!BZ105</f>
        <v>0</v>
      </c>
      <c r="E38" s="204">
        <f ca="1">Statements!CA105</f>
        <v>0</v>
      </c>
      <c r="F38" s="204"/>
    </row>
    <row r="39" spans="2:6" s="124" customFormat="1">
      <c r="B39" s="62" t="s">
        <v>435</v>
      </c>
      <c r="C39" s="204">
        <f ca="1">Statements!BY115</f>
        <v>0</v>
      </c>
      <c r="D39" s="204">
        <f ca="1">Statements!BZ115</f>
        <v>0</v>
      </c>
      <c r="E39" s="204">
        <f ca="1">Statements!CA115</f>
        <v>0</v>
      </c>
      <c r="F39" s="204"/>
    </row>
    <row r="40" spans="2:6" s="124" customFormat="1">
      <c r="B40" s="62"/>
      <c r="C40" s="204"/>
      <c r="D40" s="204"/>
      <c r="E40" s="204"/>
      <c r="F40" s="204"/>
    </row>
    <row r="41" spans="2:6" s="124" customFormat="1">
      <c r="B41" s="62" t="s">
        <v>454</v>
      </c>
      <c r="C41" s="210">
        <f ca="1">Statements!BY119</f>
        <v>0</v>
      </c>
      <c r="D41" s="210">
        <f ca="1">Statements!BZ119</f>
        <v>0</v>
      </c>
      <c r="E41" s="210">
        <f ca="1">Statements!CA119</f>
        <v>0</v>
      </c>
      <c r="F41" s="204"/>
    </row>
  </sheetData>
  <pageMargins left="0.75" right="0.75" top="1" bottom="1" header="0.5" footer="0.5"/>
  <pageSetup scale="76" orientation="portrait" horizontalDpi="4294967292" verticalDpi="4294967292"/>
  <drawing r:id="rId1"/>
  <extLst>
    <ext xmlns:x14="http://schemas.microsoft.com/office/spreadsheetml/2009/9/main" uri="{05C60535-1F16-4fd2-B633-F4F36F0B64E0}">
      <x14:sparklineGroups xmlns:xm="http://schemas.microsoft.com/office/excel/2006/main">
        <x14:sparklineGroup manualMax="0" manualMin="0" displayEmptyCellsAs="gap" xr2:uid="{015514AC-3E96-2543-9BAE-AE9CA5F2BD54}">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Summary!C27:E27</xm:f>
              <xm:sqref>F27</xm:sqref>
            </x14:sparkline>
          </x14:sparklines>
        </x14:sparklineGroup>
        <x14:sparklineGroup manualMax="0" manualMin="0" type="stacked" displayEmptyCellsAs="gap" negative="1" xr2:uid="{5782F941-1F34-134B-AB1A-DC53BC085FAD}">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Summary!C35:E35</xm:f>
              <xm:sqref>F35</xm:sqref>
            </x14:sparkline>
          </x14:sparklines>
        </x14:sparklineGroup>
        <x14:sparklineGroup manualMax="0" manualMin="0" displayEmptyCellsAs="gap" xr2:uid="{C2DBEC95-82AF-AD4E-B8C9-304E597290B3}">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Summary!C16:E16</xm:f>
              <xm:sqref>F16</xm:sqref>
            </x14:sparkline>
          </x14:sparklines>
        </x14:sparklineGroup>
        <x14:sparklineGroup manualMax="0" manualMin="0" displayEmptyCellsAs="gap" xr2:uid="{25BF9347-0326-F44D-B790-EE2543448FC1}">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Summary!C12:E12</xm:f>
              <xm:sqref>F12</xm:sqref>
            </x14:sparkline>
          </x14:sparklines>
        </x14:sparklineGroup>
        <x14:sparklineGroup manualMax="0" manualMin="0" displayEmptyCellsAs="gap" xr2:uid="{A5DA0AF3-7898-4E4E-8A4B-001A1AF4E97A}">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Summary!C11:E11</xm:f>
              <xm:sqref>F11</xm:sqref>
            </x14:sparkline>
          </x14:sparklines>
        </x14:sparklineGroup>
        <x14:sparklineGroup manualMax="0" manualMin="0" displayEmptyCellsAs="gap" xr2:uid="{252724AA-79EC-4E4D-835C-73B55685943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Summary!C7:E7</xm:f>
              <xm:sqref>F7</xm:sqref>
            </x14:sparkline>
          </x14:sparklines>
        </x14:sparklineGroup>
        <x14:sparklineGroup manualMax="0" manualMin="0" type="stacked" displayEmptyCellsAs="gap" negative="1" xr2:uid="{C40F97DD-2A9D-8F41-BDC9-65E76B01AB11}">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Summary!C37:E37</xm:f>
              <xm:sqref>F37</xm:sqref>
            </x14:sparkline>
          </x14:sparklines>
        </x14:sparklineGroup>
        <x14:sparklineGroup manualMax="0" manualMin="0" type="stacked" displayEmptyCellsAs="gap" negative="1" xr2:uid="{A1FEBCB2-5B6B-244E-9290-357B01F2AF2D}">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Summary!C38:E38</xm:f>
              <xm:sqref>F38</xm:sqref>
            </x14:sparkline>
          </x14:sparklines>
        </x14:sparklineGroup>
        <x14:sparklineGroup manualMax="0" manualMin="0" type="stacked" displayEmptyCellsAs="gap" negative="1" xr2:uid="{41E0A8FD-E963-454F-8273-A743A574BEE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Summary!C39:E39</xm:f>
              <xm:sqref>F39</xm:sqref>
            </x14:sparkline>
          </x14:sparklines>
        </x14:sparklineGroup>
        <x14:sparklineGroup manualMax="0" manualMin="0" type="stacked" displayEmptyCellsAs="gap" negative="1" xr2:uid="{9B53AFC4-D251-FE43-B9AB-3320DED28851}">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Summary!C41:E41</xm:f>
              <xm:sqref>F41</xm:sqref>
            </x14:sparkline>
          </x14:sparklines>
        </x14:sparklineGroup>
        <x14:sparklineGroup manualMax="0" manualMin="0" displayEmptyCellsAs="gap" xr2:uid="{D8B5CAC4-FB34-DA42-A4B6-5CB44059CC23}">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Summary!C19:E19</xm:f>
              <xm:sqref>F19</xm:sqref>
            </x14:sparkline>
          </x14:sparklines>
        </x14:sparklineGroup>
        <x14:sparklineGroup manualMax="0" manualMin="0" displayEmptyCellsAs="gap" xr2:uid="{1E00E429-B976-9C4F-8599-D21B80747A71}">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Summary!C24:E24</xm:f>
              <xm:sqref>F24</xm:sqref>
            </x14:sparkline>
          </x14:sparklines>
        </x14:sparklineGroup>
        <x14:sparklineGroup manualMax="0" manualMin="0" displayEmptyCellsAs="gap" xr2:uid="{C787262C-2449-5A4C-B01C-E53C96FB72B1}">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Summary!C25:E25</xm:f>
              <xm:sqref>F25</xm:sqref>
            </x14:sparkline>
          </x14:sparklines>
        </x14:sparklineGroup>
        <x14:sparklineGroup manualMax="0" manualMin="0" displayEmptyCellsAs="gap" xr2:uid="{16F7712B-3198-964B-AAB1-83720BC54161}">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Summary!C14:E14</xm:f>
              <xm:sqref>F14</xm:sqref>
            </x14:sparkline>
          </x14:sparklines>
        </x14:sparklineGroup>
        <x14:sparklineGroup manualMax="0" manualMin="0" displayEmptyCellsAs="gap" xr2:uid="{E2436589-44C7-5946-935F-6C539D11786B}">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Summary!C13:E13</xm:f>
              <xm:sqref>F13</xm:sqref>
            </x14:sparkline>
          </x14:sparklines>
        </x14:sparklineGroup>
        <x14:sparklineGroup manualMax="0" manualMin="0" displayEmptyCellsAs="gap" xr2:uid="{0908CD9D-F909-C340-842C-2A4B9584166F}">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Summary!C17:E17</xm:f>
              <xm:sqref>F17</xm:sqref>
            </x14:sparkline>
          </x14:sparklines>
        </x14:sparklineGroup>
        <x14:sparklineGroup manualMax="0" manualMin="0" displayEmptyCellsAs="gap" xr2:uid="{956DFA42-AEE6-B247-AD5A-BC0E27BFF83E}">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Summary!C20:E20</xm:f>
              <xm:sqref>F20</xm:sqref>
            </x14:sparkline>
          </x14:sparklines>
        </x14:sparklineGroup>
        <x14:sparklineGroup manualMax="0" manualMin="0" displayEmptyCellsAs="gap" xr2:uid="{80C8C0F6-21BD-BC40-8EC3-E53431235BEF}">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Summary!C29:E29</xm:f>
              <xm:sqref>F29</xm:sqref>
            </x14:sparkline>
          </x14:sparklines>
        </x14:sparklineGroup>
        <x14:sparklineGroup manualMax="0" manualMin="0" displayEmptyCellsAs="gap" xr2:uid="{F25844A6-1DBC-8243-943F-F6CF0160EFB3}">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Summary!C23:E23</xm:f>
              <xm:sqref>F23</xm:sqref>
            </x14:sparkline>
          </x14:sparklines>
        </x14:sparklineGroup>
        <x14:sparklineGroup manualMax="0" manualMin="0" displayEmptyCellsAs="gap" xr2:uid="{09A0DE4A-930C-5D4E-ADF5-D1766C96FAA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Summary!C22:E22</xm:f>
              <xm:sqref>F22</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DK438"/>
  <sheetViews>
    <sheetView showGridLines="0" zoomScaleNormal="100" workbookViewId="0">
      <pane xSplit="3" ySplit="4" topLeftCell="D5" activePane="bottomRight" state="frozen"/>
      <selection pane="topRight" activeCell="D1" sqref="D1"/>
      <selection pane="bottomLeft" activeCell="A5" sqref="A5"/>
      <selection pane="bottomRight" activeCell="B2" sqref="B2"/>
    </sheetView>
  </sheetViews>
  <sheetFormatPr baseColWidth="10" defaultColWidth="10.796875" defaultRowHeight="17" outlineLevelRow="1" outlineLevelCol="1"/>
  <cols>
    <col min="1" max="1" width="3.796875" style="25" customWidth="1"/>
    <col min="2" max="2" width="39" style="26" customWidth="1"/>
    <col min="3" max="3" width="7.3984375" style="30" customWidth="1"/>
    <col min="4" max="4" width="31.59765625" style="26" customWidth="1" outlineLevel="1"/>
    <col min="5" max="5" width="13" style="26" customWidth="1" outlineLevel="1"/>
    <col min="6" max="10" width="4.796875" style="26" customWidth="1" outlineLevel="1"/>
    <col min="11" max="11" width="15.3984375" style="26" customWidth="1"/>
    <col min="12" max="12" width="16" style="25" customWidth="1" outlineLevel="1"/>
    <col min="13" max="58" width="14.796875" style="25" customWidth="1" outlineLevel="1"/>
    <col min="59" max="59" width="12.59765625" style="25" customWidth="1"/>
    <col min="60" max="75" width="12.59765625" style="25" customWidth="1" outlineLevel="1"/>
    <col min="76" max="76" width="12.59765625" style="25" customWidth="1"/>
    <col min="77" max="80" width="15.19921875" style="25" customWidth="1" outlineLevel="1"/>
    <col min="81" max="16384" width="10.796875" style="25"/>
  </cols>
  <sheetData>
    <row r="2" spans="2:80">
      <c r="B2" s="37" t="s">
        <v>47</v>
      </c>
    </row>
    <row r="3" spans="2:80">
      <c r="B3" s="37"/>
    </row>
    <row r="4" spans="2:80" s="34" customFormat="1">
      <c r="B4" s="126" t="s">
        <v>1</v>
      </c>
      <c r="C4" s="132" t="s">
        <v>33</v>
      </c>
      <c r="D4" s="133" t="s">
        <v>34</v>
      </c>
      <c r="E4" s="127" t="s">
        <v>48</v>
      </c>
      <c r="F4" s="126"/>
      <c r="G4" s="126"/>
      <c r="H4" s="126"/>
      <c r="I4" s="126"/>
      <c r="J4" s="126"/>
      <c r="K4" s="126"/>
      <c r="L4" s="45">
        <f>EOMONTH('Get Started'!D9,0)</f>
        <v>43861</v>
      </c>
      <c r="M4" s="45">
        <f>EOMONTH(EDATE(L4,1),0)</f>
        <v>43890</v>
      </c>
      <c r="N4" s="45">
        <f t="shared" ref="N4:BF4" si="0">EOMONTH(EDATE(M4,1),0)</f>
        <v>43921</v>
      </c>
      <c r="O4" s="45">
        <f t="shared" si="0"/>
        <v>43951</v>
      </c>
      <c r="P4" s="45">
        <f t="shared" si="0"/>
        <v>43982</v>
      </c>
      <c r="Q4" s="45">
        <f t="shared" si="0"/>
        <v>44012</v>
      </c>
      <c r="R4" s="45">
        <f t="shared" si="0"/>
        <v>44043</v>
      </c>
      <c r="S4" s="45">
        <f t="shared" si="0"/>
        <v>44074</v>
      </c>
      <c r="T4" s="45">
        <f t="shared" si="0"/>
        <v>44104</v>
      </c>
      <c r="U4" s="45">
        <f t="shared" si="0"/>
        <v>44135</v>
      </c>
      <c r="V4" s="45">
        <f t="shared" si="0"/>
        <v>44165</v>
      </c>
      <c r="W4" s="45">
        <f t="shared" si="0"/>
        <v>44196</v>
      </c>
      <c r="X4" s="45">
        <f t="shared" si="0"/>
        <v>44227</v>
      </c>
      <c r="Y4" s="45">
        <f t="shared" si="0"/>
        <v>44255</v>
      </c>
      <c r="Z4" s="45">
        <f t="shared" si="0"/>
        <v>44286</v>
      </c>
      <c r="AA4" s="45">
        <f t="shared" si="0"/>
        <v>44316</v>
      </c>
      <c r="AB4" s="45">
        <f t="shared" si="0"/>
        <v>44347</v>
      </c>
      <c r="AC4" s="45">
        <f t="shared" si="0"/>
        <v>44377</v>
      </c>
      <c r="AD4" s="45">
        <f t="shared" si="0"/>
        <v>44408</v>
      </c>
      <c r="AE4" s="45">
        <f t="shared" si="0"/>
        <v>44439</v>
      </c>
      <c r="AF4" s="45">
        <f t="shared" si="0"/>
        <v>44469</v>
      </c>
      <c r="AG4" s="45">
        <f t="shared" si="0"/>
        <v>44500</v>
      </c>
      <c r="AH4" s="45">
        <f t="shared" si="0"/>
        <v>44530</v>
      </c>
      <c r="AI4" s="45">
        <f t="shared" si="0"/>
        <v>44561</v>
      </c>
      <c r="AJ4" s="45">
        <f t="shared" si="0"/>
        <v>44592</v>
      </c>
      <c r="AK4" s="45">
        <f t="shared" si="0"/>
        <v>44620</v>
      </c>
      <c r="AL4" s="45">
        <f t="shared" si="0"/>
        <v>44651</v>
      </c>
      <c r="AM4" s="45">
        <f t="shared" si="0"/>
        <v>44681</v>
      </c>
      <c r="AN4" s="45">
        <f t="shared" si="0"/>
        <v>44712</v>
      </c>
      <c r="AO4" s="45">
        <f t="shared" si="0"/>
        <v>44742</v>
      </c>
      <c r="AP4" s="45">
        <f t="shared" si="0"/>
        <v>44773</v>
      </c>
      <c r="AQ4" s="45">
        <f t="shared" si="0"/>
        <v>44804</v>
      </c>
      <c r="AR4" s="45">
        <f t="shared" si="0"/>
        <v>44834</v>
      </c>
      <c r="AS4" s="45">
        <f t="shared" si="0"/>
        <v>44865</v>
      </c>
      <c r="AT4" s="45">
        <f t="shared" si="0"/>
        <v>44895</v>
      </c>
      <c r="AU4" s="45">
        <f t="shared" si="0"/>
        <v>44926</v>
      </c>
      <c r="AV4" s="45">
        <f t="shared" si="0"/>
        <v>44957</v>
      </c>
      <c r="AW4" s="45">
        <f t="shared" si="0"/>
        <v>44985</v>
      </c>
      <c r="AX4" s="45">
        <f t="shared" si="0"/>
        <v>45016</v>
      </c>
      <c r="AY4" s="45">
        <f t="shared" si="0"/>
        <v>45046</v>
      </c>
      <c r="AZ4" s="45">
        <f t="shared" si="0"/>
        <v>45077</v>
      </c>
      <c r="BA4" s="45">
        <f t="shared" si="0"/>
        <v>45107</v>
      </c>
      <c r="BB4" s="45">
        <f t="shared" si="0"/>
        <v>45138</v>
      </c>
      <c r="BC4" s="45">
        <f t="shared" si="0"/>
        <v>45169</v>
      </c>
      <c r="BD4" s="45">
        <f t="shared" si="0"/>
        <v>45199</v>
      </c>
      <c r="BE4" s="45">
        <f t="shared" si="0"/>
        <v>45230</v>
      </c>
      <c r="BF4" s="45">
        <f t="shared" si="0"/>
        <v>45260</v>
      </c>
      <c r="BH4" s="75">
        <f>INDEX(L4:BF4,0,IF(OR(MATCH(EOMONTH(EDATE('Get Started'!D10,0),0),L4:BF4,0)=12,MATCH(EOMONTH(EDATE('Get Started'!D10,0),0),L4:BF4,0)=9,MATCH(EOMONTH(EDATE('Get Started'!D10,0),0),L4:BF4,0)=6,MATCH(EOMONTH(EDATE('Get Started'!D10,0),0),L4:BF4,0)=3),3,IF(OR(MATCH(EOMONTH(EDATE('Get Started'!D10,0),0),L4:BF4,0)=11,MATCH(EOMONTH(EDATE('Get Started'!D10,0),0),L4:BF4,0)=8,MATCH(EOMONTH(EDATE('Get Started'!D10,0),0),L4:BF4,0)=5,MATCH(EOMONTH(EDATE('Get Started'!D10,0),0),L4:BF4,0)=2),2,1)))</f>
        <v>43921</v>
      </c>
      <c r="BI4" s="45">
        <f t="shared" ref="BI4:BW4" si="1">EOMONTH(EDATE(BH4,3),0)</f>
        <v>44012</v>
      </c>
      <c r="BJ4" s="45">
        <f t="shared" si="1"/>
        <v>44104</v>
      </c>
      <c r="BK4" s="45">
        <f t="shared" si="1"/>
        <v>44196</v>
      </c>
      <c r="BL4" s="45">
        <f t="shared" si="1"/>
        <v>44286</v>
      </c>
      <c r="BM4" s="45">
        <f t="shared" si="1"/>
        <v>44377</v>
      </c>
      <c r="BN4" s="45">
        <f t="shared" si="1"/>
        <v>44469</v>
      </c>
      <c r="BO4" s="45">
        <f t="shared" si="1"/>
        <v>44561</v>
      </c>
      <c r="BP4" s="45">
        <f t="shared" si="1"/>
        <v>44651</v>
      </c>
      <c r="BQ4" s="45">
        <f t="shared" si="1"/>
        <v>44742</v>
      </c>
      <c r="BR4" s="45">
        <f t="shared" si="1"/>
        <v>44834</v>
      </c>
      <c r="BS4" s="45">
        <f t="shared" si="1"/>
        <v>44926</v>
      </c>
      <c r="BT4" s="45">
        <f t="shared" si="1"/>
        <v>45016</v>
      </c>
      <c r="BU4" s="45">
        <f t="shared" si="1"/>
        <v>45107</v>
      </c>
      <c r="BV4" s="45">
        <f t="shared" si="1"/>
        <v>45199</v>
      </c>
      <c r="BW4" s="45">
        <f t="shared" si="1"/>
        <v>45291</v>
      </c>
      <c r="BY4" s="46">
        <f>EOMONTH('Get Started'!D10,0)</f>
        <v>44196</v>
      </c>
      <c r="BZ4" s="45">
        <f>EOMONTH(EDATE(BY4,12),0)</f>
        <v>44561</v>
      </c>
      <c r="CA4" s="45">
        <f>EOMONTH(EDATE(BZ4,12),0)</f>
        <v>44926</v>
      </c>
      <c r="CB4" s="45">
        <f>EOMONTH(EDATE(CA4,12),0)</f>
        <v>45291</v>
      </c>
    </row>
    <row r="5" spans="2:80" s="34" customFormat="1">
      <c r="B5" s="126" t="s">
        <v>267</v>
      </c>
      <c r="C5" s="127" t="s">
        <v>58</v>
      </c>
      <c r="D5" s="134" t="str">
        <f>"the model structure runs for "&amp;BF5&amp;" months. Month 0 is a pre-structure month, meant to capture opening items that help calculate the first month"</f>
        <v>the model structure runs for 47 months. Month 0 is a pre-structure month, meant to capture opening items that help calculate the first month</v>
      </c>
      <c r="F5" s="127"/>
      <c r="G5" s="127"/>
      <c r="H5" s="127"/>
      <c r="I5" s="127"/>
      <c r="J5" s="127"/>
      <c r="K5" s="127"/>
      <c r="L5" s="128">
        <v>1</v>
      </c>
      <c r="M5" s="129">
        <f t="shared" ref="M5" si="2">L5+1</f>
        <v>2</v>
      </c>
      <c r="N5" s="129">
        <f t="shared" ref="N5" si="3">M5+1</f>
        <v>3</v>
      </c>
      <c r="O5" s="129">
        <f t="shared" ref="O5" si="4">N5+1</f>
        <v>4</v>
      </c>
      <c r="P5" s="129">
        <f t="shared" ref="P5" si="5">O5+1</f>
        <v>5</v>
      </c>
      <c r="Q5" s="129">
        <f t="shared" ref="Q5" si="6">P5+1</f>
        <v>6</v>
      </c>
      <c r="R5" s="129">
        <f t="shared" ref="R5" si="7">Q5+1</f>
        <v>7</v>
      </c>
      <c r="S5" s="129">
        <f t="shared" ref="S5" si="8">R5+1</f>
        <v>8</v>
      </c>
      <c r="T5" s="129">
        <f t="shared" ref="T5" si="9">S5+1</f>
        <v>9</v>
      </c>
      <c r="U5" s="129">
        <f t="shared" ref="U5" si="10">T5+1</f>
        <v>10</v>
      </c>
      <c r="V5" s="129">
        <f t="shared" ref="V5" si="11">U5+1</f>
        <v>11</v>
      </c>
      <c r="W5" s="129">
        <f t="shared" ref="W5" si="12">V5+1</f>
        <v>12</v>
      </c>
      <c r="X5" s="129">
        <f t="shared" ref="X5" si="13">W5+1</f>
        <v>13</v>
      </c>
      <c r="Y5" s="129">
        <f t="shared" ref="Y5" si="14">X5+1</f>
        <v>14</v>
      </c>
      <c r="Z5" s="129">
        <f t="shared" ref="Z5" si="15">Y5+1</f>
        <v>15</v>
      </c>
      <c r="AA5" s="129">
        <f t="shared" ref="AA5" si="16">Z5+1</f>
        <v>16</v>
      </c>
      <c r="AB5" s="129">
        <f t="shared" ref="AB5" si="17">AA5+1</f>
        <v>17</v>
      </c>
      <c r="AC5" s="129">
        <f t="shared" ref="AC5" si="18">AB5+1</f>
        <v>18</v>
      </c>
      <c r="AD5" s="129">
        <f t="shared" ref="AD5" si="19">AC5+1</f>
        <v>19</v>
      </c>
      <c r="AE5" s="129">
        <f t="shared" ref="AE5" si="20">AD5+1</f>
        <v>20</v>
      </c>
      <c r="AF5" s="129">
        <f t="shared" ref="AF5" si="21">AE5+1</f>
        <v>21</v>
      </c>
      <c r="AG5" s="129">
        <f t="shared" ref="AG5" si="22">AF5+1</f>
        <v>22</v>
      </c>
      <c r="AH5" s="129">
        <f t="shared" ref="AH5" si="23">AG5+1</f>
        <v>23</v>
      </c>
      <c r="AI5" s="129">
        <f t="shared" ref="AI5" si="24">AH5+1</f>
        <v>24</v>
      </c>
      <c r="AJ5" s="129">
        <f t="shared" ref="AJ5" si="25">AI5+1</f>
        <v>25</v>
      </c>
      <c r="AK5" s="129">
        <f t="shared" ref="AK5" si="26">AJ5+1</f>
        <v>26</v>
      </c>
      <c r="AL5" s="129">
        <f t="shared" ref="AL5" si="27">AK5+1</f>
        <v>27</v>
      </c>
      <c r="AM5" s="129">
        <f t="shared" ref="AM5" si="28">AL5+1</f>
        <v>28</v>
      </c>
      <c r="AN5" s="129">
        <f t="shared" ref="AN5" si="29">AM5+1</f>
        <v>29</v>
      </c>
      <c r="AO5" s="129">
        <f t="shared" ref="AO5" si="30">AN5+1</f>
        <v>30</v>
      </c>
      <c r="AP5" s="129">
        <f t="shared" ref="AP5" si="31">AO5+1</f>
        <v>31</v>
      </c>
      <c r="AQ5" s="129">
        <f t="shared" ref="AQ5" si="32">AP5+1</f>
        <v>32</v>
      </c>
      <c r="AR5" s="129">
        <f t="shared" ref="AR5" si="33">AQ5+1</f>
        <v>33</v>
      </c>
      <c r="AS5" s="129">
        <f t="shared" ref="AS5" si="34">AR5+1</f>
        <v>34</v>
      </c>
      <c r="AT5" s="129">
        <f t="shared" ref="AT5" si="35">AS5+1</f>
        <v>35</v>
      </c>
      <c r="AU5" s="129">
        <f t="shared" ref="AU5" si="36">AT5+1</f>
        <v>36</v>
      </c>
      <c r="AV5" s="129">
        <f t="shared" ref="AV5" si="37">AU5+1</f>
        <v>37</v>
      </c>
      <c r="AW5" s="129">
        <f t="shared" ref="AW5" si="38">AV5+1</f>
        <v>38</v>
      </c>
      <c r="AX5" s="129">
        <f t="shared" ref="AX5" si="39">AW5+1</f>
        <v>39</v>
      </c>
      <c r="AY5" s="129">
        <f t="shared" ref="AY5" si="40">AX5+1</f>
        <v>40</v>
      </c>
      <c r="AZ5" s="129">
        <f t="shared" ref="AZ5" si="41">AY5+1</f>
        <v>41</v>
      </c>
      <c r="BA5" s="129">
        <f t="shared" ref="BA5" si="42">AZ5+1</f>
        <v>42</v>
      </c>
      <c r="BB5" s="129">
        <f t="shared" ref="BB5" si="43">BA5+1</f>
        <v>43</v>
      </c>
      <c r="BC5" s="129">
        <f t="shared" ref="BC5" si="44">BB5+1</f>
        <v>44</v>
      </c>
      <c r="BD5" s="129">
        <f t="shared" ref="BD5" si="45">BC5+1</f>
        <v>45</v>
      </c>
      <c r="BE5" s="129">
        <f t="shared" ref="BE5" si="46">BD5+1</f>
        <v>46</v>
      </c>
      <c r="BF5" s="129">
        <f t="shared" ref="BF5" si="47">BE5+1</f>
        <v>47</v>
      </c>
      <c r="BH5" s="130">
        <f t="shared" ref="BH5:BW5" si="48">INDEX($L5:$BF5,0,MATCH(BH4,$L4:$BF4,1))</f>
        <v>3</v>
      </c>
      <c r="BI5" s="130">
        <f t="shared" si="48"/>
        <v>6</v>
      </c>
      <c r="BJ5" s="130">
        <f t="shared" si="48"/>
        <v>9</v>
      </c>
      <c r="BK5" s="130">
        <f t="shared" si="48"/>
        <v>12</v>
      </c>
      <c r="BL5" s="130">
        <f t="shared" si="48"/>
        <v>15</v>
      </c>
      <c r="BM5" s="130">
        <f t="shared" si="48"/>
        <v>18</v>
      </c>
      <c r="BN5" s="130">
        <f t="shared" si="48"/>
        <v>21</v>
      </c>
      <c r="BO5" s="130">
        <f t="shared" si="48"/>
        <v>24</v>
      </c>
      <c r="BP5" s="130">
        <f t="shared" si="48"/>
        <v>27</v>
      </c>
      <c r="BQ5" s="130">
        <f t="shared" si="48"/>
        <v>30</v>
      </c>
      <c r="BR5" s="130">
        <f t="shared" si="48"/>
        <v>33</v>
      </c>
      <c r="BS5" s="130">
        <f t="shared" si="48"/>
        <v>36</v>
      </c>
      <c r="BT5" s="130">
        <f t="shared" si="48"/>
        <v>39</v>
      </c>
      <c r="BU5" s="130">
        <f t="shared" si="48"/>
        <v>42</v>
      </c>
      <c r="BV5" s="130">
        <f t="shared" si="48"/>
        <v>45</v>
      </c>
      <c r="BW5" s="130">
        <f t="shared" si="48"/>
        <v>47</v>
      </c>
      <c r="BY5" s="131">
        <f>INDEX($L5:$BF5,0,MATCH(BY4,$L4:$BF4,1))</f>
        <v>12</v>
      </c>
      <c r="BZ5" s="131">
        <f>INDEX($L5:$BF5,0,MATCH(BZ4,$L4:$BF4,1))</f>
        <v>24</v>
      </c>
      <c r="CA5" s="131">
        <f>INDEX($L5:$BF5,0,MATCH(CA4,$L4:$BF4,1))</f>
        <v>36</v>
      </c>
      <c r="CB5" s="131">
        <f>INDEX($L5:$BF5,0,MATCH(CB4,$L4:$BF4,1))</f>
        <v>47</v>
      </c>
    </row>
    <row r="6" spans="2:80">
      <c r="B6" s="36" t="s">
        <v>268</v>
      </c>
      <c r="C6" s="50" t="s">
        <v>58</v>
      </c>
      <c r="D6" s="26" t="s">
        <v>272</v>
      </c>
      <c r="E6" s="36"/>
      <c r="F6" s="36"/>
      <c r="G6" s="36"/>
      <c r="H6" s="36"/>
      <c r="I6" s="36"/>
      <c r="J6" s="36"/>
      <c r="K6" s="36"/>
      <c r="L6" s="25">
        <f ca="1">IF(EOMONTH(L4,0)&lt;=EOMONTH('Get Started'!$D10,0),YEAR('Get Started'!$D10),IF(L5&lt;=(MONTH('Get Started'!$D10)-MONTH('Get Started'!$D9)),YEAR('Get Started'!$D10),IF(L5&lt;=12,YEAR('Get Started'!$D10)+1,OFFSET(L6,0,-12)+1)))</f>
        <v>2020</v>
      </c>
      <c r="M6" s="25">
        <f ca="1">IF(EOMONTH(M4,0)&lt;=EOMONTH('Get Started'!$D10,0),YEAR('Get Started'!$D10),IF(M5&lt;=(MONTH('Get Started'!$D10)-MONTH('Get Started'!$D9)),YEAR('Get Started'!$D10),IF(M5&lt;=12,YEAR('Get Started'!$D10)+1,OFFSET(M6,0,-12)+1)))</f>
        <v>2020</v>
      </c>
      <c r="N6" s="25">
        <f ca="1">IF(EOMONTH(N4,0)&lt;=EOMONTH('Get Started'!$D10,0),YEAR('Get Started'!$D10),IF(N5&lt;=(MONTH('Get Started'!$D10)-MONTH('Get Started'!$D9)),YEAR('Get Started'!$D10),IF(N5&lt;=12,YEAR('Get Started'!$D10)+1,OFFSET(N6,0,-12)+1)))</f>
        <v>2020</v>
      </c>
      <c r="O6" s="25">
        <f ca="1">IF(EOMONTH(O4,0)&lt;=EOMONTH('Get Started'!$D10,0),YEAR('Get Started'!$D10),IF(O5&lt;=(MONTH('Get Started'!$D10)-MONTH('Get Started'!$D9)),YEAR('Get Started'!$D10),IF(O5&lt;=12,YEAR('Get Started'!$D10)+1,OFFSET(O6,0,-12)+1)))</f>
        <v>2020</v>
      </c>
      <c r="P6" s="25">
        <f ca="1">IF(EOMONTH(P4,0)&lt;=EOMONTH('Get Started'!$D10,0),YEAR('Get Started'!$D10),IF(P5&lt;=(MONTH('Get Started'!$D10)-MONTH('Get Started'!$D9)),YEAR('Get Started'!$D10),IF(P5&lt;=12,YEAR('Get Started'!$D10)+1,OFFSET(P6,0,-12)+1)))</f>
        <v>2020</v>
      </c>
      <c r="Q6" s="25">
        <f ca="1">IF(EOMONTH(Q4,0)&lt;=EOMONTH('Get Started'!$D10,0),YEAR('Get Started'!$D10),IF(Q5&lt;=(MONTH('Get Started'!$D10)-MONTH('Get Started'!$D9)),YEAR('Get Started'!$D10),IF(Q5&lt;=12,YEAR('Get Started'!$D10)+1,OFFSET(Q6,0,-12)+1)))</f>
        <v>2020</v>
      </c>
      <c r="R6" s="25">
        <f ca="1">IF(EOMONTH(R4,0)&lt;=EOMONTH('Get Started'!$D10,0),YEAR('Get Started'!$D10),IF(R5&lt;=(MONTH('Get Started'!$D10)-MONTH('Get Started'!$D9)),YEAR('Get Started'!$D10),IF(R5&lt;=12,YEAR('Get Started'!$D10)+1,OFFSET(R6,0,-12)+1)))</f>
        <v>2020</v>
      </c>
      <c r="S6" s="25">
        <f ca="1">IF(EOMONTH(S4,0)&lt;=EOMONTH('Get Started'!$D10,0),YEAR('Get Started'!$D10),IF(S5&lt;=(MONTH('Get Started'!$D10)-MONTH('Get Started'!$D9)),YEAR('Get Started'!$D10),IF(S5&lt;=12,YEAR('Get Started'!$D10)+1,OFFSET(S6,0,-12)+1)))</f>
        <v>2020</v>
      </c>
      <c r="T6" s="25">
        <f ca="1">IF(EOMONTH(T4,0)&lt;=EOMONTH('Get Started'!$D10,0),YEAR('Get Started'!$D10),IF(T5&lt;=(MONTH('Get Started'!$D10)-MONTH('Get Started'!$D9)),YEAR('Get Started'!$D10),IF(T5&lt;=12,YEAR('Get Started'!$D10)+1,OFFSET(T6,0,-12)+1)))</f>
        <v>2020</v>
      </c>
      <c r="U6" s="25">
        <f ca="1">IF(EOMONTH(U4,0)&lt;=EOMONTH('Get Started'!$D10,0),YEAR('Get Started'!$D10),IF(U5&lt;=(MONTH('Get Started'!$D10)-MONTH('Get Started'!$D9)),YEAR('Get Started'!$D10),IF(U5&lt;=12,YEAR('Get Started'!$D10)+1,OFFSET(U6,0,-12)+1)))</f>
        <v>2020</v>
      </c>
      <c r="V6" s="25">
        <f ca="1">IF(EOMONTH(V4,0)&lt;=EOMONTH('Get Started'!$D10,0),YEAR('Get Started'!$D10),IF(V5&lt;=(MONTH('Get Started'!$D10)-MONTH('Get Started'!$D9)),YEAR('Get Started'!$D10),IF(V5&lt;=12,YEAR('Get Started'!$D10)+1,OFFSET(V6,0,-12)+1)))</f>
        <v>2020</v>
      </c>
      <c r="W6" s="25">
        <f ca="1">IF(EOMONTH(W4,0)&lt;=EOMONTH('Get Started'!$D10,0),YEAR('Get Started'!$D10),IF(W5&lt;=(MONTH('Get Started'!$D10)-MONTH('Get Started'!$D9)),YEAR('Get Started'!$D10),IF(W5&lt;=12,YEAR('Get Started'!$D10)+1,OFFSET(W6,0,-12)+1)))</f>
        <v>2020</v>
      </c>
      <c r="X6" s="25">
        <f ca="1">IF(EOMONTH(X4,0)&lt;=EOMONTH('Get Started'!$D10,0),YEAR('Get Started'!$D10),IF(X5&lt;=(MONTH('Get Started'!$D10)-MONTH('Get Started'!$D9)),YEAR('Get Started'!$D10),IF(X5&lt;=12,YEAR('Get Started'!$D10)+1,OFFSET(X6,0,-12)+1)))</f>
        <v>2021</v>
      </c>
      <c r="Y6" s="25">
        <f ca="1">IF(EOMONTH(Y4,0)&lt;=EOMONTH('Get Started'!$D10,0),YEAR('Get Started'!$D10),IF(Y5&lt;=(MONTH('Get Started'!$D10)-MONTH('Get Started'!$D9)),YEAR('Get Started'!$D10),IF(Y5&lt;=12,YEAR('Get Started'!$D10)+1,OFFSET(Y6,0,-12)+1)))</f>
        <v>2021</v>
      </c>
      <c r="Z6" s="25">
        <f ca="1">IF(EOMONTH(Z4,0)&lt;=EOMONTH('Get Started'!$D10,0),YEAR('Get Started'!$D10),IF(Z5&lt;=(MONTH('Get Started'!$D10)-MONTH('Get Started'!$D9)),YEAR('Get Started'!$D10),IF(Z5&lt;=12,YEAR('Get Started'!$D10)+1,OFFSET(Z6,0,-12)+1)))</f>
        <v>2021</v>
      </c>
      <c r="AA6" s="25">
        <f ca="1">IF(EOMONTH(AA4,0)&lt;=EOMONTH('Get Started'!$D10,0),YEAR('Get Started'!$D10),IF(AA5&lt;=(MONTH('Get Started'!$D10)-MONTH('Get Started'!$D9)),YEAR('Get Started'!$D10),IF(AA5&lt;=12,YEAR('Get Started'!$D10)+1,OFFSET(AA6,0,-12)+1)))</f>
        <v>2021</v>
      </c>
      <c r="AB6" s="25">
        <f ca="1">IF(EOMONTH(AB4,0)&lt;=EOMONTH('Get Started'!$D10,0),YEAR('Get Started'!$D10),IF(AB5&lt;=(MONTH('Get Started'!$D10)-MONTH('Get Started'!$D9)),YEAR('Get Started'!$D10),IF(AB5&lt;=12,YEAR('Get Started'!$D10)+1,OFFSET(AB6,0,-12)+1)))</f>
        <v>2021</v>
      </c>
      <c r="AC6" s="25">
        <f ca="1">IF(EOMONTH(AC4,0)&lt;=EOMONTH('Get Started'!$D10,0),YEAR('Get Started'!$D10),IF(AC5&lt;=(MONTH('Get Started'!$D10)-MONTH('Get Started'!$D9)),YEAR('Get Started'!$D10),IF(AC5&lt;=12,YEAR('Get Started'!$D10)+1,OFFSET(AC6,0,-12)+1)))</f>
        <v>2021</v>
      </c>
      <c r="AD6" s="25">
        <f ca="1">IF(EOMONTH(AD4,0)&lt;=EOMONTH('Get Started'!$D10,0),YEAR('Get Started'!$D10),IF(AD5&lt;=(MONTH('Get Started'!$D10)-MONTH('Get Started'!$D9)),YEAR('Get Started'!$D10),IF(AD5&lt;=12,YEAR('Get Started'!$D10)+1,OFFSET(AD6,0,-12)+1)))</f>
        <v>2021</v>
      </c>
      <c r="AE6" s="25">
        <f ca="1">IF(EOMONTH(AE4,0)&lt;=EOMONTH('Get Started'!$D10,0),YEAR('Get Started'!$D10),IF(AE5&lt;=(MONTH('Get Started'!$D10)-MONTH('Get Started'!$D9)),YEAR('Get Started'!$D10),IF(AE5&lt;=12,YEAR('Get Started'!$D10)+1,OFFSET(AE6,0,-12)+1)))</f>
        <v>2021</v>
      </c>
      <c r="AF6" s="25">
        <f ca="1">IF(EOMONTH(AF4,0)&lt;=EOMONTH('Get Started'!$D10,0),YEAR('Get Started'!$D10),IF(AF5&lt;=(MONTH('Get Started'!$D10)-MONTH('Get Started'!$D9)),YEAR('Get Started'!$D10),IF(AF5&lt;=12,YEAR('Get Started'!$D10)+1,OFFSET(AF6,0,-12)+1)))</f>
        <v>2021</v>
      </c>
      <c r="AG6" s="25">
        <f ca="1">IF(EOMONTH(AG4,0)&lt;=EOMONTH('Get Started'!$D10,0),YEAR('Get Started'!$D10),IF(AG5&lt;=(MONTH('Get Started'!$D10)-MONTH('Get Started'!$D9)),YEAR('Get Started'!$D10),IF(AG5&lt;=12,YEAR('Get Started'!$D10)+1,OFFSET(AG6,0,-12)+1)))</f>
        <v>2021</v>
      </c>
      <c r="AH6" s="25">
        <f ca="1">IF(EOMONTH(AH4,0)&lt;=EOMONTH('Get Started'!$D10,0),YEAR('Get Started'!$D10),IF(AH5&lt;=(MONTH('Get Started'!$D10)-MONTH('Get Started'!$D9)),YEAR('Get Started'!$D10),IF(AH5&lt;=12,YEAR('Get Started'!$D10)+1,OFFSET(AH6,0,-12)+1)))</f>
        <v>2021</v>
      </c>
      <c r="AI6" s="25">
        <f ca="1">IF(EOMONTH(AI4,0)&lt;=EOMONTH('Get Started'!$D10,0),YEAR('Get Started'!$D10),IF(AI5&lt;=(MONTH('Get Started'!$D10)-MONTH('Get Started'!$D9)),YEAR('Get Started'!$D10),IF(AI5&lt;=12,YEAR('Get Started'!$D10)+1,OFFSET(AI6,0,-12)+1)))</f>
        <v>2021</v>
      </c>
      <c r="AJ6" s="25">
        <f ca="1">IF(EOMONTH(AJ4,0)&lt;=EOMONTH('Get Started'!$D10,0),YEAR('Get Started'!$D10),IF(AJ5&lt;=(MONTH('Get Started'!$D10)-MONTH('Get Started'!$D9)),YEAR('Get Started'!$D10),IF(AJ5&lt;=12,YEAR('Get Started'!$D10)+1,OFFSET(AJ6,0,-12)+1)))</f>
        <v>2022</v>
      </c>
      <c r="AK6" s="25">
        <f ca="1">IF(EOMONTH(AK4,0)&lt;=EOMONTH('Get Started'!$D10,0),YEAR('Get Started'!$D10),IF(AK5&lt;=(MONTH('Get Started'!$D10)-MONTH('Get Started'!$D9)),YEAR('Get Started'!$D10),IF(AK5&lt;=12,YEAR('Get Started'!$D10)+1,OFFSET(AK6,0,-12)+1)))</f>
        <v>2022</v>
      </c>
      <c r="AL6" s="25">
        <f ca="1">IF(EOMONTH(AL4,0)&lt;=EOMONTH('Get Started'!$D10,0),YEAR('Get Started'!$D10),IF(AL5&lt;=(MONTH('Get Started'!$D10)-MONTH('Get Started'!$D9)),YEAR('Get Started'!$D10),IF(AL5&lt;=12,YEAR('Get Started'!$D10)+1,OFFSET(AL6,0,-12)+1)))</f>
        <v>2022</v>
      </c>
      <c r="AM6" s="25">
        <f ca="1">IF(EOMONTH(AM4,0)&lt;=EOMONTH('Get Started'!$D10,0),YEAR('Get Started'!$D10),IF(AM5&lt;=(MONTH('Get Started'!$D10)-MONTH('Get Started'!$D9)),YEAR('Get Started'!$D10),IF(AM5&lt;=12,YEAR('Get Started'!$D10)+1,OFFSET(AM6,0,-12)+1)))</f>
        <v>2022</v>
      </c>
      <c r="AN6" s="25">
        <f ca="1">IF(EOMONTH(AN4,0)&lt;=EOMONTH('Get Started'!$D10,0),YEAR('Get Started'!$D10),IF(AN5&lt;=(MONTH('Get Started'!$D10)-MONTH('Get Started'!$D9)),YEAR('Get Started'!$D10),IF(AN5&lt;=12,YEAR('Get Started'!$D10)+1,OFFSET(AN6,0,-12)+1)))</f>
        <v>2022</v>
      </c>
      <c r="AO6" s="25">
        <f ca="1">IF(EOMONTH(AO4,0)&lt;=EOMONTH('Get Started'!$D10,0),YEAR('Get Started'!$D10),IF(AO5&lt;=(MONTH('Get Started'!$D10)-MONTH('Get Started'!$D9)),YEAR('Get Started'!$D10),IF(AO5&lt;=12,YEAR('Get Started'!$D10)+1,OFFSET(AO6,0,-12)+1)))</f>
        <v>2022</v>
      </c>
      <c r="AP6" s="25">
        <f ca="1">IF(EOMONTH(AP4,0)&lt;=EOMONTH('Get Started'!$D10,0),YEAR('Get Started'!$D10),IF(AP5&lt;=(MONTH('Get Started'!$D10)-MONTH('Get Started'!$D9)),YEAR('Get Started'!$D10),IF(AP5&lt;=12,YEAR('Get Started'!$D10)+1,OFFSET(AP6,0,-12)+1)))</f>
        <v>2022</v>
      </c>
      <c r="AQ6" s="25">
        <f ca="1">IF(EOMONTH(AQ4,0)&lt;=EOMONTH('Get Started'!$D10,0),YEAR('Get Started'!$D10),IF(AQ5&lt;=(MONTH('Get Started'!$D10)-MONTH('Get Started'!$D9)),YEAR('Get Started'!$D10),IF(AQ5&lt;=12,YEAR('Get Started'!$D10)+1,OFFSET(AQ6,0,-12)+1)))</f>
        <v>2022</v>
      </c>
      <c r="AR6" s="25">
        <f ca="1">IF(EOMONTH(AR4,0)&lt;=EOMONTH('Get Started'!$D10,0),YEAR('Get Started'!$D10),IF(AR5&lt;=(MONTH('Get Started'!$D10)-MONTH('Get Started'!$D9)),YEAR('Get Started'!$D10),IF(AR5&lt;=12,YEAR('Get Started'!$D10)+1,OFFSET(AR6,0,-12)+1)))</f>
        <v>2022</v>
      </c>
      <c r="AS6" s="25">
        <f ca="1">IF(EOMONTH(AS4,0)&lt;=EOMONTH('Get Started'!$D10,0),YEAR('Get Started'!$D10),IF(AS5&lt;=(MONTH('Get Started'!$D10)-MONTH('Get Started'!$D9)),YEAR('Get Started'!$D10),IF(AS5&lt;=12,YEAR('Get Started'!$D10)+1,OFFSET(AS6,0,-12)+1)))</f>
        <v>2022</v>
      </c>
      <c r="AT6" s="25">
        <f ca="1">IF(EOMONTH(AT4,0)&lt;=EOMONTH('Get Started'!$D10,0),YEAR('Get Started'!$D10),IF(AT5&lt;=(MONTH('Get Started'!$D10)-MONTH('Get Started'!$D9)),YEAR('Get Started'!$D10),IF(AT5&lt;=12,YEAR('Get Started'!$D10)+1,OFFSET(AT6,0,-12)+1)))</f>
        <v>2022</v>
      </c>
      <c r="AU6" s="25">
        <f ca="1">IF(EOMONTH(AU4,0)&lt;=EOMONTH('Get Started'!$D10,0),YEAR('Get Started'!$D10),IF(AU5&lt;=(MONTH('Get Started'!$D10)-MONTH('Get Started'!$D9)),YEAR('Get Started'!$D10),IF(AU5&lt;=12,YEAR('Get Started'!$D10)+1,OFFSET(AU6,0,-12)+1)))</f>
        <v>2022</v>
      </c>
      <c r="AV6" s="25">
        <f ca="1">IF(EOMONTH(AV4,0)&lt;=EOMONTH('Get Started'!$D10,0),YEAR('Get Started'!$D10),IF(AV5&lt;=(MONTH('Get Started'!$D10)-MONTH('Get Started'!$D9)),YEAR('Get Started'!$D10),IF(AV5&lt;=12,YEAR('Get Started'!$D10)+1,OFFSET(AV6,0,-12)+1)))</f>
        <v>2023</v>
      </c>
      <c r="AW6" s="25">
        <f ca="1">IF(EOMONTH(AW4,0)&lt;=EOMONTH('Get Started'!$D10,0),YEAR('Get Started'!$D10),IF(AW5&lt;=(MONTH('Get Started'!$D10)-MONTH('Get Started'!$D9)),YEAR('Get Started'!$D10),IF(AW5&lt;=12,YEAR('Get Started'!$D10)+1,OFFSET(AW6,0,-12)+1)))</f>
        <v>2023</v>
      </c>
      <c r="AX6" s="25">
        <f ca="1">IF(EOMONTH(AX4,0)&lt;=EOMONTH('Get Started'!$D10,0),YEAR('Get Started'!$D10),IF(AX5&lt;=(MONTH('Get Started'!$D10)-MONTH('Get Started'!$D9)),YEAR('Get Started'!$D10),IF(AX5&lt;=12,YEAR('Get Started'!$D10)+1,OFFSET(AX6,0,-12)+1)))</f>
        <v>2023</v>
      </c>
      <c r="AY6" s="25">
        <f ca="1">IF(EOMONTH(AY4,0)&lt;=EOMONTH('Get Started'!$D10,0),YEAR('Get Started'!$D10),IF(AY5&lt;=(MONTH('Get Started'!$D10)-MONTH('Get Started'!$D9)),YEAR('Get Started'!$D10),IF(AY5&lt;=12,YEAR('Get Started'!$D10)+1,OFFSET(AY6,0,-12)+1)))</f>
        <v>2023</v>
      </c>
      <c r="AZ6" s="25">
        <f ca="1">IF(EOMONTH(AZ4,0)&lt;=EOMONTH('Get Started'!$D10,0),YEAR('Get Started'!$D10),IF(AZ5&lt;=(MONTH('Get Started'!$D10)-MONTH('Get Started'!$D9)),YEAR('Get Started'!$D10),IF(AZ5&lt;=12,YEAR('Get Started'!$D10)+1,OFFSET(AZ6,0,-12)+1)))</f>
        <v>2023</v>
      </c>
      <c r="BA6" s="25">
        <f ca="1">IF(EOMONTH(BA4,0)&lt;=EOMONTH('Get Started'!$D10,0),YEAR('Get Started'!$D10),IF(BA5&lt;=(MONTH('Get Started'!$D10)-MONTH('Get Started'!$D9)),YEAR('Get Started'!$D10),IF(BA5&lt;=12,YEAR('Get Started'!$D10)+1,OFFSET(BA6,0,-12)+1)))</f>
        <v>2023</v>
      </c>
      <c r="BB6" s="25">
        <f ca="1">IF(EOMONTH(BB4,0)&lt;=EOMONTH('Get Started'!$D10,0),YEAR('Get Started'!$D10),IF(BB5&lt;=(MONTH('Get Started'!$D10)-MONTH('Get Started'!$D9)),YEAR('Get Started'!$D10),IF(BB5&lt;=12,YEAR('Get Started'!$D10)+1,OFFSET(BB6,0,-12)+1)))</f>
        <v>2023</v>
      </c>
      <c r="BC6" s="25">
        <f ca="1">IF(EOMONTH(BC4,0)&lt;=EOMONTH('Get Started'!$D10,0),YEAR('Get Started'!$D10),IF(BC5&lt;=(MONTH('Get Started'!$D10)-MONTH('Get Started'!$D9)),YEAR('Get Started'!$D10),IF(BC5&lt;=12,YEAR('Get Started'!$D10)+1,OFFSET(BC6,0,-12)+1)))</f>
        <v>2023</v>
      </c>
      <c r="BD6" s="25">
        <f ca="1">IF(EOMONTH(BD4,0)&lt;=EOMONTH('Get Started'!$D10,0),YEAR('Get Started'!$D10),IF(BD5&lt;=(MONTH('Get Started'!$D10)-MONTH('Get Started'!$D9)),YEAR('Get Started'!$D10),IF(BD5&lt;=12,YEAR('Get Started'!$D10)+1,OFFSET(BD6,0,-12)+1)))</f>
        <v>2023</v>
      </c>
      <c r="BE6" s="25">
        <f ca="1">IF(EOMONTH(BE4,0)&lt;=EOMONTH('Get Started'!$D10,0),YEAR('Get Started'!$D10),IF(BE5&lt;=(MONTH('Get Started'!$D10)-MONTH('Get Started'!$D9)),YEAR('Get Started'!$D10),IF(BE5&lt;=12,YEAR('Get Started'!$D10)+1,OFFSET(BE6,0,-12)+1)))</f>
        <v>2023</v>
      </c>
      <c r="BF6" s="25">
        <f ca="1">IF(EOMONTH(BF4,0)&lt;=EOMONTH('Get Started'!$D10,0),YEAR('Get Started'!$D10),IF(BF5&lt;=(MONTH('Get Started'!$D10)-MONTH('Get Started'!$D9)),YEAR('Get Started'!$D10),IF(BF5&lt;=12,YEAR('Get Started'!$D10)+1,OFFSET(BF6,0,-12)+1)))</f>
        <v>2023</v>
      </c>
      <c r="BH6" s="40">
        <f ca="1">L6</f>
        <v>2020</v>
      </c>
      <c r="BI6" s="40">
        <f ca="1">INDEX($L6:$CI6,MATCH(BH5+3,$L5:$CI5))</f>
        <v>2020</v>
      </c>
      <c r="BJ6" s="40">
        <f t="shared" ref="BJ6:BW6" ca="1" si="49">INDEX($L6:$BF6,MATCH(BI5+3,$L5:$BF5))</f>
        <v>2020</v>
      </c>
      <c r="BK6" s="40">
        <f t="shared" ca="1" si="49"/>
        <v>2020</v>
      </c>
      <c r="BL6" s="40">
        <f t="shared" ca="1" si="49"/>
        <v>2021</v>
      </c>
      <c r="BM6" s="40">
        <f t="shared" ca="1" si="49"/>
        <v>2021</v>
      </c>
      <c r="BN6" s="40">
        <f t="shared" ca="1" si="49"/>
        <v>2021</v>
      </c>
      <c r="BO6" s="40">
        <f t="shared" ca="1" si="49"/>
        <v>2021</v>
      </c>
      <c r="BP6" s="40">
        <f t="shared" ca="1" si="49"/>
        <v>2022</v>
      </c>
      <c r="BQ6" s="40">
        <f t="shared" ca="1" si="49"/>
        <v>2022</v>
      </c>
      <c r="BR6" s="40">
        <f t="shared" ca="1" si="49"/>
        <v>2022</v>
      </c>
      <c r="BS6" s="40">
        <f t="shared" ca="1" si="49"/>
        <v>2022</v>
      </c>
      <c r="BT6" s="40">
        <f t="shared" ca="1" si="49"/>
        <v>2023</v>
      </c>
      <c r="BU6" s="40">
        <f t="shared" ca="1" si="49"/>
        <v>2023</v>
      </c>
      <c r="BV6" s="40">
        <f t="shared" ca="1" si="49"/>
        <v>2023</v>
      </c>
      <c r="BW6" s="40">
        <f t="shared" ca="1" si="49"/>
        <v>2023</v>
      </c>
      <c r="BY6" s="44">
        <f>YEAR(BY4)</f>
        <v>2020</v>
      </c>
      <c r="BZ6" s="44">
        <f>YEAR(BZ4)</f>
        <v>2021</v>
      </c>
      <c r="CA6" s="44">
        <f>YEAR(CA4)</f>
        <v>2022</v>
      </c>
      <c r="CB6" s="44">
        <f>YEAR(CB4)</f>
        <v>2023</v>
      </c>
    </row>
    <row r="7" spans="2:80">
      <c r="B7" s="26" t="s">
        <v>271</v>
      </c>
      <c r="C7" s="30" t="s">
        <v>273</v>
      </c>
      <c r="D7" s="26" t="s">
        <v>274</v>
      </c>
      <c r="E7" s="36"/>
      <c r="F7" s="36"/>
      <c r="G7" s="36"/>
      <c r="H7" s="36"/>
      <c r="I7" s="36"/>
      <c r="J7" s="36"/>
      <c r="K7" s="36"/>
      <c r="L7" s="40" t="str">
        <f t="shared" ref="L7:BF7" si="50">IF(OR(L10=3,L10=2,L10=1),"Q1",IF(OR(L10=6,L10=5,L10=4),"Q2",IF(OR(L10=9,L10=8,L10=7),"Q3","Q4")))</f>
        <v>Q1</v>
      </c>
      <c r="M7" s="40" t="str">
        <f t="shared" si="50"/>
        <v>Q1</v>
      </c>
      <c r="N7" s="40" t="str">
        <f t="shared" si="50"/>
        <v>Q1</v>
      </c>
      <c r="O7" s="40" t="str">
        <f t="shared" si="50"/>
        <v>Q2</v>
      </c>
      <c r="P7" s="40" t="str">
        <f t="shared" si="50"/>
        <v>Q2</v>
      </c>
      <c r="Q7" s="40" t="str">
        <f t="shared" si="50"/>
        <v>Q2</v>
      </c>
      <c r="R7" s="40" t="str">
        <f t="shared" si="50"/>
        <v>Q3</v>
      </c>
      <c r="S7" s="40" t="str">
        <f t="shared" si="50"/>
        <v>Q3</v>
      </c>
      <c r="T7" s="40" t="str">
        <f t="shared" si="50"/>
        <v>Q3</v>
      </c>
      <c r="U7" s="40" t="str">
        <f t="shared" si="50"/>
        <v>Q4</v>
      </c>
      <c r="V7" s="40" t="str">
        <f t="shared" si="50"/>
        <v>Q4</v>
      </c>
      <c r="W7" s="40" t="str">
        <f t="shared" si="50"/>
        <v>Q4</v>
      </c>
      <c r="X7" s="40" t="str">
        <f t="shared" si="50"/>
        <v>Q1</v>
      </c>
      <c r="Y7" s="40" t="str">
        <f t="shared" si="50"/>
        <v>Q1</v>
      </c>
      <c r="Z7" s="40" t="str">
        <f t="shared" si="50"/>
        <v>Q1</v>
      </c>
      <c r="AA7" s="40" t="str">
        <f t="shared" si="50"/>
        <v>Q2</v>
      </c>
      <c r="AB7" s="40" t="str">
        <f t="shared" si="50"/>
        <v>Q2</v>
      </c>
      <c r="AC7" s="40" t="str">
        <f t="shared" si="50"/>
        <v>Q2</v>
      </c>
      <c r="AD7" s="40" t="str">
        <f t="shared" si="50"/>
        <v>Q3</v>
      </c>
      <c r="AE7" s="40" t="str">
        <f t="shared" si="50"/>
        <v>Q3</v>
      </c>
      <c r="AF7" s="40" t="str">
        <f t="shared" si="50"/>
        <v>Q3</v>
      </c>
      <c r="AG7" s="40" t="str">
        <f t="shared" si="50"/>
        <v>Q4</v>
      </c>
      <c r="AH7" s="40" t="str">
        <f t="shared" si="50"/>
        <v>Q4</v>
      </c>
      <c r="AI7" s="40" t="str">
        <f t="shared" si="50"/>
        <v>Q4</v>
      </c>
      <c r="AJ7" s="40" t="str">
        <f t="shared" si="50"/>
        <v>Q1</v>
      </c>
      <c r="AK7" s="40" t="str">
        <f t="shared" si="50"/>
        <v>Q1</v>
      </c>
      <c r="AL7" s="40" t="str">
        <f t="shared" si="50"/>
        <v>Q1</v>
      </c>
      <c r="AM7" s="40" t="str">
        <f t="shared" si="50"/>
        <v>Q2</v>
      </c>
      <c r="AN7" s="40" t="str">
        <f t="shared" si="50"/>
        <v>Q2</v>
      </c>
      <c r="AO7" s="40" t="str">
        <f t="shared" si="50"/>
        <v>Q2</v>
      </c>
      <c r="AP7" s="40" t="str">
        <f t="shared" si="50"/>
        <v>Q3</v>
      </c>
      <c r="AQ7" s="40" t="str">
        <f t="shared" si="50"/>
        <v>Q3</v>
      </c>
      <c r="AR7" s="40" t="str">
        <f t="shared" si="50"/>
        <v>Q3</v>
      </c>
      <c r="AS7" s="40" t="str">
        <f t="shared" si="50"/>
        <v>Q4</v>
      </c>
      <c r="AT7" s="40" t="str">
        <f t="shared" si="50"/>
        <v>Q4</v>
      </c>
      <c r="AU7" s="40" t="str">
        <f t="shared" si="50"/>
        <v>Q4</v>
      </c>
      <c r="AV7" s="40" t="str">
        <f t="shared" si="50"/>
        <v>Q1</v>
      </c>
      <c r="AW7" s="40" t="str">
        <f t="shared" si="50"/>
        <v>Q1</v>
      </c>
      <c r="AX7" s="40" t="str">
        <f t="shared" si="50"/>
        <v>Q1</v>
      </c>
      <c r="AY7" s="40" t="str">
        <f t="shared" si="50"/>
        <v>Q2</v>
      </c>
      <c r="AZ7" s="40" t="str">
        <f t="shared" si="50"/>
        <v>Q2</v>
      </c>
      <c r="BA7" s="40" t="str">
        <f t="shared" si="50"/>
        <v>Q2</v>
      </c>
      <c r="BB7" s="40" t="str">
        <f t="shared" si="50"/>
        <v>Q3</v>
      </c>
      <c r="BC7" s="40" t="str">
        <f t="shared" si="50"/>
        <v>Q3</v>
      </c>
      <c r="BD7" s="40" t="str">
        <f t="shared" si="50"/>
        <v>Q3</v>
      </c>
      <c r="BE7" s="40" t="str">
        <f t="shared" si="50"/>
        <v>Q4</v>
      </c>
      <c r="BF7" s="40" t="str">
        <f t="shared" si="50"/>
        <v>Q4</v>
      </c>
      <c r="BH7" s="40" t="str">
        <f>L7</f>
        <v>Q1</v>
      </c>
      <c r="BI7" s="40" t="str">
        <f t="shared" ref="BI7:BW7" si="51">IF(BH7="Q4","Q1",IF(BH7="Q3","Q4",IF(BH7="Q2","Q3","Q2")))</f>
        <v>Q2</v>
      </c>
      <c r="BJ7" s="40" t="str">
        <f t="shared" si="51"/>
        <v>Q3</v>
      </c>
      <c r="BK7" s="40" t="str">
        <f t="shared" si="51"/>
        <v>Q4</v>
      </c>
      <c r="BL7" s="40" t="str">
        <f t="shared" si="51"/>
        <v>Q1</v>
      </c>
      <c r="BM7" s="40" t="str">
        <f t="shared" si="51"/>
        <v>Q2</v>
      </c>
      <c r="BN7" s="40" t="str">
        <f t="shared" si="51"/>
        <v>Q3</v>
      </c>
      <c r="BO7" s="40" t="str">
        <f t="shared" si="51"/>
        <v>Q4</v>
      </c>
      <c r="BP7" s="40" t="str">
        <f t="shared" si="51"/>
        <v>Q1</v>
      </c>
      <c r="BQ7" s="40" t="str">
        <f t="shared" si="51"/>
        <v>Q2</v>
      </c>
      <c r="BR7" s="40" t="str">
        <f t="shared" si="51"/>
        <v>Q3</v>
      </c>
      <c r="BS7" s="40" t="str">
        <f t="shared" si="51"/>
        <v>Q4</v>
      </c>
      <c r="BT7" s="40" t="str">
        <f t="shared" si="51"/>
        <v>Q1</v>
      </c>
      <c r="BU7" s="40" t="str">
        <f t="shared" si="51"/>
        <v>Q2</v>
      </c>
      <c r="BV7" s="40" t="str">
        <f t="shared" si="51"/>
        <v>Q3</v>
      </c>
      <c r="BW7" s="40" t="str">
        <f t="shared" si="51"/>
        <v>Q4</v>
      </c>
      <c r="BY7" s="40" t="s">
        <v>266</v>
      </c>
      <c r="BZ7" s="40" t="s">
        <v>266</v>
      </c>
      <c r="CA7" s="40" t="s">
        <v>266</v>
      </c>
      <c r="CB7" s="40" t="s">
        <v>266</v>
      </c>
    </row>
    <row r="8" spans="2:80">
      <c r="B8" s="36" t="s">
        <v>265</v>
      </c>
      <c r="C8" s="30" t="s">
        <v>273</v>
      </c>
      <c r="D8" s="26" t="s">
        <v>275</v>
      </c>
      <c r="E8" s="37"/>
      <c r="F8" s="37"/>
      <c r="G8" s="37"/>
      <c r="H8" s="37"/>
      <c r="I8" s="37"/>
      <c r="J8" s="37"/>
      <c r="K8" s="37"/>
      <c r="L8" s="39" t="str">
        <f t="shared" ref="L8:BF8" ca="1" si="52">L7&amp;" "&amp;L6</f>
        <v>Q1 2020</v>
      </c>
      <c r="M8" s="39" t="str">
        <f t="shared" ca="1" si="52"/>
        <v>Q1 2020</v>
      </c>
      <c r="N8" s="39" t="str">
        <f t="shared" ca="1" si="52"/>
        <v>Q1 2020</v>
      </c>
      <c r="O8" s="39" t="str">
        <f t="shared" ca="1" si="52"/>
        <v>Q2 2020</v>
      </c>
      <c r="P8" s="39" t="str">
        <f t="shared" ca="1" si="52"/>
        <v>Q2 2020</v>
      </c>
      <c r="Q8" s="39" t="str">
        <f t="shared" ca="1" si="52"/>
        <v>Q2 2020</v>
      </c>
      <c r="R8" s="39" t="str">
        <f t="shared" ca="1" si="52"/>
        <v>Q3 2020</v>
      </c>
      <c r="S8" s="39" t="str">
        <f t="shared" ca="1" si="52"/>
        <v>Q3 2020</v>
      </c>
      <c r="T8" s="39" t="str">
        <f t="shared" ca="1" si="52"/>
        <v>Q3 2020</v>
      </c>
      <c r="U8" s="39" t="str">
        <f t="shared" ca="1" si="52"/>
        <v>Q4 2020</v>
      </c>
      <c r="V8" s="39" t="str">
        <f t="shared" ca="1" si="52"/>
        <v>Q4 2020</v>
      </c>
      <c r="W8" s="39" t="str">
        <f t="shared" ca="1" si="52"/>
        <v>Q4 2020</v>
      </c>
      <c r="X8" s="39" t="str">
        <f t="shared" ca="1" si="52"/>
        <v>Q1 2021</v>
      </c>
      <c r="Y8" s="39" t="str">
        <f t="shared" ca="1" si="52"/>
        <v>Q1 2021</v>
      </c>
      <c r="Z8" s="39" t="str">
        <f t="shared" ca="1" si="52"/>
        <v>Q1 2021</v>
      </c>
      <c r="AA8" s="39" t="str">
        <f t="shared" ca="1" si="52"/>
        <v>Q2 2021</v>
      </c>
      <c r="AB8" s="39" t="str">
        <f t="shared" ca="1" si="52"/>
        <v>Q2 2021</v>
      </c>
      <c r="AC8" s="39" t="str">
        <f t="shared" ca="1" si="52"/>
        <v>Q2 2021</v>
      </c>
      <c r="AD8" s="39" t="str">
        <f t="shared" ca="1" si="52"/>
        <v>Q3 2021</v>
      </c>
      <c r="AE8" s="39" t="str">
        <f t="shared" ca="1" si="52"/>
        <v>Q3 2021</v>
      </c>
      <c r="AF8" s="39" t="str">
        <f t="shared" ca="1" si="52"/>
        <v>Q3 2021</v>
      </c>
      <c r="AG8" s="39" t="str">
        <f t="shared" ca="1" si="52"/>
        <v>Q4 2021</v>
      </c>
      <c r="AH8" s="39" t="str">
        <f t="shared" ca="1" si="52"/>
        <v>Q4 2021</v>
      </c>
      <c r="AI8" s="39" t="str">
        <f t="shared" ca="1" si="52"/>
        <v>Q4 2021</v>
      </c>
      <c r="AJ8" s="39" t="str">
        <f t="shared" ca="1" si="52"/>
        <v>Q1 2022</v>
      </c>
      <c r="AK8" s="39" t="str">
        <f t="shared" ca="1" si="52"/>
        <v>Q1 2022</v>
      </c>
      <c r="AL8" s="39" t="str">
        <f t="shared" ca="1" si="52"/>
        <v>Q1 2022</v>
      </c>
      <c r="AM8" s="39" t="str">
        <f t="shared" ca="1" si="52"/>
        <v>Q2 2022</v>
      </c>
      <c r="AN8" s="39" t="str">
        <f t="shared" ca="1" si="52"/>
        <v>Q2 2022</v>
      </c>
      <c r="AO8" s="39" t="str">
        <f t="shared" ca="1" si="52"/>
        <v>Q2 2022</v>
      </c>
      <c r="AP8" s="39" t="str">
        <f t="shared" ca="1" si="52"/>
        <v>Q3 2022</v>
      </c>
      <c r="AQ8" s="39" t="str">
        <f t="shared" ca="1" si="52"/>
        <v>Q3 2022</v>
      </c>
      <c r="AR8" s="39" t="str">
        <f t="shared" ca="1" si="52"/>
        <v>Q3 2022</v>
      </c>
      <c r="AS8" s="39" t="str">
        <f t="shared" ca="1" si="52"/>
        <v>Q4 2022</v>
      </c>
      <c r="AT8" s="39" t="str">
        <f t="shared" ca="1" si="52"/>
        <v>Q4 2022</v>
      </c>
      <c r="AU8" s="39" t="str">
        <f t="shared" ca="1" si="52"/>
        <v>Q4 2022</v>
      </c>
      <c r="AV8" s="39" t="str">
        <f t="shared" ca="1" si="52"/>
        <v>Q1 2023</v>
      </c>
      <c r="AW8" s="39" t="str">
        <f t="shared" ca="1" si="52"/>
        <v>Q1 2023</v>
      </c>
      <c r="AX8" s="39" t="str">
        <f t="shared" ca="1" si="52"/>
        <v>Q1 2023</v>
      </c>
      <c r="AY8" s="39" t="str">
        <f t="shared" ca="1" si="52"/>
        <v>Q2 2023</v>
      </c>
      <c r="AZ8" s="39" t="str">
        <f t="shared" ca="1" si="52"/>
        <v>Q2 2023</v>
      </c>
      <c r="BA8" s="39" t="str">
        <f t="shared" ca="1" si="52"/>
        <v>Q2 2023</v>
      </c>
      <c r="BB8" s="39" t="str">
        <f t="shared" ca="1" si="52"/>
        <v>Q3 2023</v>
      </c>
      <c r="BC8" s="39" t="str">
        <f t="shared" ca="1" si="52"/>
        <v>Q3 2023</v>
      </c>
      <c r="BD8" s="39" t="str">
        <f t="shared" ca="1" si="52"/>
        <v>Q3 2023</v>
      </c>
      <c r="BE8" s="39" t="str">
        <f t="shared" ca="1" si="52"/>
        <v>Q4 2023</v>
      </c>
      <c r="BF8" s="39" t="str">
        <f t="shared" ca="1" si="52"/>
        <v>Q4 2023</v>
      </c>
      <c r="BH8" s="39" t="str">
        <f t="shared" ref="BH8:BW8" ca="1" si="53">BH7&amp;" "&amp;BH6</f>
        <v>Q1 2020</v>
      </c>
      <c r="BI8" s="39" t="str">
        <f t="shared" ca="1" si="53"/>
        <v>Q2 2020</v>
      </c>
      <c r="BJ8" s="39" t="str">
        <f t="shared" ca="1" si="53"/>
        <v>Q3 2020</v>
      </c>
      <c r="BK8" s="39" t="str">
        <f t="shared" ca="1" si="53"/>
        <v>Q4 2020</v>
      </c>
      <c r="BL8" s="39" t="str">
        <f t="shared" ca="1" si="53"/>
        <v>Q1 2021</v>
      </c>
      <c r="BM8" s="39" t="str">
        <f t="shared" ca="1" si="53"/>
        <v>Q2 2021</v>
      </c>
      <c r="BN8" s="39" t="str">
        <f t="shared" ca="1" si="53"/>
        <v>Q3 2021</v>
      </c>
      <c r="BO8" s="39" t="str">
        <f t="shared" ca="1" si="53"/>
        <v>Q4 2021</v>
      </c>
      <c r="BP8" s="39" t="str">
        <f t="shared" ca="1" si="53"/>
        <v>Q1 2022</v>
      </c>
      <c r="BQ8" s="39" t="str">
        <f t="shared" ca="1" si="53"/>
        <v>Q2 2022</v>
      </c>
      <c r="BR8" s="39" t="str">
        <f t="shared" ca="1" si="53"/>
        <v>Q3 2022</v>
      </c>
      <c r="BS8" s="39" t="str">
        <f t="shared" ca="1" si="53"/>
        <v>Q4 2022</v>
      </c>
      <c r="BT8" s="39" t="str">
        <f t="shared" ca="1" si="53"/>
        <v>Q1 2023</v>
      </c>
      <c r="BU8" s="39" t="str">
        <f t="shared" ca="1" si="53"/>
        <v>Q2 2023</v>
      </c>
      <c r="BV8" s="39" t="str">
        <f t="shared" ca="1" si="53"/>
        <v>Q3 2023</v>
      </c>
      <c r="BW8" s="39" t="str">
        <f t="shared" ca="1" si="53"/>
        <v>Q4 2023</v>
      </c>
      <c r="BY8" s="39" t="str">
        <f>BY7&amp;" "&amp;BY6</f>
        <v>Q4 2020</v>
      </c>
      <c r="BZ8" s="39" t="str">
        <f>BZ7&amp;" "&amp;BZ6</f>
        <v>Q4 2021</v>
      </c>
      <c r="CA8" s="39" t="str">
        <f>CA7&amp;" "&amp;CA6</f>
        <v>Q4 2022</v>
      </c>
      <c r="CB8" s="39" t="str">
        <f>CB7&amp;" "&amp;CB6</f>
        <v>Q4 2023</v>
      </c>
    </row>
    <row r="9" spans="2:80" s="2" customFormat="1">
      <c r="B9" s="26" t="s">
        <v>269</v>
      </c>
      <c r="C9" s="30" t="s">
        <v>273</v>
      </c>
      <c r="D9" s="26" t="s">
        <v>276</v>
      </c>
      <c r="E9" s="26"/>
      <c r="F9" s="26"/>
      <c r="G9" s="26"/>
      <c r="H9" s="26"/>
      <c r="I9" s="26"/>
      <c r="J9" s="26"/>
      <c r="K9" s="26"/>
      <c r="L9" s="41" t="str">
        <f t="shared" ref="L9:BF9" si="54">TEXT(L4,"mmmm")</f>
        <v>January</v>
      </c>
      <c r="M9" s="41" t="str">
        <f t="shared" si="54"/>
        <v>February</v>
      </c>
      <c r="N9" s="41" t="str">
        <f t="shared" si="54"/>
        <v>March</v>
      </c>
      <c r="O9" s="41" t="str">
        <f t="shared" si="54"/>
        <v>April</v>
      </c>
      <c r="P9" s="41" t="str">
        <f t="shared" si="54"/>
        <v>May</v>
      </c>
      <c r="Q9" s="41" t="str">
        <f t="shared" si="54"/>
        <v>June</v>
      </c>
      <c r="R9" s="41" t="str">
        <f t="shared" si="54"/>
        <v>July</v>
      </c>
      <c r="S9" s="41" t="str">
        <f t="shared" si="54"/>
        <v>August</v>
      </c>
      <c r="T9" s="41" t="str">
        <f t="shared" si="54"/>
        <v>September</v>
      </c>
      <c r="U9" s="41" t="str">
        <f t="shared" si="54"/>
        <v>October</v>
      </c>
      <c r="V9" s="41" t="str">
        <f t="shared" si="54"/>
        <v>November</v>
      </c>
      <c r="W9" s="41" t="str">
        <f t="shared" si="54"/>
        <v>December</v>
      </c>
      <c r="X9" s="41" t="str">
        <f t="shared" si="54"/>
        <v>January</v>
      </c>
      <c r="Y9" s="41" t="str">
        <f t="shared" si="54"/>
        <v>February</v>
      </c>
      <c r="Z9" s="41" t="str">
        <f t="shared" si="54"/>
        <v>March</v>
      </c>
      <c r="AA9" s="41" t="str">
        <f t="shared" si="54"/>
        <v>April</v>
      </c>
      <c r="AB9" s="41" t="str">
        <f t="shared" si="54"/>
        <v>May</v>
      </c>
      <c r="AC9" s="41" t="str">
        <f t="shared" si="54"/>
        <v>June</v>
      </c>
      <c r="AD9" s="41" t="str">
        <f t="shared" si="54"/>
        <v>July</v>
      </c>
      <c r="AE9" s="41" t="str">
        <f t="shared" si="54"/>
        <v>August</v>
      </c>
      <c r="AF9" s="41" t="str">
        <f t="shared" si="54"/>
        <v>September</v>
      </c>
      <c r="AG9" s="41" t="str">
        <f t="shared" si="54"/>
        <v>October</v>
      </c>
      <c r="AH9" s="41" t="str">
        <f t="shared" si="54"/>
        <v>November</v>
      </c>
      <c r="AI9" s="41" t="str">
        <f t="shared" si="54"/>
        <v>December</v>
      </c>
      <c r="AJ9" s="41" t="str">
        <f t="shared" si="54"/>
        <v>January</v>
      </c>
      <c r="AK9" s="41" t="str">
        <f t="shared" si="54"/>
        <v>February</v>
      </c>
      <c r="AL9" s="41" t="str">
        <f t="shared" si="54"/>
        <v>March</v>
      </c>
      <c r="AM9" s="41" t="str">
        <f t="shared" si="54"/>
        <v>April</v>
      </c>
      <c r="AN9" s="41" t="str">
        <f t="shared" si="54"/>
        <v>May</v>
      </c>
      <c r="AO9" s="41" t="str">
        <f t="shared" si="54"/>
        <v>June</v>
      </c>
      <c r="AP9" s="41" t="str">
        <f t="shared" si="54"/>
        <v>July</v>
      </c>
      <c r="AQ9" s="41" t="str">
        <f t="shared" si="54"/>
        <v>August</v>
      </c>
      <c r="AR9" s="41" t="str">
        <f t="shared" si="54"/>
        <v>September</v>
      </c>
      <c r="AS9" s="41" t="str">
        <f t="shared" si="54"/>
        <v>October</v>
      </c>
      <c r="AT9" s="41" t="str">
        <f t="shared" si="54"/>
        <v>November</v>
      </c>
      <c r="AU9" s="41" t="str">
        <f t="shared" si="54"/>
        <v>December</v>
      </c>
      <c r="AV9" s="41" t="str">
        <f t="shared" si="54"/>
        <v>January</v>
      </c>
      <c r="AW9" s="41" t="str">
        <f t="shared" si="54"/>
        <v>February</v>
      </c>
      <c r="AX9" s="41" t="str">
        <f t="shared" si="54"/>
        <v>March</v>
      </c>
      <c r="AY9" s="41" t="str">
        <f t="shared" si="54"/>
        <v>April</v>
      </c>
      <c r="AZ9" s="41" t="str">
        <f t="shared" si="54"/>
        <v>May</v>
      </c>
      <c r="BA9" s="41" t="str">
        <f t="shared" si="54"/>
        <v>June</v>
      </c>
      <c r="BB9" s="41" t="str">
        <f t="shared" si="54"/>
        <v>July</v>
      </c>
      <c r="BC9" s="41" t="str">
        <f t="shared" si="54"/>
        <v>August</v>
      </c>
      <c r="BD9" s="41" t="str">
        <f t="shared" si="54"/>
        <v>September</v>
      </c>
      <c r="BE9" s="41" t="str">
        <f t="shared" si="54"/>
        <v>October</v>
      </c>
      <c r="BF9" s="41" t="str">
        <f t="shared" si="54"/>
        <v>November</v>
      </c>
      <c r="BH9" s="41" t="str">
        <f t="shared" ref="BH9:BW9" si="55">TEXT(BH4,"mmmm")</f>
        <v>March</v>
      </c>
      <c r="BI9" s="41" t="str">
        <f t="shared" si="55"/>
        <v>June</v>
      </c>
      <c r="BJ9" s="41" t="str">
        <f t="shared" si="55"/>
        <v>September</v>
      </c>
      <c r="BK9" s="41" t="str">
        <f t="shared" si="55"/>
        <v>December</v>
      </c>
      <c r="BL9" s="41" t="str">
        <f t="shared" si="55"/>
        <v>March</v>
      </c>
      <c r="BM9" s="41" t="str">
        <f t="shared" si="55"/>
        <v>June</v>
      </c>
      <c r="BN9" s="41" t="str">
        <f t="shared" si="55"/>
        <v>September</v>
      </c>
      <c r="BO9" s="41" t="str">
        <f t="shared" si="55"/>
        <v>December</v>
      </c>
      <c r="BP9" s="41" t="str">
        <f t="shared" si="55"/>
        <v>March</v>
      </c>
      <c r="BQ9" s="41" t="str">
        <f t="shared" si="55"/>
        <v>June</v>
      </c>
      <c r="BR9" s="41" t="str">
        <f t="shared" si="55"/>
        <v>September</v>
      </c>
      <c r="BS9" s="41" t="str">
        <f t="shared" si="55"/>
        <v>December</v>
      </c>
      <c r="BT9" s="41" t="str">
        <f t="shared" si="55"/>
        <v>March</v>
      </c>
      <c r="BU9" s="41" t="str">
        <f t="shared" si="55"/>
        <v>June</v>
      </c>
      <c r="BV9" s="41" t="str">
        <f t="shared" si="55"/>
        <v>September</v>
      </c>
      <c r="BW9" s="41" t="str">
        <f t="shared" si="55"/>
        <v>December</v>
      </c>
      <c r="BX9" s="25"/>
      <c r="BY9" s="41" t="str">
        <f>TEXT(BY4,"mmmm")</f>
        <v>December</v>
      </c>
      <c r="BZ9" s="41" t="str">
        <f>TEXT(BZ4,"mmmm")</f>
        <v>December</v>
      </c>
      <c r="CA9" s="41" t="str">
        <f>TEXT(CA4,"mmmm")</f>
        <v>December</v>
      </c>
      <c r="CB9" s="41" t="str">
        <f>TEXT(CB4,"mmmm")</f>
        <v>December</v>
      </c>
    </row>
    <row r="10" spans="2:80" s="2" customFormat="1">
      <c r="B10" s="116" t="s">
        <v>270</v>
      </c>
      <c r="C10" s="30" t="s">
        <v>58</v>
      </c>
      <c r="D10" s="26" t="s">
        <v>277</v>
      </c>
      <c r="E10" s="26"/>
      <c r="F10" s="26"/>
      <c r="G10" s="26"/>
      <c r="H10" s="26"/>
      <c r="I10" s="26"/>
      <c r="J10" s="26"/>
      <c r="K10" s="26"/>
      <c r="L10" s="25">
        <f>IF(MOD(MONTH(L4)+12-MONTH('Get Started'!$D10),12)=0,12,MOD(MONTH(L4)+12-MONTH('Get Started'!$D10),12))</f>
        <v>1</v>
      </c>
      <c r="M10" s="25">
        <f>IF(MOD(MONTH(M4)+12-MONTH('Get Started'!$D10),12)=0,12,MOD(MONTH(M4)+12-MONTH('Get Started'!$D10),12))</f>
        <v>2</v>
      </c>
      <c r="N10" s="25">
        <f>IF(MOD(MONTH(N4)+12-MONTH('Get Started'!$D10),12)=0,12,MOD(MONTH(N4)+12-MONTH('Get Started'!$D10),12))</f>
        <v>3</v>
      </c>
      <c r="O10" s="25">
        <f>IF(MOD(MONTH(O4)+12-MONTH('Get Started'!$D10),12)=0,12,MOD(MONTH(O4)+12-MONTH('Get Started'!$D10),12))</f>
        <v>4</v>
      </c>
      <c r="P10" s="25">
        <f>IF(MOD(MONTH(P4)+12-MONTH('Get Started'!$D10),12)=0,12,MOD(MONTH(P4)+12-MONTH('Get Started'!$D10),12))</f>
        <v>5</v>
      </c>
      <c r="Q10" s="25">
        <f>IF(MOD(MONTH(Q4)+12-MONTH('Get Started'!$D10),12)=0,12,MOD(MONTH(Q4)+12-MONTH('Get Started'!$D10),12))</f>
        <v>6</v>
      </c>
      <c r="R10" s="25">
        <f>IF(MOD(MONTH(R4)+12-MONTH('Get Started'!$D10),12)=0,12,MOD(MONTH(R4)+12-MONTH('Get Started'!$D10),12))</f>
        <v>7</v>
      </c>
      <c r="S10" s="25">
        <f>IF(MOD(MONTH(S4)+12-MONTH('Get Started'!$D10),12)=0,12,MOD(MONTH(S4)+12-MONTH('Get Started'!$D10),12))</f>
        <v>8</v>
      </c>
      <c r="T10" s="25">
        <f>IF(MOD(MONTH(T4)+12-MONTH('Get Started'!$D10),12)=0,12,MOD(MONTH(T4)+12-MONTH('Get Started'!$D10),12))</f>
        <v>9</v>
      </c>
      <c r="U10" s="25">
        <f>IF(MOD(MONTH(U4)+12-MONTH('Get Started'!$D10),12)=0,12,MOD(MONTH(U4)+12-MONTH('Get Started'!$D10),12))</f>
        <v>10</v>
      </c>
      <c r="V10" s="25">
        <f>IF(MOD(MONTH(V4)+12-MONTH('Get Started'!$D10),12)=0,12,MOD(MONTH(V4)+12-MONTH('Get Started'!$D10),12))</f>
        <v>11</v>
      </c>
      <c r="W10" s="25">
        <f>IF(MOD(MONTH(W4)+12-MONTH('Get Started'!$D10),12)=0,12,MOD(MONTH(W4)+12-MONTH('Get Started'!$D10),12))</f>
        <v>12</v>
      </c>
      <c r="X10" s="25">
        <f>IF(MOD(MONTH(X4)+12-MONTH('Get Started'!$D10),12)=0,12,MOD(MONTH(X4)+12-MONTH('Get Started'!$D10),12))</f>
        <v>1</v>
      </c>
      <c r="Y10" s="25">
        <f>IF(MOD(MONTH(Y4)+12-MONTH('Get Started'!$D10),12)=0,12,MOD(MONTH(Y4)+12-MONTH('Get Started'!$D10),12))</f>
        <v>2</v>
      </c>
      <c r="Z10" s="25">
        <f>IF(MOD(MONTH(Z4)+12-MONTH('Get Started'!$D10),12)=0,12,MOD(MONTH(Z4)+12-MONTH('Get Started'!$D10),12))</f>
        <v>3</v>
      </c>
      <c r="AA10" s="25">
        <f>IF(MOD(MONTH(AA4)+12-MONTH('Get Started'!$D10),12)=0,12,MOD(MONTH(AA4)+12-MONTH('Get Started'!$D10),12))</f>
        <v>4</v>
      </c>
      <c r="AB10" s="25">
        <f>IF(MOD(MONTH(AB4)+12-MONTH('Get Started'!$D10),12)=0,12,MOD(MONTH(AB4)+12-MONTH('Get Started'!$D10),12))</f>
        <v>5</v>
      </c>
      <c r="AC10" s="25">
        <f>IF(MOD(MONTH(AC4)+12-MONTH('Get Started'!$D10),12)=0,12,MOD(MONTH(AC4)+12-MONTH('Get Started'!$D10),12))</f>
        <v>6</v>
      </c>
      <c r="AD10" s="25">
        <f>IF(MOD(MONTH(AD4)+12-MONTH('Get Started'!$D10),12)=0,12,MOD(MONTH(AD4)+12-MONTH('Get Started'!$D10),12))</f>
        <v>7</v>
      </c>
      <c r="AE10" s="25">
        <f>IF(MOD(MONTH(AE4)+12-MONTH('Get Started'!$D10),12)=0,12,MOD(MONTH(AE4)+12-MONTH('Get Started'!$D10),12))</f>
        <v>8</v>
      </c>
      <c r="AF10" s="25">
        <f>IF(MOD(MONTH(AF4)+12-MONTH('Get Started'!$D10),12)=0,12,MOD(MONTH(AF4)+12-MONTH('Get Started'!$D10),12))</f>
        <v>9</v>
      </c>
      <c r="AG10" s="25">
        <f>IF(MOD(MONTH(AG4)+12-MONTH('Get Started'!$D10),12)=0,12,MOD(MONTH(AG4)+12-MONTH('Get Started'!$D10),12))</f>
        <v>10</v>
      </c>
      <c r="AH10" s="25">
        <f>IF(MOD(MONTH(AH4)+12-MONTH('Get Started'!$D10),12)=0,12,MOD(MONTH(AH4)+12-MONTH('Get Started'!$D10),12))</f>
        <v>11</v>
      </c>
      <c r="AI10" s="25">
        <f>IF(MOD(MONTH(AI4)+12-MONTH('Get Started'!$D10),12)=0,12,MOD(MONTH(AI4)+12-MONTH('Get Started'!$D10),12))</f>
        <v>12</v>
      </c>
      <c r="AJ10" s="25">
        <f>IF(MOD(MONTH(AJ4)+12-MONTH('Get Started'!$D10),12)=0,12,MOD(MONTH(AJ4)+12-MONTH('Get Started'!$D10),12))</f>
        <v>1</v>
      </c>
      <c r="AK10" s="25">
        <f>IF(MOD(MONTH(AK4)+12-MONTH('Get Started'!$D10),12)=0,12,MOD(MONTH(AK4)+12-MONTH('Get Started'!$D10),12))</f>
        <v>2</v>
      </c>
      <c r="AL10" s="25">
        <f>IF(MOD(MONTH(AL4)+12-MONTH('Get Started'!$D10),12)=0,12,MOD(MONTH(AL4)+12-MONTH('Get Started'!$D10),12))</f>
        <v>3</v>
      </c>
      <c r="AM10" s="25">
        <f>IF(MOD(MONTH(AM4)+12-MONTH('Get Started'!$D10),12)=0,12,MOD(MONTH(AM4)+12-MONTH('Get Started'!$D10),12))</f>
        <v>4</v>
      </c>
      <c r="AN10" s="25">
        <f>IF(MOD(MONTH(AN4)+12-MONTH('Get Started'!$D10),12)=0,12,MOD(MONTH(AN4)+12-MONTH('Get Started'!$D10),12))</f>
        <v>5</v>
      </c>
      <c r="AO10" s="25">
        <f>IF(MOD(MONTH(AO4)+12-MONTH('Get Started'!$D10),12)=0,12,MOD(MONTH(AO4)+12-MONTH('Get Started'!$D10),12))</f>
        <v>6</v>
      </c>
      <c r="AP10" s="25">
        <f>IF(MOD(MONTH(AP4)+12-MONTH('Get Started'!$D10),12)=0,12,MOD(MONTH(AP4)+12-MONTH('Get Started'!$D10),12))</f>
        <v>7</v>
      </c>
      <c r="AQ10" s="25">
        <f>IF(MOD(MONTH(AQ4)+12-MONTH('Get Started'!$D10),12)=0,12,MOD(MONTH(AQ4)+12-MONTH('Get Started'!$D10),12))</f>
        <v>8</v>
      </c>
      <c r="AR10" s="25">
        <f>IF(MOD(MONTH(AR4)+12-MONTH('Get Started'!$D10),12)=0,12,MOD(MONTH(AR4)+12-MONTH('Get Started'!$D10),12))</f>
        <v>9</v>
      </c>
      <c r="AS10" s="25">
        <f>IF(MOD(MONTH(AS4)+12-MONTH('Get Started'!$D10),12)=0,12,MOD(MONTH(AS4)+12-MONTH('Get Started'!$D10),12))</f>
        <v>10</v>
      </c>
      <c r="AT10" s="25">
        <f>IF(MOD(MONTH(AT4)+12-MONTH('Get Started'!$D10),12)=0,12,MOD(MONTH(AT4)+12-MONTH('Get Started'!$D10),12))</f>
        <v>11</v>
      </c>
      <c r="AU10" s="25">
        <f>IF(MOD(MONTH(AU4)+12-MONTH('Get Started'!$D10),12)=0,12,MOD(MONTH(AU4)+12-MONTH('Get Started'!$D10),12))</f>
        <v>12</v>
      </c>
      <c r="AV10" s="25">
        <f>IF(MOD(MONTH(AV4)+12-MONTH('Get Started'!$D10),12)=0,12,MOD(MONTH(AV4)+12-MONTH('Get Started'!$D10),12))</f>
        <v>1</v>
      </c>
      <c r="AW10" s="25">
        <f>IF(MOD(MONTH(AW4)+12-MONTH('Get Started'!$D10),12)=0,12,MOD(MONTH(AW4)+12-MONTH('Get Started'!$D10),12))</f>
        <v>2</v>
      </c>
      <c r="AX10" s="25">
        <f>IF(MOD(MONTH(AX4)+12-MONTH('Get Started'!$D10),12)=0,12,MOD(MONTH(AX4)+12-MONTH('Get Started'!$D10),12))</f>
        <v>3</v>
      </c>
      <c r="AY10" s="25">
        <f>IF(MOD(MONTH(AY4)+12-MONTH('Get Started'!$D10),12)=0,12,MOD(MONTH(AY4)+12-MONTH('Get Started'!$D10),12))</f>
        <v>4</v>
      </c>
      <c r="AZ10" s="25">
        <f>IF(MOD(MONTH(AZ4)+12-MONTH('Get Started'!$D10),12)=0,12,MOD(MONTH(AZ4)+12-MONTH('Get Started'!$D10),12))</f>
        <v>5</v>
      </c>
      <c r="BA10" s="25">
        <f>IF(MOD(MONTH(BA4)+12-MONTH('Get Started'!$D10),12)=0,12,MOD(MONTH(BA4)+12-MONTH('Get Started'!$D10),12))</f>
        <v>6</v>
      </c>
      <c r="BB10" s="25">
        <f>IF(MOD(MONTH(BB4)+12-MONTH('Get Started'!$D10),12)=0,12,MOD(MONTH(BB4)+12-MONTH('Get Started'!$D10),12))</f>
        <v>7</v>
      </c>
      <c r="BC10" s="25">
        <f>IF(MOD(MONTH(BC4)+12-MONTH('Get Started'!$D10),12)=0,12,MOD(MONTH(BC4)+12-MONTH('Get Started'!$D10),12))</f>
        <v>8</v>
      </c>
      <c r="BD10" s="25">
        <f>IF(MOD(MONTH(BD4)+12-MONTH('Get Started'!$D10),12)=0,12,MOD(MONTH(BD4)+12-MONTH('Get Started'!$D10),12))</f>
        <v>9</v>
      </c>
      <c r="BE10" s="25">
        <f>IF(MOD(MONTH(BE4)+12-MONTH('Get Started'!$D10),12)=0,12,MOD(MONTH(BE4)+12-MONTH('Get Started'!$D10),12))</f>
        <v>10</v>
      </c>
      <c r="BF10" s="25">
        <f>IF(MOD(MONTH(BF4)+12-MONTH('Get Started'!$D10),12)=0,12,MOD(MONTH(BF4)+12-MONTH('Get Started'!$D10),12))</f>
        <v>11</v>
      </c>
      <c r="BH10" s="25">
        <f>IF(MOD(MONTH(BH4)+12-MONTH('Get Started'!$D10),12)=0,12,MOD(MONTH(BH4)+12-MONTH('Get Started'!$D10),12))</f>
        <v>3</v>
      </c>
      <c r="BI10" s="25">
        <f>IF(MOD(MONTH(BI4)+12-MONTH('Get Started'!$D10),12)=0,12,MOD(MONTH(BI4)+12-MONTH('Get Started'!$D10),12))</f>
        <v>6</v>
      </c>
      <c r="BJ10" s="25">
        <f>IF(MOD(MONTH(BJ4)+12-MONTH('Get Started'!$D10),12)=0,12,MOD(MONTH(BJ4)+12-MONTH('Get Started'!$D10),12))</f>
        <v>9</v>
      </c>
      <c r="BK10" s="25">
        <f>IF(MOD(MONTH(BK4)+12-MONTH('Get Started'!$D10),12)=0,12,MOD(MONTH(BK4)+12-MONTH('Get Started'!$D10),12))</f>
        <v>12</v>
      </c>
      <c r="BL10" s="25">
        <f>IF(MOD(MONTH(BL4)+12-MONTH('Get Started'!$D10),12)=0,12,MOD(MONTH(BL4)+12-MONTH('Get Started'!$D10),12))</f>
        <v>3</v>
      </c>
      <c r="BM10" s="25">
        <f>IF(MOD(MONTH(BM4)+12-MONTH('Get Started'!$D10),12)=0,12,MOD(MONTH(BM4)+12-MONTH('Get Started'!$D10),12))</f>
        <v>6</v>
      </c>
      <c r="BN10" s="25">
        <f>IF(MOD(MONTH(BN4)+12-MONTH('Get Started'!$D10),12)=0,12,MOD(MONTH(BN4)+12-MONTH('Get Started'!$D10),12))</f>
        <v>9</v>
      </c>
      <c r="BO10" s="25">
        <f>IF(MOD(MONTH(BO4)+12-MONTH('Get Started'!$D10),12)=0,12,MOD(MONTH(BO4)+12-MONTH('Get Started'!$D10),12))</f>
        <v>12</v>
      </c>
      <c r="BP10" s="25">
        <f>IF(MOD(MONTH(BP4)+12-MONTH('Get Started'!$D10),12)=0,12,MOD(MONTH(BP4)+12-MONTH('Get Started'!$D10),12))</f>
        <v>3</v>
      </c>
      <c r="BQ10" s="25">
        <f>IF(MOD(MONTH(BQ4)+12-MONTH('Get Started'!$D10),12)=0,12,MOD(MONTH(BQ4)+12-MONTH('Get Started'!$D10),12))</f>
        <v>6</v>
      </c>
      <c r="BR10" s="25">
        <f>IF(MOD(MONTH(BR4)+12-MONTH('Get Started'!$D10),12)=0,12,MOD(MONTH(BR4)+12-MONTH('Get Started'!$D10),12))</f>
        <v>9</v>
      </c>
      <c r="BS10" s="25">
        <f>IF(MOD(MONTH(BS4)+12-MONTH('Get Started'!$D10),12)=0,12,MOD(MONTH(BS4)+12-MONTH('Get Started'!$D10),12))</f>
        <v>12</v>
      </c>
      <c r="BT10" s="25">
        <f>IF(MOD(MONTH(BT4)+12-MONTH('Get Started'!$D10),12)=0,12,MOD(MONTH(BT4)+12-MONTH('Get Started'!$D10),12))</f>
        <v>3</v>
      </c>
      <c r="BU10" s="25">
        <f>IF(MOD(MONTH(BU4)+12-MONTH('Get Started'!$D10),12)=0,12,MOD(MONTH(BU4)+12-MONTH('Get Started'!$D10),12))</f>
        <v>6</v>
      </c>
      <c r="BV10" s="25">
        <f>IF(MOD(MONTH(BV4)+12-MONTH('Get Started'!$D10),12)=0,12,MOD(MONTH(BV4)+12-MONTH('Get Started'!$D10),12))</f>
        <v>9</v>
      </c>
      <c r="BW10" s="25">
        <f>IF(MOD(MONTH(BW4)+12-MONTH('Get Started'!$D10),12)=0,12,MOD(MONTH(BW4)+12-MONTH('Get Started'!$D10),12))</f>
        <v>12</v>
      </c>
      <c r="BX10" s="25"/>
      <c r="BY10" s="25">
        <f>IF(MOD(MONTH(BY4)+12-MONTH('Get Started'!$D10),12)=0,12,MOD(MONTH(BY4)+12-MONTH('Get Started'!$D10),12))</f>
        <v>12</v>
      </c>
      <c r="BZ10" s="25">
        <f>IF(MOD(MONTH(BZ4)+12-MONTH('Get Started'!$D10),12)=0,12,MOD(MONTH(BZ4)+12-MONTH('Get Started'!$D10),12))</f>
        <v>12</v>
      </c>
      <c r="CA10" s="25">
        <f>IF(MOD(MONTH(CA4)+12-MONTH('Get Started'!$D10),12)=0,12,MOD(MONTH(CA4)+12-MONTH('Get Started'!$D10),12))</f>
        <v>12</v>
      </c>
      <c r="CB10" s="25">
        <f>IF(MOD(MONTH(CB4)+12-MONTH('Get Started'!$D10),12)=0,12,MOD(MONTH(CB4)+12-MONTH('Get Started'!$D10),12))</f>
        <v>12</v>
      </c>
    </row>
    <row r="11" spans="2:80">
      <c r="B11" s="26" t="s">
        <v>496</v>
      </c>
      <c r="C11" s="30" t="s">
        <v>58</v>
      </c>
      <c r="D11" s="26" t="s">
        <v>497</v>
      </c>
      <c r="L11" s="25">
        <v>1</v>
      </c>
      <c r="M11" s="25">
        <f>L11</f>
        <v>1</v>
      </c>
      <c r="N11" s="25">
        <f t="shared" ref="N11:W11" si="56">M11</f>
        <v>1</v>
      </c>
      <c r="O11" s="25">
        <f t="shared" si="56"/>
        <v>1</v>
      </c>
      <c r="P11" s="25">
        <f t="shared" si="56"/>
        <v>1</v>
      </c>
      <c r="Q11" s="25">
        <f t="shared" si="56"/>
        <v>1</v>
      </c>
      <c r="R11" s="25">
        <f t="shared" si="56"/>
        <v>1</v>
      </c>
      <c r="S11" s="25">
        <f t="shared" si="56"/>
        <v>1</v>
      </c>
      <c r="T11" s="25">
        <f t="shared" si="56"/>
        <v>1</v>
      </c>
      <c r="U11" s="25">
        <f t="shared" si="56"/>
        <v>1</v>
      </c>
      <c r="V11" s="25">
        <f t="shared" si="56"/>
        <v>1</v>
      </c>
      <c r="W11" s="25">
        <f t="shared" si="56"/>
        <v>1</v>
      </c>
      <c r="X11" s="25">
        <f>L11+1</f>
        <v>2</v>
      </c>
      <c r="Y11" s="25">
        <f t="shared" ref="Y11:BF11" si="57">M11+1</f>
        <v>2</v>
      </c>
      <c r="Z11" s="25">
        <f t="shared" si="57"/>
        <v>2</v>
      </c>
      <c r="AA11" s="25">
        <f t="shared" si="57"/>
        <v>2</v>
      </c>
      <c r="AB11" s="25">
        <f t="shared" si="57"/>
        <v>2</v>
      </c>
      <c r="AC11" s="25">
        <f t="shared" si="57"/>
        <v>2</v>
      </c>
      <c r="AD11" s="25">
        <f t="shared" si="57"/>
        <v>2</v>
      </c>
      <c r="AE11" s="25">
        <f t="shared" si="57"/>
        <v>2</v>
      </c>
      <c r="AF11" s="25">
        <f t="shared" si="57"/>
        <v>2</v>
      </c>
      <c r="AG11" s="25">
        <f t="shared" si="57"/>
        <v>2</v>
      </c>
      <c r="AH11" s="25">
        <f t="shared" si="57"/>
        <v>2</v>
      </c>
      <c r="AI11" s="25">
        <f t="shared" si="57"/>
        <v>2</v>
      </c>
      <c r="AJ11" s="25">
        <f t="shared" si="57"/>
        <v>3</v>
      </c>
      <c r="AK11" s="25">
        <f t="shared" si="57"/>
        <v>3</v>
      </c>
      <c r="AL11" s="25">
        <f t="shared" si="57"/>
        <v>3</v>
      </c>
      <c r="AM11" s="25">
        <f t="shared" si="57"/>
        <v>3</v>
      </c>
      <c r="AN11" s="25">
        <f t="shared" si="57"/>
        <v>3</v>
      </c>
      <c r="AO11" s="25">
        <f t="shared" si="57"/>
        <v>3</v>
      </c>
      <c r="AP11" s="25">
        <f t="shared" si="57"/>
        <v>3</v>
      </c>
      <c r="AQ11" s="25">
        <f t="shared" si="57"/>
        <v>3</v>
      </c>
      <c r="AR11" s="25">
        <f t="shared" si="57"/>
        <v>3</v>
      </c>
      <c r="AS11" s="25">
        <f t="shared" si="57"/>
        <v>3</v>
      </c>
      <c r="AT11" s="25">
        <f t="shared" si="57"/>
        <v>3</v>
      </c>
      <c r="AU11" s="25">
        <f t="shared" si="57"/>
        <v>3</v>
      </c>
      <c r="AV11" s="25">
        <f t="shared" si="57"/>
        <v>4</v>
      </c>
      <c r="AW11" s="25">
        <f t="shared" si="57"/>
        <v>4</v>
      </c>
      <c r="AX11" s="25">
        <f t="shared" si="57"/>
        <v>4</v>
      </c>
      <c r="AY11" s="25">
        <f t="shared" si="57"/>
        <v>4</v>
      </c>
      <c r="AZ11" s="25">
        <f t="shared" si="57"/>
        <v>4</v>
      </c>
      <c r="BA11" s="25">
        <f t="shared" si="57"/>
        <v>4</v>
      </c>
      <c r="BB11" s="25">
        <f t="shared" si="57"/>
        <v>4</v>
      </c>
      <c r="BC11" s="25">
        <f t="shared" si="57"/>
        <v>4</v>
      </c>
      <c r="BD11" s="25">
        <f t="shared" si="57"/>
        <v>4</v>
      </c>
      <c r="BE11" s="25">
        <f t="shared" si="57"/>
        <v>4</v>
      </c>
      <c r="BF11" s="25">
        <f t="shared" si="57"/>
        <v>4</v>
      </c>
      <c r="BH11" s="42"/>
      <c r="BI11" s="42"/>
      <c r="BJ11" s="42"/>
      <c r="BK11" s="42"/>
      <c r="BL11" s="42"/>
      <c r="BM11" s="42"/>
      <c r="BN11" s="42"/>
      <c r="BO11" s="42"/>
      <c r="BP11" s="42"/>
      <c r="BQ11" s="42"/>
      <c r="BR11" s="42"/>
      <c r="BS11" s="42"/>
      <c r="BT11" s="42"/>
      <c r="BU11" s="42"/>
      <c r="BV11" s="42"/>
      <c r="BW11" s="42"/>
      <c r="BY11" s="42"/>
      <c r="BZ11" s="42"/>
      <c r="CA11" s="42"/>
      <c r="CB11" s="42"/>
    </row>
    <row r="12" spans="2:80">
      <c r="BH12" s="42"/>
      <c r="BI12" s="42"/>
      <c r="BJ12" s="42"/>
      <c r="BK12" s="42"/>
      <c r="BL12" s="42"/>
      <c r="BM12" s="42"/>
      <c r="BN12" s="42"/>
      <c r="BO12" s="42"/>
      <c r="BP12" s="42"/>
      <c r="BQ12" s="42"/>
      <c r="BR12" s="42"/>
      <c r="BS12" s="42"/>
      <c r="BT12" s="42"/>
      <c r="BU12" s="42"/>
      <c r="BV12" s="42"/>
      <c r="BW12" s="42"/>
      <c r="BY12" s="42"/>
      <c r="BZ12" s="42"/>
      <c r="CA12" s="42"/>
      <c r="CB12" s="42"/>
    </row>
    <row r="13" spans="2:80">
      <c r="BH13" s="42"/>
      <c r="BI13" s="42"/>
      <c r="BJ13" s="42"/>
      <c r="BK13" s="42"/>
      <c r="BL13" s="42"/>
      <c r="BM13" s="42"/>
      <c r="BN13" s="42"/>
      <c r="BO13" s="42"/>
      <c r="BP13" s="42"/>
      <c r="BQ13" s="42"/>
      <c r="BR13" s="42"/>
      <c r="BS13" s="42"/>
      <c r="BT13" s="42"/>
      <c r="BU13" s="42"/>
      <c r="BV13" s="42"/>
      <c r="BW13" s="42"/>
      <c r="BY13" s="42"/>
      <c r="BZ13" s="42"/>
      <c r="CA13" s="42"/>
      <c r="CB13" s="42"/>
    </row>
    <row r="14" spans="2:80">
      <c r="B14" s="194" t="s">
        <v>628</v>
      </c>
      <c r="D14" s="26" t="s">
        <v>646</v>
      </c>
      <c r="BH14" s="42"/>
      <c r="BI14" s="42"/>
      <c r="BJ14" s="42"/>
      <c r="BK14" s="42"/>
      <c r="BL14" s="42"/>
      <c r="BM14" s="42"/>
      <c r="BN14" s="42"/>
      <c r="BO14" s="42"/>
      <c r="BP14" s="42"/>
      <c r="BQ14" s="42"/>
      <c r="BR14" s="42"/>
      <c r="BS14" s="42"/>
      <c r="BT14" s="42"/>
      <c r="BU14" s="42"/>
      <c r="BV14" s="42"/>
      <c r="BW14" s="42"/>
      <c r="BY14" s="42"/>
      <c r="BZ14" s="42"/>
      <c r="CA14" s="42"/>
      <c r="CB14" s="42"/>
    </row>
    <row r="15" spans="2:80">
      <c r="BH15" s="42"/>
      <c r="BI15" s="42"/>
      <c r="BJ15" s="42"/>
      <c r="BK15" s="42"/>
      <c r="BL15" s="42"/>
      <c r="BM15" s="42"/>
      <c r="BN15" s="42"/>
      <c r="BO15" s="42"/>
      <c r="BP15" s="42"/>
      <c r="BQ15" s="42"/>
      <c r="BR15" s="42"/>
      <c r="BS15" s="42"/>
      <c r="BT15" s="42"/>
      <c r="BU15" s="42"/>
      <c r="BV15" s="42"/>
      <c r="BW15" s="42"/>
      <c r="BY15" s="42"/>
      <c r="BZ15" s="42"/>
      <c r="CA15" s="42"/>
      <c r="CB15" s="42"/>
    </row>
    <row r="16" spans="2:80">
      <c r="B16" s="26" t="str">
        <f>"New "&amp;'Get Started'!B25</f>
        <v>New Users</v>
      </c>
      <c r="C16" s="30" t="s">
        <v>58</v>
      </c>
      <c r="D16" s="26" t="s">
        <v>645</v>
      </c>
      <c r="L16" s="62">
        <f>IF(EOMONTH('Get Started'!$D24,0)=L4,'Get Started'!$D25,K16*(1+L17))</f>
        <v>0</v>
      </c>
      <c r="M16" s="62">
        <f>IF(EOMONTH('Get Started'!$D24,0)=M4,'Get Started'!$D25,L16*(1+M17))</f>
        <v>0</v>
      </c>
      <c r="N16" s="62">
        <f>IF(EOMONTH('Get Started'!$D24,0)=N4,'Get Started'!$D25,M16*(1+N17))</f>
        <v>0</v>
      </c>
      <c r="O16" s="62">
        <f>IF(EOMONTH('Get Started'!$D24,0)=O4,'Get Started'!$D25,N16*(1+O17))</f>
        <v>0</v>
      </c>
      <c r="P16" s="62">
        <f>IF(EOMONTH('Get Started'!$D24,0)=P4,'Get Started'!$D25,O16*(1+P17))</f>
        <v>0</v>
      </c>
      <c r="Q16" s="62">
        <f>IF(EOMONTH('Get Started'!$D24,0)=Q4,'Get Started'!$D25,P16*(1+Q17))</f>
        <v>0</v>
      </c>
      <c r="R16" s="62">
        <f t="shared" ref="R16:Z16" si="58">Q16*(1+R17)</f>
        <v>0</v>
      </c>
      <c r="S16" s="62">
        <f t="shared" si="58"/>
        <v>0</v>
      </c>
      <c r="T16" s="62">
        <f t="shared" si="58"/>
        <v>0</v>
      </c>
      <c r="U16" s="62">
        <f t="shared" si="58"/>
        <v>0</v>
      </c>
      <c r="V16" s="62">
        <f t="shared" si="58"/>
        <v>0</v>
      </c>
      <c r="W16" s="62">
        <f t="shared" si="58"/>
        <v>0</v>
      </c>
      <c r="X16" s="62">
        <f t="shared" si="58"/>
        <v>0</v>
      </c>
      <c r="Y16" s="62">
        <f t="shared" si="58"/>
        <v>0</v>
      </c>
      <c r="Z16" s="62">
        <f t="shared" si="58"/>
        <v>0</v>
      </c>
      <c r="AA16" s="62">
        <f t="shared" ref="AA16" si="59">Z16*(1+AA17)</f>
        <v>0</v>
      </c>
      <c r="AB16" s="62">
        <f t="shared" ref="AB16" si="60">AA16*(1+AB17)</f>
        <v>0</v>
      </c>
      <c r="AC16" s="62">
        <f t="shared" ref="AC16" si="61">AB16*(1+AC17)</f>
        <v>0</v>
      </c>
      <c r="AD16" s="62">
        <f t="shared" ref="AD16" si="62">AC16*(1+AD17)</f>
        <v>0</v>
      </c>
      <c r="AE16" s="62">
        <f t="shared" ref="AE16" si="63">AD16*(1+AE17)</f>
        <v>0</v>
      </c>
      <c r="AF16" s="62">
        <f t="shared" ref="AF16" si="64">AE16*(1+AF17)</f>
        <v>0</v>
      </c>
      <c r="AG16" s="62">
        <f t="shared" ref="AG16" si="65">AF16*(1+AG17)</f>
        <v>0</v>
      </c>
      <c r="AH16" s="62">
        <f t="shared" ref="AH16" si="66">AG16*(1+AH17)</f>
        <v>0</v>
      </c>
      <c r="AI16" s="62">
        <f t="shared" ref="AI16" si="67">AH16*(1+AI17)</f>
        <v>0</v>
      </c>
      <c r="AJ16" s="62">
        <f t="shared" ref="AJ16" si="68">AI16*(1+AJ17)</f>
        <v>0</v>
      </c>
      <c r="AK16" s="62">
        <f t="shared" ref="AK16" si="69">AJ16*(1+AK17)</f>
        <v>0</v>
      </c>
      <c r="AL16" s="62">
        <f t="shared" ref="AL16" si="70">AK16*(1+AL17)</f>
        <v>0</v>
      </c>
      <c r="AM16" s="62">
        <f t="shared" ref="AM16" si="71">AL16*(1+AM17)</f>
        <v>0</v>
      </c>
      <c r="AN16" s="62">
        <f t="shared" ref="AN16" si="72">AM16*(1+AN17)</f>
        <v>0</v>
      </c>
      <c r="AO16" s="62">
        <f t="shared" ref="AO16" si="73">AN16*(1+AO17)</f>
        <v>0</v>
      </c>
      <c r="AP16" s="62">
        <f t="shared" ref="AP16" si="74">AO16*(1+AP17)</f>
        <v>0</v>
      </c>
      <c r="AQ16" s="62">
        <f t="shared" ref="AQ16" si="75">AP16*(1+AQ17)</f>
        <v>0</v>
      </c>
      <c r="AR16" s="62">
        <f t="shared" ref="AR16" si="76">AQ16*(1+AR17)</f>
        <v>0</v>
      </c>
      <c r="AS16" s="62">
        <f t="shared" ref="AS16" si="77">AR16*(1+AS17)</f>
        <v>0</v>
      </c>
      <c r="AT16" s="62">
        <f t="shared" ref="AT16" si="78">AS16*(1+AT17)</f>
        <v>0</v>
      </c>
      <c r="AU16" s="62">
        <f t="shared" ref="AU16" si="79">AT16*(1+AU17)</f>
        <v>0</v>
      </c>
      <c r="AV16" s="62">
        <f t="shared" ref="AV16" si="80">AU16*(1+AV17)</f>
        <v>0</v>
      </c>
      <c r="AW16" s="62">
        <f t="shared" ref="AW16" si="81">AV16*(1+AW17)</f>
        <v>0</v>
      </c>
      <c r="AX16" s="62">
        <f t="shared" ref="AX16" si="82">AW16*(1+AX17)</f>
        <v>0</v>
      </c>
      <c r="AY16" s="62">
        <f t="shared" ref="AY16" si="83">AX16*(1+AY17)</f>
        <v>0</v>
      </c>
      <c r="AZ16" s="62">
        <f t="shared" ref="AZ16" si="84">AY16*(1+AZ17)</f>
        <v>0</v>
      </c>
      <c r="BA16" s="62">
        <f t="shared" ref="BA16" si="85">AZ16*(1+BA17)</f>
        <v>0</v>
      </c>
      <c r="BB16" s="62">
        <f t="shared" ref="BB16" si="86">BA16*(1+BB17)</f>
        <v>0</v>
      </c>
      <c r="BC16" s="62">
        <f t="shared" ref="BC16" si="87">BB16*(1+BC17)</f>
        <v>0</v>
      </c>
      <c r="BD16" s="62">
        <f t="shared" ref="BD16" si="88">BC16*(1+BD17)</f>
        <v>0</v>
      </c>
      <c r="BE16" s="62">
        <f t="shared" ref="BE16" si="89">BD16*(1+BE17)</f>
        <v>0</v>
      </c>
      <c r="BF16" s="62">
        <f t="shared" ref="BF16" si="90">BE16*(1+BF17)</f>
        <v>0</v>
      </c>
      <c r="BH16" s="64">
        <f t="shared" ref="BH16:BW16" ca="1" si="91">SUMIFS($L16:$BF16,$L$6:$BF$6,BH$6,$L$7:$BF$7,BH$7)</f>
        <v>0</v>
      </c>
      <c r="BI16" s="64">
        <f t="shared" ca="1" si="91"/>
        <v>0</v>
      </c>
      <c r="BJ16" s="64">
        <f t="shared" ca="1" si="91"/>
        <v>0</v>
      </c>
      <c r="BK16" s="64">
        <f t="shared" ca="1" si="91"/>
        <v>0</v>
      </c>
      <c r="BL16" s="64">
        <f t="shared" ca="1" si="91"/>
        <v>0</v>
      </c>
      <c r="BM16" s="64">
        <f t="shared" ca="1" si="91"/>
        <v>0</v>
      </c>
      <c r="BN16" s="64">
        <f t="shared" ca="1" si="91"/>
        <v>0</v>
      </c>
      <c r="BO16" s="64">
        <f t="shared" ca="1" si="91"/>
        <v>0</v>
      </c>
      <c r="BP16" s="64">
        <f t="shared" ca="1" si="91"/>
        <v>0</v>
      </c>
      <c r="BQ16" s="64">
        <f t="shared" ca="1" si="91"/>
        <v>0</v>
      </c>
      <c r="BR16" s="64">
        <f t="shared" ca="1" si="91"/>
        <v>0</v>
      </c>
      <c r="BS16" s="64">
        <f t="shared" ca="1" si="91"/>
        <v>0</v>
      </c>
      <c r="BT16" s="64">
        <f t="shared" ca="1" si="91"/>
        <v>0</v>
      </c>
      <c r="BU16" s="64">
        <f t="shared" ca="1" si="91"/>
        <v>0</v>
      </c>
      <c r="BV16" s="64">
        <f t="shared" ca="1" si="91"/>
        <v>0</v>
      </c>
      <c r="BW16" s="64">
        <f t="shared" ca="1" si="91"/>
        <v>0</v>
      </c>
      <c r="BX16" s="62"/>
      <c r="BY16" s="64">
        <f t="shared" ref="BY16:CB16" ca="1" si="92">SUMIFS($L16:$BF16,$L$6:$BF$6,BY$6)</f>
        <v>0</v>
      </c>
      <c r="BZ16" s="64">
        <f t="shared" ca="1" si="92"/>
        <v>0</v>
      </c>
      <c r="CA16" s="64">
        <f t="shared" ca="1" si="92"/>
        <v>0</v>
      </c>
      <c r="CB16" s="64">
        <f t="shared" ca="1" si="92"/>
        <v>0</v>
      </c>
    </row>
    <row r="17" spans="2:80" s="220" customFormat="1">
      <c r="B17" s="94" t="str">
        <f>"Baseline growth rate in "&amp;B16</f>
        <v>Baseline growth rate in New Users</v>
      </c>
      <c r="C17" s="218" t="s">
        <v>24</v>
      </c>
      <c r="D17" s="94" t="s">
        <v>641</v>
      </c>
      <c r="E17" s="94"/>
      <c r="F17" s="94"/>
      <c r="G17" s="94"/>
      <c r="H17" s="94"/>
      <c r="I17" s="94"/>
      <c r="J17" s="94"/>
      <c r="K17" s="94"/>
      <c r="L17" s="232">
        <f>IF(EOMONTH('Get Started'!$D24,1)=L4,'Get Started'!$D26,K17*(1+'Get Started'!$D27))</f>
        <v>0</v>
      </c>
      <c r="M17" s="232">
        <f>IF(EOMONTH('Get Started'!$D24,1)=M4,'Get Started'!$D26,L17*(1+'Get Started'!$D27))</f>
        <v>0</v>
      </c>
      <c r="N17" s="232">
        <f>IF(EOMONTH('Get Started'!$D24,1)=N4,'Get Started'!$D26,M17*(1+'Get Started'!$D27))</f>
        <v>0</v>
      </c>
      <c r="O17" s="232">
        <f>IF(EOMONTH('Get Started'!$D24,1)=O4,'Get Started'!$D26,N17*(1+'Get Started'!$D27))</f>
        <v>0</v>
      </c>
      <c r="P17" s="232">
        <f>IF(EOMONTH('Get Started'!$D24,1)=P4,'Get Started'!$D26,O17*(1+'Get Started'!$D27))</f>
        <v>0</v>
      </c>
      <c r="Q17" s="232">
        <f>IF(EOMONTH('Get Started'!$D24,1)=Q4,'Get Started'!$D26,P17*(1+'Get Started'!$D27))</f>
        <v>0</v>
      </c>
      <c r="R17" s="232">
        <f>IF(EOMONTH('Get Started'!$D24,1)=R4,'Get Started'!$D26,Q17*(1+'Get Started'!$D27))</f>
        <v>0</v>
      </c>
      <c r="S17" s="232">
        <f>IF(EOMONTH('Get Started'!$D24,1)=S4,'Get Started'!$D26,R17*(1+'Get Started'!$D27))</f>
        <v>0</v>
      </c>
      <c r="T17" s="232">
        <f>IF(EOMONTH('Get Started'!$D24,1)=T4,'Get Started'!$D26,S17*(1+'Get Started'!$D27))</f>
        <v>0</v>
      </c>
      <c r="U17" s="232">
        <f>IF(EOMONTH('Get Started'!$D24,1)=U4,'Get Started'!$D26,T17*(1+'Get Started'!$D27))</f>
        <v>0</v>
      </c>
      <c r="V17" s="232">
        <f>IF(EOMONTH('Get Started'!$D24,1)=V4,'Get Started'!$D26,U17*(1+'Get Started'!$D27))</f>
        <v>0</v>
      </c>
      <c r="W17" s="232">
        <f>IF(EOMONTH('Get Started'!$D24,1)=W4,'Get Started'!$D26,V17*(1+'Get Started'!$D27))</f>
        <v>0</v>
      </c>
      <c r="X17" s="232">
        <f>IF(EOMONTH('Get Started'!$D24,1)=X4,'Get Started'!$D26,W17*(1+'Get Started'!$D27))</f>
        <v>0</v>
      </c>
      <c r="Y17" s="232">
        <f>IF(EOMONTH('Get Started'!$D24,1)=Y4,'Get Started'!$D26,X17*(1+'Get Started'!$D27))</f>
        <v>0</v>
      </c>
      <c r="Z17" s="232">
        <f>IF(EOMONTH('Get Started'!$D24,1)=Z4,'Get Started'!$D26,Y17*(1+'Get Started'!$D27))</f>
        <v>0</v>
      </c>
      <c r="AA17" s="232">
        <f>IF(EOMONTH('Get Started'!$D24,1)=AA4,'Get Started'!$D26,Z17*(1+'Get Started'!$D27))</f>
        <v>0</v>
      </c>
      <c r="AB17" s="232">
        <f>IF(EOMONTH('Get Started'!$D24,1)=AB4,'Get Started'!$D26,AA17*(1+'Get Started'!$D27))</f>
        <v>0</v>
      </c>
      <c r="AC17" s="232">
        <f>IF(EOMONTH('Get Started'!$D24,1)=AC4,'Get Started'!$D26,AB17*(1+'Get Started'!$D27))</f>
        <v>0</v>
      </c>
      <c r="AD17" s="232">
        <f>IF(EOMONTH('Get Started'!$D24,1)=AD4,'Get Started'!$D26,AC17*(1+'Get Started'!$D27))</f>
        <v>0</v>
      </c>
      <c r="AE17" s="232">
        <f>IF(EOMONTH('Get Started'!$D24,1)=AE4,'Get Started'!$D26,AD17*(1+'Get Started'!$D27))</f>
        <v>0</v>
      </c>
      <c r="AF17" s="232">
        <f>IF(EOMONTH('Get Started'!$D24,1)=AF4,'Get Started'!$D26,AE17*(1+'Get Started'!$D27))</f>
        <v>0</v>
      </c>
      <c r="AG17" s="232">
        <f>IF(EOMONTH('Get Started'!$D24,1)=AG4,'Get Started'!$D26,AF17*(1+'Get Started'!$D27))</f>
        <v>0</v>
      </c>
      <c r="AH17" s="232">
        <f>IF(EOMONTH('Get Started'!$D24,1)=AH4,'Get Started'!$D26,AG17*(1+'Get Started'!$D27))</f>
        <v>0</v>
      </c>
      <c r="AI17" s="232">
        <f>IF(EOMONTH('Get Started'!$D24,1)=AI4,'Get Started'!$D26,AH17*(1+'Get Started'!$D27))</f>
        <v>0</v>
      </c>
      <c r="AJ17" s="232">
        <f>IF(EOMONTH('Get Started'!$D24,1)=AJ4,'Get Started'!$D26,AI17*(1+'Get Started'!$D27))</f>
        <v>0</v>
      </c>
      <c r="AK17" s="232">
        <f>IF(EOMONTH('Get Started'!$D24,1)=AK4,'Get Started'!$D26,AJ17*(1+'Get Started'!$D27))</f>
        <v>0</v>
      </c>
      <c r="AL17" s="232">
        <f>IF(EOMONTH('Get Started'!$D24,1)=AL4,'Get Started'!$D26,AK17*(1+'Get Started'!$D27))</f>
        <v>0</v>
      </c>
      <c r="AM17" s="232">
        <f>IF(EOMONTH('Get Started'!$D24,1)=AM4,'Get Started'!$D26,AL17*(1+'Get Started'!$D27))</f>
        <v>0</v>
      </c>
      <c r="AN17" s="232">
        <f>IF(EOMONTH('Get Started'!$D24,1)=AN4,'Get Started'!$D26,AM17*(1+'Get Started'!$D27))</f>
        <v>0</v>
      </c>
      <c r="AO17" s="232">
        <f>IF(EOMONTH('Get Started'!$D24,1)=AO4,'Get Started'!$D26,AN17*(1+'Get Started'!$D27))</f>
        <v>0</v>
      </c>
      <c r="AP17" s="232">
        <f>IF(EOMONTH('Get Started'!$D24,1)=AP4,'Get Started'!$D26,AO17*(1+'Get Started'!$D27))</f>
        <v>0</v>
      </c>
      <c r="AQ17" s="232">
        <f>IF(EOMONTH('Get Started'!$D24,1)=AQ4,'Get Started'!$D26,AP17*(1+'Get Started'!$D27))</f>
        <v>0</v>
      </c>
      <c r="AR17" s="232">
        <f>IF(EOMONTH('Get Started'!$D24,1)=AR4,'Get Started'!$D26,AQ17*(1+'Get Started'!$D27))</f>
        <v>0</v>
      </c>
      <c r="AS17" s="232">
        <f>IF(EOMONTH('Get Started'!$D24,1)=AS4,'Get Started'!$D26,AR17*(1+'Get Started'!$D27))</f>
        <v>0</v>
      </c>
      <c r="AT17" s="232">
        <f>IF(EOMONTH('Get Started'!$D24,1)=AT4,'Get Started'!$D26,AS17*(1+'Get Started'!$D27))</f>
        <v>0</v>
      </c>
      <c r="AU17" s="232">
        <f>IF(EOMONTH('Get Started'!$D24,1)=AU4,'Get Started'!$D26,AT17*(1+'Get Started'!$D27))</f>
        <v>0</v>
      </c>
      <c r="AV17" s="232">
        <f>IF(EOMONTH('Get Started'!$D24,1)=AV4,'Get Started'!$D26,AU17*(1+'Get Started'!$D27))</f>
        <v>0</v>
      </c>
      <c r="AW17" s="232">
        <f>IF(EOMONTH('Get Started'!$D24,1)=AW4,'Get Started'!$D26,AV17*(1+'Get Started'!$D27))</f>
        <v>0</v>
      </c>
      <c r="AX17" s="232">
        <f>IF(EOMONTH('Get Started'!$D24,1)=AX4,'Get Started'!$D26,AW17*(1+'Get Started'!$D27))</f>
        <v>0</v>
      </c>
      <c r="AY17" s="232">
        <f>IF(EOMONTH('Get Started'!$D24,1)=AY4,'Get Started'!$D26,AX17*(1+'Get Started'!$D27))</f>
        <v>0</v>
      </c>
      <c r="AZ17" s="232">
        <f>IF(EOMONTH('Get Started'!$D24,1)=AZ4,'Get Started'!$D26,AY17*(1+'Get Started'!$D27))</f>
        <v>0</v>
      </c>
      <c r="BA17" s="232">
        <f>IF(EOMONTH('Get Started'!$D24,1)=BA4,'Get Started'!$D26,AZ17*(1+'Get Started'!$D27))</f>
        <v>0</v>
      </c>
      <c r="BB17" s="232">
        <f>IF(EOMONTH('Get Started'!$D24,1)=BB4,'Get Started'!$D26,BA17*(1+'Get Started'!$D27))</f>
        <v>0</v>
      </c>
      <c r="BC17" s="232">
        <f>IF(EOMONTH('Get Started'!$D24,1)=BC4,'Get Started'!$D26,BB17*(1+'Get Started'!$D27))</f>
        <v>0</v>
      </c>
      <c r="BD17" s="232">
        <f>IF(EOMONTH('Get Started'!$D24,1)=BD4,'Get Started'!$D26,BC17*(1+'Get Started'!$D27))</f>
        <v>0</v>
      </c>
      <c r="BE17" s="232">
        <f>IF(EOMONTH('Get Started'!$D24,1)=BE4,'Get Started'!$D26,BD17*(1+'Get Started'!$D27))</f>
        <v>0</v>
      </c>
      <c r="BF17" s="232">
        <f>IF(EOMONTH('Get Started'!$D24,1)=BF4,'Get Started'!$D26,BE17*(1+'Get Started'!$D27))</f>
        <v>0</v>
      </c>
      <c r="BH17" s="233"/>
      <c r="BI17" s="233"/>
      <c r="BJ17" s="233"/>
      <c r="BK17" s="233"/>
      <c r="BL17" s="233"/>
      <c r="BM17" s="233"/>
      <c r="BN17" s="233"/>
      <c r="BO17" s="233"/>
      <c r="BP17" s="233"/>
      <c r="BQ17" s="233"/>
      <c r="BR17" s="233"/>
      <c r="BS17" s="233"/>
      <c r="BT17" s="233"/>
      <c r="BU17" s="233"/>
      <c r="BV17" s="233"/>
      <c r="BW17" s="233"/>
      <c r="BY17" s="233"/>
      <c r="BZ17" s="233"/>
      <c r="CA17" s="233"/>
      <c r="CB17" s="233"/>
    </row>
    <row r="18" spans="2:80">
      <c r="B18" s="26" t="s">
        <v>629</v>
      </c>
      <c r="C18" s="30" t="s">
        <v>24</v>
      </c>
      <c r="D18" s="26" t="s">
        <v>642</v>
      </c>
      <c r="L18" s="62">
        <f>L16*INDEX('Get Started'!$D$33:$D$44,MATCH(L$9,'Get Started'!$B$33:$B$44,0))</f>
        <v>0</v>
      </c>
      <c r="M18" s="62">
        <f>M16*INDEX('Get Started'!$D$33:$D$44,MATCH(M$9,'Get Started'!$B$33:$B$44,0))</f>
        <v>0</v>
      </c>
      <c r="N18" s="62">
        <f>N16*INDEX('Get Started'!$D$33:$D$44,MATCH(N$9,'Get Started'!$B$33:$B$44,0))</f>
        <v>0</v>
      </c>
      <c r="O18" s="62">
        <f>O16*INDEX('Get Started'!$D$33:$D$44,MATCH(O$9,'Get Started'!$B$33:$B$44,0))</f>
        <v>0</v>
      </c>
      <c r="P18" s="62">
        <f>P16*INDEX('Get Started'!$D$33:$D$44,MATCH(P$9,'Get Started'!$B$33:$B$44,0))</f>
        <v>0</v>
      </c>
      <c r="Q18" s="62">
        <f>Q16*INDEX('Get Started'!$D$33:$D$44,MATCH(Q$9,'Get Started'!$B$33:$B$44,0))</f>
        <v>0</v>
      </c>
      <c r="R18" s="62">
        <f>R16*INDEX('Get Started'!$D$33:$D$44,MATCH(R$9,'Get Started'!$B$33:$B$44,0))</f>
        <v>0</v>
      </c>
      <c r="S18" s="62">
        <f>S16*INDEX('Get Started'!$D$33:$D$44,MATCH(S$9,'Get Started'!$B$33:$B$44,0))</f>
        <v>0</v>
      </c>
      <c r="T18" s="62">
        <f>T16*INDEX('Get Started'!$D$33:$D$44,MATCH(T$9,'Get Started'!$B$33:$B$44,0))</f>
        <v>0</v>
      </c>
      <c r="U18" s="62">
        <f>U16*INDEX('Get Started'!$D$33:$D$44,MATCH(U$9,'Get Started'!$B$33:$B$44,0))</f>
        <v>0</v>
      </c>
      <c r="V18" s="62">
        <f>V16*INDEX('Get Started'!$D$33:$D$44,MATCH(V$9,'Get Started'!$B$33:$B$44,0))</f>
        <v>0</v>
      </c>
      <c r="W18" s="62">
        <f>W16*INDEX('Get Started'!$D$33:$D$44,MATCH(W$9,'Get Started'!$B$33:$B$44,0))</f>
        <v>0</v>
      </c>
      <c r="X18" s="62">
        <f>X16*INDEX('Get Started'!$D$33:$D$44,MATCH(X$9,'Get Started'!$B$33:$B$44,0))</f>
        <v>0</v>
      </c>
      <c r="Y18" s="62">
        <f>Y16*INDEX('Get Started'!$D$33:$D$44,MATCH(Y$9,'Get Started'!$B$33:$B$44,0))</f>
        <v>0</v>
      </c>
      <c r="Z18" s="62">
        <f>Z16*INDEX('Get Started'!$D$33:$D$44,MATCH(Z$9,'Get Started'!$B$33:$B$44,0))</f>
        <v>0</v>
      </c>
      <c r="AA18" s="62">
        <f>AA16*INDEX('Get Started'!$D$33:$D$44,MATCH(AA$9,'Get Started'!$B$33:$B$44,0))</f>
        <v>0</v>
      </c>
      <c r="AB18" s="62">
        <f>AB16*INDEX('Get Started'!$D$33:$D$44,MATCH(AB$9,'Get Started'!$B$33:$B$44,0))</f>
        <v>0</v>
      </c>
      <c r="AC18" s="62">
        <f>AC16*INDEX('Get Started'!$D$33:$D$44,MATCH(AC$9,'Get Started'!$B$33:$B$44,0))</f>
        <v>0</v>
      </c>
      <c r="AD18" s="62">
        <f>AD16*INDEX('Get Started'!$D$33:$D$44,MATCH(AD$9,'Get Started'!$B$33:$B$44,0))</f>
        <v>0</v>
      </c>
      <c r="AE18" s="62">
        <f>AE16*INDEX('Get Started'!$D$33:$D$44,MATCH(AE$9,'Get Started'!$B$33:$B$44,0))</f>
        <v>0</v>
      </c>
      <c r="AF18" s="62">
        <f>AF16*INDEX('Get Started'!$D$33:$D$44,MATCH(AF$9,'Get Started'!$B$33:$B$44,0))</f>
        <v>0</v>
      </c>
      <c r="AG18" s="62">
        <f>AG16*INDEX('Get Started'!$D$33:$D$44,MATCH(AG$9,'Get Started'!$B$33:$B$44,0))</f>
        <v>0</v>
      </c>
      <c r="AH18" s="62">
        <f>AH16*INDEX('Get Started'!$D$33:$D$44,MATCH(AH$9,'Get Started'!$B$33:$B$44,0))</f>
        <v>0</v>
      </c>
      <c r="AI18" s="62">
        <f>AI16*INDEX('Get Started'!$D$33:$D$44,MATCH(AI$9,'Get Started'!$B$33:$B$44,0))</f>
        <v>0</v>
      </c>
      <c r="AJ18" s="62">
        <f>AJ16*INDEX('Get Started'!$D$33:$D$44,MATCH(AJ$9,'Get Started'!$B$33:$B$44,0))</f>
        <v>0</v>
      </c>
      <c r="AK18" s="62">
        <f>AK16*INDEX('Get Started'!$D$33:$D$44,MATCH(AK$9,'Get Started'!$B$33:$B$44,0))</f>
        <v>0</v>
      </c>
      <c r="AL18" s="62">
        <f>AL16*INDEX('Get Started'!$D$33:$D$44,MATCH(AL$9,'Get Started'!$B$33:$B$44,0))</f>
        <v>0</v>
      </c>
      <c r="AM18" s="62">
        <f>AM16*INDEX('Get Started'!$D$33:$D$44,MATCH(AM$9,'Get Started'!$B$33:$B$44,0))</f>
        <v>0</v>
      </c>
      <c r="AN18" s="62">
        <f>AN16*INDEX('Get Started'!$D$33:$D$44,MATCH(AN$9,'Get Started'!$B$33:$B$44,0))</f>
        <v>0</v>
      </c>
      <c r="AO18" s="62">
        <f>AO16*INDEX('Get Started'!$D$33:$D$44,MATCH(AO$9,'Get Started'!$B$33:$B$44,0))</f>
        <v>0</v>
      </c>
      <c r="AP18" s="62">
        <f>AP16*INDEX('Get Started'!$D$33:$D$44,MATCH(AP$9,'Get Started'!$B$33:$B$44,0))</f>
        <v>0</v>
      </c>
      <c r="AQ18" s="62">
        <f>AQ16*INDEX('Get Started'!$D$33:$D$44,MATCH(AQ$9,'Get Started'!$B$33:$B$44,0))</f>
        <v>0</v>
      </c>
      <c r="AR18" s="62">
        <f>AR16*INDEX('Get Started'!$D$33:$D$44,MATCH(AR$9,'Get Started'!$B$33:$B$44,0))</f>
        <v>0</v>
      </c>
      <c r="AS18" s="62">
        <f>AS16*INDEX('Get Started'!$D$33:$D$44,MATCH(AS$9,'Get Started'!$B$33:$B$44,0))</f>
        <v>0</v>
      </c>
      <c r="AT18" s="62">
        <f>AT16*INDEX('Get Started'!$D$33:$D$44,MATCH(AT$9,'Get Started'!$B$33:$B$44,0))</f>
        <v>0</v>
      </c>
      <c r="AU18" s="62">
        <f>AU16*INDEX('Get Started'!$D$33:$D$44,MATCH(AU$9,'Get Started'!$B$33:$B$44,0))</f>
        <v>0</v>
      </c>
      <c r="AV18" s="62">
        <f>AV16*INDEX('Get Started'!$D$33:$D$44,MATCH(AV$9,'Get Started'!$B$33:$B$44,0))</f>
        <v>0</v>
      </c>
      <c r="AW18" s="62">
        <f>AW16*INDEX('Get Started'!$D$33:$D$44,MATCH(AW$9,'Get Started'!$B$33:$B$44,0))</f>
        <v>0</v>
      </c>
      <c r="AX18" s="62">
        <f>AX16*INDEX('Get Started'!$D$33:$D$44,MATCH(AX$9,'Get Started'!$B$33:$B$44,0))</f>
        <v>0</v>
      </c>
      <c r="AY18" s="62">
        <f>AY16*INDEX('Get Started'!$D$33:$D$44,MATCH(AY$9,'Get Started'!$B$33:$B$44,0))</f>
        <v>0</v>
      </c>
      <c r="AZ18" s="62">
        <f>AZ16*INDEX('Get Started'!$D$33:$D$44,MATCH(AZ$9,'Get Started'!$B$33:$B$44,0))</f>
        <v>0</v>
      </c>
      <c r="BA18" s="62">
        <f>BA16*INDEX('Get Started'!$D$33:$D$44,MATCH(BA$9,'Get Started'!$B$33:$B$44,0))</f>
        <v>0</v>
      </c>
      <c r="BB18" s="62">
        <f>BB16*INDEX('Get Started'!$D$33:$D$44,MATCH(BB$9,'Get Started'!$B$33:$B$44,0))</f>
        <v>0</v>
      </c>
      <c r="BC18" s="62">
        <f>BC16*INDEX('Get Started'!$D$33:$D$44,MATCH(BC$9,'Get Started'!$B$33:$B$44,0))</f>
        <v>0</v>
      </c>
      <c r="BD18" s="62">
        <f>BD16*INDEX('Get Started'!$D$33:$D$44,MATCH(BD$9,'Get Started'!$B$33:$B$44,0))</f>
        <v>0</v>
      </c>
      <c r="BE18" s="62">
        <f>BE16*INDEX('Get Started'!$D$33:$D$44,MATCH(BE$9,'Get Started'!$B$33:$B$44,0))</f>
        <v>0</v>
      </c>
      <c r="BF18" s="62">
        <f>BF16*INDEX('Get Started'!$D$33:$D$44,MATCH(BF$9,'Get Started'!$B$33:$B$44,0))</f>
        <v>0</v>
      </c>
      <c r="BH18" s="64">
        <f t="shared" ref="BH18:BW20" ca="1" si="93">SUMIFS($L18:$BF18,$L$6:$BF$6,BH$6,$L$7:$BF$7,BH$7)</f>
        <v>0</v>
      </c>
      <c r="BI18" s="64">
        <f t="shared" ca="1" si="93"/>
        <v>0</v>
      </c>
      <c r="BJ18" s="64">
        <f t="shared" ca="1" si="93"/>
        <v>0</v>
      </c>
      <c r="BK18" s="64">
        <f t="shared" ca="1" si="93"/>
        <v>0</v>
      </c>
      <c r="BL18" s="64">
        <f t="shared" ca="1" si="93"/>
        <v>0</v>
      </c>
      <c r="BM18" s="64">
        <f t="shared" ca="1" si="93"/>
        <v>0</v>
      </c>
      <c r="BN18" s="64">
        <f t="shared" ca="1" si="93"/>
        <v>0</v>
      </c>
      <c r="BO18" s="64">
        <f t="shared" ca="1" si="93"/>
        <v>0</v>
      </c>
      <c r="BP18" s="64">
        <f t="shared" ca="1" si="93"/>
        <v>0</v>
      </c>
      <c r="BQ18" s="64">
        <f t="shared" ca="1" si="93"/>
        <v>0</v>
      </c>
      <c r="BR18" s="64">
        <f t="shared" ca="1" si="93"/>
        <v>0</v>
      </c>
      <c r="BS18" s="64">
        <f t="shared" ca="1" si="93"/>
        <v>0</v>
      </c>
      <c r="BT18" s="64">
        <f t="shared" ca="1" si="93"/>
        <v>0</v>
      </c>
      <c r="BU18" s="64">
        <f t="shared" ca="1" si="93"/>
        <v>0</v>
      </c>
      <c r="BV18" s="64">
        <f t="shared" ca="1" si="93"/>
        <v>0</v>
      </c>
      <c r="BW18" s="64">
        <f t="shared" ca="1" si="93"/>
        <v>0</v>
      </c>
      <c r="BX18" s="62"/>
      <c r="BY18" s="64">
        <f t="shared" ref="BY18:CB20" ca="1" si="94">SUMIFS($L18:$BF18,$L$6:$BF$6,BY$6)</f>
        <v>0</v>
      </c>
      <c r="BZ18" s="64">
        <f t="shared" ca="1" si="94"/>
        <v>0</v>
      </c>
      <c r="CA18" s="64">
        <f t="shared" ca="1" si="94"/>
        <v>0</v>
      </c>
      <c r="CB18" s="64">
        <f t="shared" ca="1" si="94"/>
        <v>0</v>
      </c>
    </row>
    <row r="19" spans="2:80">
      <c r="B19" s="26" t="s">
        <v>630</v>
      </c>
      <c r="C19" s="30" t="s">
        <v>58</v>
      </c>
      <c r="D19" s="26" t="s">
        <v>643</v>
      </c>
      <c r="L19" s="67">
        <f>K19</f>
        <v>0</v>
      </c>
      <c r="M19" s="67">
        <f t="shared" ref="M19:BF19" si="95">L19</f>
        <v>0</v>
      </c>
      <c r="N19" s="67">
        <f t="shared" si="95"/>
        <v>0</v>
      </c>
      <c r="O19" s="67">
        <f t="shared" si="95"/>
        <v>0</v>
      </c>
      <c r="P19" s="67">
        <f t="shared" si="95"/>
        <v>0</v>
      </c>
      <c r="Q19" s="67">
        <f t="shared" si="95"/>
        <v>0</v>
      </c>
      <c r="R19" s="67">
        <f t="shared" si="95"/>
        <v>0</v>
      </c>
      <c r="S19" s="67">
        <f t="shared" si="95"/>
        <v>0</v>
      </c>
      <c r="T19" s="67">
        <f t="shared" si="95"/>
        <v>0</v>
      </c>
      <c r="U19" s="67">
        <f t="shared" si="95"/>
        <v>0</v>
      </c>
      <c r="V19" s="67">
        <f t="shared" si="95"/>
        <v>0</v>
      </c>
      <c r="W19" s="67">
        <f t="shared" si="95"/>
        <v>0</v>
      </c>
      <c r="X19" s="67">
        <f t="shared" si="95"/>
        <v>0</v>
      </c>
      <c r="Y19" s="67">
        <f t="shared" si="95"/>
        <v>0</v>
      </c>
      <c r="Z19" s="67">
        <f t="shared" si="95"/>
        <v>0</v>
      </c>
      <c r="AA19" s="67">
        <f t="shared" si="95"/>
        <v>0</v>
      </c>
      <c r="AB19" s="67">
        <f t="shared" si="95"/>
        <v>0</v>
      </c>
      <c r="AC19" s="67">
        <f t="shared" si="95"/>
        <v>0</v>
      </c>
      <c r="AD19" s="67">
        <f t="shared" si="95"/>
        <v>0</v>
      </c>
      <c r="AE19" s="67">
        <f t="shared" si="95"/>
        <v>0</v>
      </c>
      <c r="AF19" s="67">
        <f t="shared" si="95"/>
        <v>0</v>
      </c>
      <c r="AG19" s="67">
        <f t="shared" si="95"/>
        <v>0</v>
      </c>
      <c r="AH19" s="67">
        <f t="shared" si="95"/>
        <v>0</v>
      </c>
      <c r="AI19" s="67">
        <f t="shared" si="95"/>
        <v>0</v>
      </c>
      <c r="AJ19" s="67">
        <f t="shared" si="95"/>
        <v>0</v>
      </c>
      <c r="AK19" s="67">
        <f t="shared" si="95"/>
        <v>0</v>
      </c>
      <c r="AL19" s="67">
        <f t="shared" si="95"/>
        <v>0</v>
      </c>
      <c r="AM19" s="67">
        <f t="shared" si="95"/>
        <v>0</v>
      </c>
      <c r="AN19" s="67">
        <f t="shared" si="95"/>
        <v>0</v>
      </c>
      <c r="AO19" s="67">
        <f t="shared" si="95"/>
        <v>0</v>
      </c>
      <c r="AP19" s="67">
        <f t="shared" si="95"/>
        <v>0</v>
      </c>
      <c r="AQ19" s="67">
        <f t="shared" si="95"/>
        <v>0</v>
      </c>
      <c r="AR19" s="67">
        <f t="shared" si="95"/>
        <v>0</v>
      </c>
      <c r="AS19" s="67">
        <f t="shared" si="95"/>
        <v>0</v>
      </c>
      <c r="AT19" s="67">
        <f t="shared" si="95"/>
        <v>0</v>
      </c>
      <c r="AU19" s="67">
        <f t="shared" si="95"/>
        <v>0</v>
      </c>
      <c r="AV19" s="67">
        <f t="shared" si="95"/>
        <v>0</v>
      </c>
      <c r="AW19" s="67">
        <f t="shared" si="95"/>
        <v>0</v>
      </c>
      <c r="AX19" s="67">
        <f t="shared" si="95"/>
        <v>0</v>
      </c>
      <c r="AY19" s="67">
        <f t="shared" si="95"/>
        <v>0</v>
      </c>
      <c r="AZ19" s="67">
        <f t="shared" si="95"/>
        <v>0</v>
      </c>
      <c r="BA19" s="67">
        <f t="shared" si="95"/>
        <v>0</v>
      </c>
      <c r="BB19" s="67">
        <f t="shared" si="95"/>
        <v>0</v>
      </c>
      <c r="BC19" s="67">
        <f t="shared" si="95"/>
        <v>0</v>
      </c>
      <c r="BD19" s="67">
        <f t="shared" si="95"/>
        <v>0</v>
      </c>
      <c r="BE19" s="67">
        <f t="shared" si="95"/>
        <v>0</v>
      </c>
      <c r="BF19" s="67">
        <f t="shared" si="95"/>
        <v>0</v>
      </c>
      <c r="BH19" s="64">
        <f t="shared" ca="1" si="93"/>
        <v>0</v>
      </c>
      <c r="BI19" s="64">
        <f t="shared" ca="1" si="93"/>
        <v>0</v>
      </c>
      <c r="BJ19" s="64">
        <f t="shared" ca="1" si="93"/>
        <v>0</v>
      </c>
      <c r="BK19" s="64">
        <f t="shared" ca="1" si="93"/>
        <v>0</v>
      </c>
      <c r="BL19" s="64">
        <f t="shared" ca="1" si="93"/>
        <v>0</v>
      </c>
      <c r="BM19" s="64">
        <f t="shared" ca="1" si="93"/>
        <v>0</v>
      </c>
      <c r="BN19" s="64">
        <f t="shared" ca="1" si="93"/>
        <v>0</v>
      </c>
      <c r="BO19" s="64">
        <f t="shared" ca="1" si="93"/>
        <v>0</v>
      </c>
      <c r="BP19" s="64">
        <f t="shared" ca="1" si="93"/>
        <v>0</v>
      </c>
      <c r="BQ19" s="64">
        <f t="shared" ca="1" si="93"/>
        <v>0</v>
      </c>
      <c r="BR19" s="64">
        <f t="shared" ca="1" si="93"/>
        <v>0</v>
      </c>
      <c r="BS19" s="64">
        <f t="shared" ca="1" si="93"/>
        <v>0</v>
      </c>
      <c r="BT19" s="64">
        <f t="shared" ca="1" si="93"/>
        <v>0</v>
      </c>
      <c r="BU19" s="64">
        <f t="shared" ca="1" si="93"/>
        <v>0</v>
      </c>
      <c r="BV19" s="64">
        <f t="shared" ca="1" si="93"/>
        <v>0</v>
      </c>
      <c r="BW19" s="64">
        <f t="shared" ca="1" si="93"/>
        <v>0</v>
      </c>
      <c r="BX19" s="62"/>
      <c r="BY19" s="64">
        <f t="shared" ca="1" si="94"/>
        <v>0</v>
      </c>
      <c r="BZ19" s="64">
        <f t="shared" ca="1" si="94"/>
        <v>0</v>
      </c>
      <c r="CA19" s="64">
        <f t="shared" ca="1" si="94"/>
        <v>0</v>
      </c>
      <c r="CB19" s="64">
        <f t="shared" ca="1" si="94"/>
        <v>0</v>
      </c>
    </row>
    <row r="20" spans="2:80">
      <c r="B20" s="26" t="str">
        <f>B16</f>
        <v>New Users</v>
      </c>
      <c r="C20" s="30" t="s">
        <v>58</v>
      </c>
      <c r="D20" s="26" t="s">
        <v>644</v>
      </c>
      <c r="L20" s="62">
        <f>MAX(0,SUM(L16,L18,L19))</f>
        <v>0</v>
      </c>
      <c r="M20" s="62">
        <f t="shared" ref="M20:BF20" si="96">MAX(0,SUM(M16,M18,M19))</f>
        <v>0</v>
      </c>
      <c r="N20" s="62">
        <f t="shared" si="96"/>
        <v>0</v>
      </c>
      <c r="O20" s="62">
        <f t="shared" si="96"/>
        <v>0</v>
      </c>
      <c r="P20" s="62">
        <f t="shared" si="96"/>
        <v>0</v>
      </c>
      <c r="Q20" s="62">
        <f t="shared" si="96"/>
        <v>0</v>
      </c>
      <c r="R20" s="62">
        <f t="shared" si="96"/>
        <v>0</v>
      </c>
      <c r="S20" s="62">
        <f t="shared" si="96"/>
        <v>0</v>
      </c>
      <c r="T20" s="62">
        <f t="shared" si="96"/>
        <v>0</v>
      </c>
      <c r="U20" s="62">
        <f t="shared" si="96"/>
        <v>0</v>
      </c>
      <c r="V20" s="62">
        <f t="shared" si="96"/>
        <v>0</v>
      </c>
      <c r="W20" s="62">
        <f t="shared" si="96"/>
        <v>0</v>
      </c>
      <c r="X20" s="62">
        <f t="shared" si="96"/>
        <v>0</v>
      </c>
      <c r="Y20" s="62">
        <f t="shared" si="96"/>
        <v>0</v>
      </c>
      <c r="Z20" s="62">
        <f t="shared" si="96"/>
        <v>0</v>
      </c>
      <c r="AA20" s="62">
        <f t="shared" si="96"/>
        <v>0</v>
      </c>
      <c r="AB20" s="62">
        <f t="shared" si="96"/>
        <v>0</v>
      </c>
      <c r="AC20" s="62">
        <f t="shared" si="96"/>
        <v>0</v>
      </c>
      <c r="AD20" s="62">
        <f t="shared" si="96"/>
        <v>0</v>
      </c>
      <c r="AE20" s="62">
        <f t="shared" si="96"/>
        <v>0</v>
      </c>
      <c r="AF20" s="62">
        <f t="shared" si="96"/>
        <v>0</v>
      </c>
      <c r="AG20" s="62">
        <f t="shared" si="96"/>
        <v>0</v>
      </c>
      <c r="AH20" s="62">
        <f t="shared" si="96"/>
        <v>0</v>
      </c>
      <c r="AI20" s="62">
        <f t="shared" si="96"/>
        <v>0</v>
      </c>
      <c r="AJ20" s="62">
        <f t="shared" si="96"/>
        <v>0</v>
      </c>
      <c r="AK20" s="62">
        <f t="shared" si="96"/>
        <v>0</v>
      </c>
      <c r="AL20" s="62">
        <f t="shared" si="96"/>
        <v>0</v>
      </c>
      <c r="AM20" s="62">
        <f t="shared" si="96"/>
        <v>0</v>
      </c>
      <c r="AN20" s="62">
        <f t="shared" si="96"/>
        <v>0</v>
      </c>
      <c r="AO20" s="62">
        <f t="shared" si="96"/>
        <v>0</v>
      </c>
      <c r="AP20" s="62">
        <f t="shared" si="96"/>
        <v>0</v>
      </c>
      <c r="AQ20" s="62">
        <f t="shared" si="96"/>
        <v>0</v>
      </c>
      <c r="AR20" s="62">
        <f t="shared" si="96"/>
        <v>0</v>
      </c>
      <c r="AS20" s="62">
        <f t="shared" si="96"/>
        <v>0</v>
      </c>
      <c r="AT20" s="62">
        <f t="shared" si="96"/>
        <v>0</v>
      </c>
      <c r="AU20" s="62">
        <f t="shared" si="96"/>
        <v>0</v>
      </c>
      <c r="AV20" s="62">
        <f t="shared" si="96"/>
        <v>0</v>
      </c>
      <c r="AW20" s="62">
        <f t="shared" si="96"/>
        <v>0</v>
      </c>
      <c r="AX20" s="62">
        <f t="shared" si="96"/>
        <v>0</v>
      </c>
      <c r="AY20" s="62">
        <f t="shared" si="96"/>
        <v>0</v>
      </c>
      <c r="AZ20" s="62">
        <f t="shared" si="96"/>
        <v>0</v>
      </c>
      <c r="BA20" s="62">
        <f t="shared" si="96"/>
        <v>0</v>
      </c>
      <c r="BB20" s="62">
        <f t="shared" si="96"/>
        <v>0</v>
      </c>
      <c r="BC20" s="62">
        <f t="shared" si="96"/>
        <v>0</v>
      </c>
      <c r="BD20" s="62">
        <f t="shared" si="96"/>
        <v>0</v>
      </c>
      <c r="BE20" s="62">
        <f t="shared" si="96"/>
        <v>0</v>
      </c>
      <c r="BF20" s="62">
        <f t="shared" si="96"/>
        <v>0</v>
      </c>
      <c r="BH20" s="64">
        <f t="shared" ca="1" si="93"/>
        <v>0</v>
      </c>
      <c r="BI20" s="64">
        <f t="shared" ca="1" si="93"/>
        <v>0</v>
      </c>
      <c r="BJ20" s="64">
        <f t="shared" ca="1" si="93"/>
        <v>0</v>
      </c>
      <c r="BK20" s="64">
        <f t="shared" ca="1" si="93"/>
        <v>0</v>
      </c>
      <c r="BL20" s="64">
        <f t="shared" ca="1" si="93"/>
        <v>0</v>
      </c>
      <c r="BM20" s="64">
        <f t="shared" ca="1" si="93"/>
        <v>0</v>
      </c>
      <c r="BN20" s="64">
        <f t="shared" ca="1" si="93"/>
        <v>0</v>
      </c>
      <c r="BO20" s="64">
        <f t="shared" ca="1" si="93"/>
        <v>0</v>
      </c>
      <c r="BP20" s="64">
        <f t="shared" ca="1" si="93"/>
        <v>0</v>
      </c>
      <c r="BQ20" s="64">
        <f t="shared" ca="1" si="93"/>
        <v>0</v>
      </c>
      <c r="BR20" s="64">
        <f t="shared" ca="1" si="93"/>
        <v>0</v>
      </c>
      <c r="BS20" s="64">
        <f t="shared" ca="1" si="93"/>
        <v>0</v>
      </c>
      <c r="BT20" s="64">
        <f t="shared" ca="1" si="93"/>
        <v>0</v>
      </c>
      <c r="BU20" s="64">
        <f t="shared" ca="1" si="93"/>
        <v>0</v>
      </c>
      <c r="BV20" s="64">
        <f t="shared" ca="1" si="93"/>
        <v>0</v>
      </c>
      <c r="BW20" s="64">
        <f t="shared" ca="1" si="93"/>
        <v>0</v>
      </c>
      <c r="BX20" s="62"/>
      <c r="BY20" s="64">
        <f t="shared" ca="1" si="94"/>
        <v>0</v>
      </c>
      <c r="BZ20" s="64">
        <f t="shared" ca="1" si="94"/>
        <v>0</v>
      </c>
      <c r="CA20" s="64">
        <f t="shared" ca="1" si="94"/>
        <v>0</v>
      </c>
      <c r="CB20" s="64">
        <f t="shared" ca="1" si="94"/>
        <v>0</v>
      </c>
    </row>
    <row r="21" spans="2:80">
      <c r="L21" s="62"/>
      <c r="BH21" s="42"/>
      <c r="BI21" s="42"/>
      <c r="BJ21" s="42"/>
      <c r="BK21" s="42"/>
      <c r="BL21" s="42"/>
      <c r="BM21" s="42"/>
      <c r="BN21" s="42"/>
      <c r="BO21" s="42"/>
      <c r="BP21" s="42"/>
      <c r="BQ21" s="42"/>
      <c r="BR21" s="42"/>
      <c r="BS21" s="42"/>
      <c r="BT21" s="42"/>
      <c r="BU21" s="42"/>
      <c r="BV21" s="42"/>
      <c r="BW21" s="42"/>
      <c r="BY21" s="42"/>
      <c r="BZ21" s="42"/>
      <c r="CA21" s="42"/>
      <c r="CB21" s="42"/>
    </row>
    <row r="22" spans="2:80">
      <c r="L22" s="62"/>
      <c r="BH22" s="42"/>
      <c r="BI22" s="42"/>
      <c r="BJ22" s="42"/>
      <c r="BK22" s="42"/>
      <c r="BL22" s="42"/>
      <c r="BM22" s="42"/>
      <c r="BN22" s="42"/>
      <c r="BO22" s="42"/>
      <c r="BP22" s="42"/>
      <c r="BQ22" s="42"/>
      <c r="BR22" s="42"/>
      <c r="BS22" s="42"/>
      <c r="BT22" s="42"/>
      <c r="BU22" s="42"/>
      <c r="BV22" s="42"/>
      <c r="BW22" s="42"/>
      <c r="BY22" s="42"/>
      <c r="BZ22" s="42"/>
      <c r="CA22" s="42"/>
      <c r="CB22" s="42"/>
    </row>
    <row r="23" spans="2:80">
      <c r="B23" s="48" t="s">
        <v>284</v>
      </c>
      <c r="D23" s="26" t="s">
        <v>659</v>
      </c>
      <c r="L23" s="62"/>
      <c r="BH23" s="42"/>
      <c r="BI23" s="42"/>
      <c r="BJ23" s="42"/>
      <c r="BK23" s="42"/>
      <c r="BL23" s="42"/>
      <c r="BM23" s="42"/>
      <c r="BN23" s="42"/>
      <c r="BO23" s="42"/>
      <c r="BP23" s="42"/>
      <c r="BQ23" s="42"/>
      <c r="BR23" s="42"/>
      <c r="BS23" s="42"/>
      <c r="BT23" s="42"/>
      <c r="BU23" s="42"/>
      <c r="BV23" s="42"/>
      <c r="BW23" s="42"/>
      <c r="BY23" s="42"/>
      <c r="BZ23" s="42"/>
      <c r="CA23" s="42"/>
      <c r="CB23" s="42"/>
    </row>
    <row r="24" spans="2:80">
      <c r="B24" s="48"/>
      <c r="L24" s="62"/>
      <c r="BH24" s="42"/>
      <c r="BI24" s="42"/>
      <c r="BJ24" s="42"/>
      <c r="BK24" s="42"/>
      <c r="BL24" s="42"/>
      <c r="BM24" s="42"/>
      <c r="BN24" s="42"/>
      <c r="BO24" s="42"/>
      <c r="BP24" s="42"/>
      <c r="BQ24" s="42"/>
      <c r="BR24" s="42"/>
      <c r="BS24" s="42"/>
      <c r="BT24" s="42"/>
      <c r="BU24" s="42"/>
      <c r="BV24" s="42"/>
      <c r="BW24" s="42"/>
      <c r="BY24" s="42"/>
      <c r="BZ24" s="42"/>
      <c r="CA24" s="42"/>
      <c r="CB24" s="42"/>
    </row>
    <row r="25" spans="2:80">
      <c r="B25" s="26" t="s">
        <v>683</v>
      </c>
      <c r="D25" s="26" t="s">
        <v>682</v>
      </c>
      <c r="L25" s="67">
        <f>IFERROR('Unit Economics'!D112,0)</f>
        <v>0</v>
      </c>
      <c r="M25" s="67">
        <f>IFERROR('Unit Economics'!E112,0)</f>
        <v>0</v>
      </c>
      <c r="N25" s="67">
        <f>IFERROR('Unit Economics'!F112,0)</f>
        <v>0</v>
      </c>
      <c r="O25" s="67">
        <f>IFERROR('Unit Economics'!G112,0)</f>
        <v>0</v>
      </c>
      <c r="P25" s="67">
        <f>IFERROR('Unit Economics'!H112,0)</f>
        <v>0</v>
      </c>
      <c r="Q25" s="67">
        <f>IFERROR('Unit Economics'!I112,0)</f>
        <v>0</v>
      </c>
      <c r="R25" s="67">
        <f>IFERROR('Unit Economics'!J112,0)</f>
        <v>0</v>
      </c>
      <c r="S25" s="67">
        <f>IFERROR('Unit Economics'!K112,0)</f>
        <v>0</v>
      </c>
      <c r="T25" s="67">
        <f>IFERROR('Unit Economics'!L112,0)</f>
        <v>0</v>
      </c>
      <c r="U25" s="67">
        <f>IFERROR('Unit Economics'!M112,0)</f>
        <v>0</v>
      </c>
      <c r="V25" s="67">
        <f>IFERROR('Unit Economics'!N112,0)</f>
        <v>0</v>
      </c>
      <c r="W25" s="67">
        <f>IFERROR('Unit Economics'!O112,0)</f>
        <v>0</v>
      </c>
      <c r="X25" s="67">
        <f>IFERROR('Unit Economics'!P112,0)</f>
        <v>0</v>
      </c>
      <c r="Y25" s="67">
        <f>IFERROR('Unit Economics'!Q112,0)</f>
        <v>0</v>
      </c>
      <c r="Z25" s="67">
        <f>IFERROR('Unit Economics'!R112,0)</f>
        <v>0</v>
      </c>
      <c r="AA25" s="67">
        <f>IFERROR('Unit Economics'!S112,0)</f>
        <v>0</v>
      </c>
      <c r="AB25" s="67">
        <f>IFERROR('Unit Economics'!T112,0)</f>
        <v>0</v>
      </c>
      <c r="AC25" s="67">
        <f>IFERROR('Unit Economics'!U112,0)</f>
        <v>0</v>
      </c>
      <c r="AD25" s="67">
        <f>IFERROR('Unit Economics'!V112,0)</f>
        <v>0</v>
      </c>
      <c r="AE25" s="67">
        <f>IFERROR('Unit Economics'!W112,0)</f>
        <v>0</v>
      </c>
      <c r="AF25" s="67">
        <f>IFERROR('Unit Economics'!X112,0)</f>
        <v>0</v>
      </c>
      <c r="AG25" s="67">
        <f>IFERROR('Unit Economics'!Y112,0)</f>
        <v>0</v>
      </c>
      <c r="AH25" s="67">
        <f>IFERROR('Unit Economics'!Z112,0)</f>
        <v>0</v>
      </c>
      <c r="AI25" s="67">
        <f>IFERROR('Unit Economics'!AA112,0)</f>
        <v>0</v>
      </c>
      <c r="AJ25" s="67">
        <f>IFERROR('Unit Economics'!AB112,0)</f>
        <v>0</v>
      </c>
      <c r="AK25" s="67">
        <f>IFERROR('Unit Economics'!AC112,0)</f>
        <v>0</v>
      </c>
      <c r="AL25" s="67">
        <f>IFERROR('Unit Economics'!AD112,0)</f>
        <v>0</v>
      </c>
      <c r="AM25" s="67">
        <f>IFERROR('Unit Economics'!AE112,0)</f>
        <v>0</v>
      </c>
      <c r="AN25" s="67">
        <f>IFERROR('Unit Economics'!AF112,0)</f>
        <v>0</v>
      </c>
      <c r="AO25" s="67">
        <f>IFERROR('Unit Economics'!AG112,0)</f>
        <v>0</v>
      </c>
      <c r="AP25" s="67">
        <f>IFERROR('Unit Economics'!AH112,0)</f>
        <v>0</v>
      </c>
      <c r="AQ25" s="67">
        <f>IFERROR('Unit Economics'!AI112,0)</f>
        <v>0</v>
      </c>
      <c r="AR25" s="67">
        <f>IFERROR('Unit Economics'!AJ112,0)</f>
        <v>0</v>
      </c>
      <c r="AS25" s="67">
        <f>IFERROR('Unit Economics'!AK112,0)</f>
        <v>0</v>
      </c>
      <c r="AT25" s="67">
        <f>IFERROR('Unit Economics'!AL112,0)</f>
        <v>0</v>
      </c>
      <c r="AU25" s="67">
        <f>IFERROR('Unit Economics'!AM112,0)</f>
        <v>0</v>
      </c>
      <c r="AV25" s="67">
        <f>IFERROR('Unit Economics'!AN112,0)</f>
        <v>0</v>
      </c>
      <c r="AW25" s="67">
        <f>IFERROR('Unit Economics'!AO112,0)</f>
        <v>0</v>
      </c>
      <c r="AX25" s="67">
        <f>IFERROR('Unit Economics'!AP112,0)</f>
        <v>0</v>
      </c>
      <c r="AY25" s="67">
        <f>IFERROR('Unit Economics'!AQ112,0)</f>
        <v>0</v>
      </c>
      <c r="AZ25" s="67">
        <f>IFERROR('Unit Economics'!AR112,0)</f>
        <v>0</v>
      </c>
      <c r="BA25" s="67">
        <f>IFERROR('Unit Economics'!AS112,0)</f>
        <v>0</v>
      </c>
      <c r="BB25" s="67">
        <f>IFERROR('Unit Economics'!AT112,0)</f>
        <v>0</v>
      </c>
      <c r="BC25" s="67">
        <f>IFERROR('Unit Economics'!AU112,0)</f>
        <v>0</v>
      </c>
      <c r="BD25" s="67">
        <f>IFERROR('Unit Economics'!AV112,0)</f>
        <v>0</v>
      </c>
      <c r="BE25" s="67">
        <f>IFERROR('Unit Economics'!AW112,0)</f>
        <v>0</v>
      </c>
      <c r="BF25" s="67">
        <f>IFERROR('Unit Economics'!AX112,0)</f>
        <v>0</v>
      </c>
      <c r="BH25" s="42"/>
      <c r="BI25" s="42"/>
      <c r="BJ25" s="42"/>
      <c r="BK25" s="42"/>
      <c r="BL25" s="42"/>
      <c r="BM25" s="42"/>
      <c r="BN25" s="42"/>
      <c r="BO25" s="42"/>
      <c r="BP25" s="42"/>
      <c r="BQ25" s="42"/>
      <c r="BR25" s="42"/>
      <c r="BS25" s="42"/>
      <c r="BT25" s="42"/>
      <c r="BU25" s="42"/>
      <c r="BV25" s="42"/>
      <c r="BW25" s="42"/>
      <c r="BY25" s="42"/>
      <c r="BZ25" s="42"/>
      <c r="CA25" s="42"/>
      <c r="CB25" s="42"/>
    </row>
    <row r="26" spans="2:80">
      <c r="B26" s="26" t="s">
        <v>684</v>
      </c>
      <c r="D26" s="26" t="s">
        <v>666</v>
      </c>
      <c r="L26" s="67">
        <f>IFERROR('Unit Economics'!D113,0)</f>
        <v>0</v>
      </c>
      <c r="M26" s="67">
        <f>IFERROR('Unit Economics'!E113,0)</f>
        <v>0</v>
      </c>
      <c r="N26" s="67">
        <f>IFERROR('Unit Economics'!F113,0)</f>
        <v>0</v>
      </c>
      <c r="O26" s="67">
        <f>IFERROR('Unit Economics'!G113,0)</f>
        <v>0</v>
      </c>
      <c r="P26" s="67">
        <f>IFERROR('Unit Economics'!H113,0)</f>
        <v>0</v>
      </c>
      <c r="Q26" s="67">
        <f>IFERROR('Unit Economics'!I113,0)</f>
        <v>0</v>
      </c>
      <c r="R26" s="67">
        <f>IFERROR('Unit Economics'!J113,0)</f>
        <v>0</v>
      </c>
      <c r="S26" s="67">
        <f>IFERROR('Unit Economics'!K113,0)</f>
        <v>0</v>
      </c>
      <c r="T26" s="67">
        <f>IFERROR('Unit Economics'!L113,0)</f>
        <v>0</v>
      </c>
      <c r="U26" s="67">
        <f>IFERROR('Unit Economics'!M113,0)</f>
        <v>0</v>
      </c>
      <c r="V26" s="67">
        <f>IFERROR('Unit Economics'!N113,0)</f>
        <v>0</v>
      </c>
      <c r="W26" s="67">
        <f>IFERROR('Unit Economics'!O113,0)</f>
        <v>0</v>
      </c>
      <c r="X26" s="67">
        <f>IFERROR('Unit Economics'!P113,0)</f>
        <v>0</v>
      </c>
      <c r="Y26" s="67">
        <f>IFERROR('Unit Economics'!Q113,0)</f>
        <v>0</v>
      </c>
      <c r="Z26" s="67">
        <f>IFERROR('Unit Economics'!R113,0)</f>
        <v>0</v>
      </c>
      <c r="AA26" s="67">
        <f>IFERROR('Unit Economics'!S113,0)</f>
        <v>0</v>
      </c>
      <c r="AB26" s="67">
        <f>IFERROR('Unit Economics'!T113,0)</f>
        <v>0</v>
      </c>
      <c r="AC26" s="67">
        <f>IFERROR('Unit Economics'!U113,0)</f>
        <v>0</v>
      </c>
      <c r="AD26" s="67">
        <f>IFERROR('Unit Economics'!V113,0)</f>
        <v>0</v>
      </c>
      <c r="AE26" s="67">
        <f>IFERROR('Unit Economics'!W113,0)</f>
        <v>0</v>
      </c>
      <c r="AF26" s="67">
        <f>IFERROR('Unit Economics'!X113,0)</f>
        <v>0</v>
      </c>
      <c r="AG26" s="67">
        <f>IFERROR('Unit Economics'!Y113,0)</f>
        <v>0</v>
      </c>
      <c r="AH26" s="67">
        <f>IFERROR('Unit Economics'!Z113,0)</f>
        <v>0</v>
      </c>
      <c r="AI26" s="67">
        <f>IFERROR('Unit Economics'!AA113,0)</f>
        <v>0</v>
      </c>
      <c r="AJ26" s="67">
        <f>IFERROR('Unit Economics'!AB113,0)</f>
        <v>0</v>
      </c>
      <c r="AK26" s="67">
        <f>IFERROR('Unit Economics'!AC113,0)</f>
        <v>0</v>
      </c>
      <c r="AL26" s="67">
        <f>IFERROR('Unit Economics'!AD113,0)</f>
        <v>0</v>
      </c>
      <c r="AM26" s="67">
        <f>IFERROR('Unit Economics'!AE113,0)</f>
        <v>0</v>
      </c>
      <c r="AN26" s="67">
        <f>IFERROR('Unit Economics'!AF113,0)</f>
        <v>0</v>
      </c>
      <c r="AO26" s="67">
        <f>IFERROR('Unit Economics'!AG113,0)</f>
        <v>0</v>
      </c>
      <c r="AP26" s="67">
        <f>IFERROR('Unit Economics'!AH113,0)</f>
        <v>0</v>
      </c>
      <c r="AQ26" s="67">
        <f>IFERROR('Unit Economics'!AI113,0)</f>
        <v>0</v>
      </c>
      <c r="AR26" s="67">
        <f>IFERROR('Unit Economics'!AJ113,0)</f>
        <v>0</v>
      </c>
      <c r="AS26" s="67">
        <f>IFERROR('Unit Economics'!AK113,0)</f>
        <v>0</v>
      </c>
      <c r="AT26" s="67">
        <f>IFERROR('Unit Economics'!AL113,0)</f>
        <v>0</v>
      </c>
      <c r="AU26" s="67">
        <f>IFERROR('Unit Economics'!AM113,0)</f>
        <v>0</v>
      </c>
      <c r="AV26" s="67">
        <f>IFERROR('Unit Economics'!AN113,0)</f>
        <v>0</v>
      </c>
      <c r="AW26" s="67">
        <f>IFERROR('Unit Economics'!AO113,0)</f>
        <v>0</v>
      </c>
      <c r="AX26" s="67">
        <f>IFERROR('Unit Economics'!AP113,0)</f>
        <v>0</v>
      </c>
      <c r="AY26" s="67">
        <f>IFERROR('Unit Economics'!AQ113,0)</f>
        <v>0</v>
      </c>
      <c r="AZ26" s="67">
        <f>IFERROR('Unit Economics'!AR113,0)</f>
        <v>0</v>
      </c>
      <c r="BA26" s="67">
        <f>IFERROR('Unit Economics'!AS113,0)</f>
        <v>0</v>
      </c>
      <c r="BB26" s="67">
        <f>IFERROR('Unit Economics'!AT113,0)</f>
        <v>0</v>
      </c>
      <c r="BC26" s="67">
        <f>IFERROR('Unit Economics'!AU113,0)</f>
        <v>0</v>
      </c>
      <c r="BD26" s="67">
        <f>IFERROR('Unit Economics'!AV113,0)</f>
        <v>0</v>
      </c>
      <c r="BE26" s="67">
        <f>IFERROR('Unit Economics'!AW113,0)</f>
        <v>0</v>
      </c>
      <c r="BF26" s="67">
        <f>IFERROR('Unit Economics'!AX113,0)</f>
        <v>0</v>
      </c>
      <c r="BH26" s="42"/>
      <c r="BI26" s="42"/>
      <c r="BJ26" s="42"/>
      <c r="BK26" s="42"/>
      <c r="BL26" s="42"/>
      <c r="BM26" s="42"/>
      <c r="BN26" s="42"/>
      <c r="BO26" s="42"/>
      <c r="BP26" s="42"/>
      <c r="BQ26" s="42"/>
      <c r="BR26" s="42"/>
      <c r="BS26" s="42"/>
      <c r="BT26" s="42"/>
      <c r="BU26" s="42"/>
      <c r="BV26" s="42"/>
      <c r="BW26" s="42"/>
      <c r="BY26" s="42"/>
      <c r="BZ26" s="42"/>
      <c r="CA26" s="42"/>
      <c r="CB26" s="42"/>
    </row>
    <row r="27" spans="2:80">
      <c r="B27" s="26" t="s">
        <v>685</v>
      </c>
      <c r="D27" s="3" t="s">
        <v>667</v>
      </c>
      <c r="L27" s="67">
        <f>IFERROR('Unit Economics'!D114,0)</f>
        <v>0</v>
      </c>
      <c r="M27" s="67">
        <f>IFERROR('Unit Economics'!E114,0)</f>
        <v>0</v>
      </c>
      <c r="N27" s="67">
        <f>IFERROR('Unit Economics'!F114,0)</f>
        <v>0</v>
      </c>
      <c r="O27" s="67">
        <f>IFERROR('Unit Economics'!G114,0)</f>
        <v>0</v>
      </c>
      <c r="P27" s="67">
        <f>IFERROR('Unit Economics'!H114,0)</f>
        <v>0</v>
      </c>
      <c r="Q27" s="67">
        <f>IFERROR('Unit Economics'!I114,0)</f>
        <v>0</v>
      </c>
      <c r="R27" s="67">
        <f>IFERROR('Unit Economics'!J114,0)</f>
        <v>0</v>
      </c>
      <c r="S27" s="67">
        <f>IFERROR('Unit Economics'!K114,0)</f>
        <v>0</v>
      </c>
      <c r="T27" s="67">
        <f>IFERROR('Unit Economics'!L114,0)</f>
        <v>0</v>
      </c>
      <c r="U27" s="67">
        <f>IFERROR('Unit Economics'!M114,0)</f>
        <v>0</v>
      </c>
      <c r="V27" s="67">
        <f>IFERROR('Unit Economics'!N114,0)</f>
        <v>0</v>
      </c>
      <c r="W27" s="67">
        <f>IFERROR('Unit Economics'!O114,0)</f>
        <v>0</v>
      </c>
      <c r="X27" s="67">
        <f>IFERROR('Unit Economics'!P114,0)</f>
        <v>0</v>
      </c>
      <c r="Y27" s="67">
        <f>IFERROR('Unit Economics'!Q114,0)</f>
        <v>0</v>
      </c>
      <c r="Z27" s="67">
        <f>IFERROR('Unit Economics'!R114,0)</f>
        <v>0</v>
      </c>
      <c r="AA27" s="67">
        <f>IFERROR('Unit Economics'!S114,0)</f>
        <v>0</v>
      </c>
      <c r="AB27" s="67">
        <f>IFERROR('Unit Economics'!T114,0)</f>
        <v>0</v>
      </c>
      <c r="AC27" s="67">
        <f>IFERROR('Unit Economics'!U114,0)</f>
        <v>0</v>
      </c>
      <c r="AD27" s="67">
        <f>IFERROR('Unit Economics'!V114,0)</f>
        <v>0</v>
      </c>
      <c r="AE27" s="67">
        <f>IFERROR('Unit Economics'!W114,0)</f>
        <v>0</v>
      </c>
      <c r="AF27" s="67">
        <f>IFERROR('Unit Economics'!X114,0)</f>
        <v>0</v>
      </c>
      <c r="AG27" s="67">
        <f>IFERROR('Unit Economics'!Y114,0)</f>
        <v>0</v>
      </c>
      <c r="AH27" s="67">
        <f>IFERROR('Unit Economics'!Z114,0)</f>
        <v>0</v>
      </c>
      <c r="AI27" s="67">
        <f>IFERROR('Unit Economics'!AA114,0)</f>
        <v>0</v>
      </c>
      <c r="AJ27" s="67">
        <f>IFERROR('Unit Economics'!AB114,0)</f>
        <v>0</v>
      </c>
      <c r="AK27" s="67">
        <f>IFERROR('Unit Economics'!AC114,0)</f>
        <v>0</v>
      </c>
      <c r="AL27" s="67">
        <f>IFERROR('Unit Economics'!AD114,0)</f>
        <v>0</v>
      </c>
      <c r="AM27" s="67">
        <f>IFERROR('Unit Economics'!AE114,0)</f>
        <v>0</v>
      </c>
      <c r="AN27" s="67">
        <f>IFERROR('Unit Economics'!AF114,0)</f>
        <v>0</v>
      </c>
      <c r="AO27" s="67">
        <f>IFERROR('Unit Economics'!AG114,0)</f>
        <v>0</v>
      </c>
      <c r="AP27" s="67">
        <f>IFERROR('Unit Economics'!AH114,0)</f>
        <v>0</v>
      </c>
      <c r="AQ27" s="67">
        <f>IFERROR('Unit Economics'!AI114,0)</f>
        <v>0</v>
      </c>
      <c r="AR27" s="67">
        <f>IFERROR('Unit Economics'!AJ114,0)</f>
        <v>0</v>
      </c>
      <c r="AS27" s="67">
        <f>IFERROR('Unit Economics'!AK114,0)</f>
        <v>0</v>
      </c>
      <c r="AT27" s="67">
        <f>IFERROR('Unit Economics'!AL114,0)</f>
        <v>0</v>
      </c>
      <c r="AU27" s="67">
        <f>IFERROR('Unit Economics'!AM114,0)</f>
        <v>0</v>
      </c>
      <c r="AV27" s="67">
        <f>IFERROR('Unit Economics'!AN114,0)</f>
        <v>0</v>
      </c>
      <c r="AW27" s="67">
        <f>IFERROR('Unit Economics'!AO114,0)</f>
        <v>0</v>
      </c>
      <c r="AX27" s="67">
        <f>IFERROR('Unit Economics'!AP114,0)</f>
        <v>0</v>
      </c>
      <c r="AY27" s="67">
        <f>IFERROR('Unit Economics'!AQ114,0)</f>
        <v>0</v>
      </c>
      <c r="AZ27" s="67">
        <f>IFERROR('Unit Economics'!AR114,0)</f>
        <v>0</v>
      </c>
      <c r="BA27" s="67">
        <f>IFERROR('Unit Economics'!AS114,0)</f>
        <v>0</v>
      </c>
      <c r="BB27" s="67">
        <f>IFERROR('Unit Economics'!AT114,0)</f>
        <v>0</v>
      </c>
      <c r="BC27" s="67">
        <f>IFERROR('Unit Economics'!AU114,0)</f>
        <v>0</v>
      </c>
      <c r="BD27" s="67">
        <f>IFERROR('Unit Economics'!AV114,0)</f>
        <v>0</v>
      </c>
      <c r="BE27" s="67">
        <f>IFERROR('Unit Economics'!AW114,0)</f>
        <v>0</v>
      </c>
      <c r="BF27" s="67">
        <f>IFERROR('Unit Economics'!AX114,0)</f>
        <v>0</v>
      </c>
      <c r="BH27" s="42"/>
      <c r="BI27" s="42"/>
      <c r="BJ27" s="42"/>
      <c r="BK27" s="42"/>
      <c r="BL27" s="42"/>
      <c r="BM27" s="42"/>
      <c r="BN27" s="42"/>
      <c r="BO27" s="42"/>
      <c r="BP27" s="42"/>
      <c r="BQ27" s="42"/>
      <c r="BR27" s="42"/>
      <c r="BS27" s="42"/>
      <c r="BT27" s="42"/>
      <c r="BU27" s="42"/>
      <c r="BV27" s="42"/>
      <c r="BW27" s="42"/>
      <c r="BY27" s="42"/>
      <c r="BZ27" s="42"/>
      <c r="CA27" s="42"/>
      <c r="CB27" s="42"/>
    </row>
    <row r="28" spans="2:80">
      <c r="B28" s="26" t="s">
        <v>686</v>
      </c>
      <c r="D28" s="26" t="s">
        <v>668</v>
      </c>
      <c r="L28" s="67">
        <f>IFERROR('Unit Economics'!D115,0)</f>
        <v>0</v>
      </c>
      <c r="M28" s="67">
        <f>IFERROR('Unit Economics'!E115,0)</f>
        <v>0</v>
      </c>
      <c r="N28" s="67">
        <f>IFERROR('Unit Economics'!F115,0)</f>
        <v>0</v>
      </c>
      <c r="O28" s="67">
        <f>IFERROR('Unit Economics'!G115,0)</f>
        <v>0</v>
      </c>
      <c r="P28" s="67">
        <f>IFERROR('Unit Economics'!H115,0)</f>
        <v>0</v>
      </c>
      <c r="Q28" s="67">
        <f>IFERROR('Unit Economics'!I115,0)</f>
        <v>0</v>
      </c>
      <c r="R28" s="67">
        <f>IFERROR('Unit Economics'!J115,0)</f>
        <v>0</v>
      </c>
      <c r="S28" s="67">
        <f>IFERROR('Unit Economics'!K115,0)</f>
        <v>0</v>
      </c>
      <c r="T28" s="67">
        <f>IFERROR('Unit Economics'!L115,0)</f>
        <v>0</v>
      </c>
      <c r="U28" s="67">
        <f>IFERROR('Unit Economics'!M115,0)</f>
        <v>0</v>
      </c>
      <c r="V28" s="67">
        <f>IFERROR('Unit Economics'!N115,0)</f>
        <v>0</v>
      </c>
      <c r="W28" s="67">
        <f>IFERROR('Unit Economics'!O115,0)</f>
        <v>0</v>
      </c>
      <c r="X28" s="67">
        <f>IFERROR('Unit Economics'!P115,0)</f>
        <v>0</v>
      </c>
      <c r="Y28" s="67">
        <f>IFERROR('Unit Economics'!Q115,0)</f>
        <v>0</v>
      </c>
      <c r="Z28" s="67">
        <f>IFERROR('Unit Economics'!R115,0)</f>
        <v>0</v>
      </c>
      <c r="AA28" s="67">
        <f>IFERROR('Unit Economics'!S115,0)</f>
        <v>0</v>
      </c>
      <c r="AB28" s="67">
        <f>IFERROR('Unit Economics'!T115,0)</f>
        <v>0</v>
      </c>
      <c r="AC28" s="67">
        <f>IFERROR('Unit Economics'!U115,0)</f>
        <v>0</v>
      </c>
      <c r="AD28" s="67">
        <f>IFERROR('Unit Economics'!V115,0)</f>
        <v>0</v>
      </c>
      <c r="AE28" s="67">
        <f>IFERROR('Unit Economics'!W115,0)</f>
        <v>0</v>
      </c>
      <c r="AF28" s="67">
        <f>IFERROR('Unit Economics'!X115,0)</f>
        <v>0</v>
      </c>
      <c r="AG28" s="67">
        <f>IFERROR('Unit Economics'!Y115,0)</f>
        <v>0</v>
      </c>
      <c r="AH28" s="67">
        <f>IFERROR('Unit Economics'!Z115,0)</f>
        <v>0</v>
      </c>
      <c r="AI28" s="67">
        <f>IFERROR('Unit Economics'!AA115,0)</f>
        <v>0</v>
      </c>
      <c r="AJ28" s="67">
        <f>IFERROR('Unit Economics'!AB115,0)</f>
        <v>0</v>
      </c>
      <c r="AK28" s="67">
        <f>IFERROR('Unit Economics'!AC115,0)</f>
        <v>0</v>
      </c>
      <c r="AL28" s="67">
        <f>IFERROR('Unit Economics'!AD115,0)</f>
        <v>0</v>
      </c>
      <c r="AM28" s="67">
        <f>IFERROR('Unit Economics'!AE115,0)</f>
        <v>0</v>
      </c>
      <c r="AN28" s="67">
        <f>IFERROR('Unit Economics'!AF115,0)</f>
        <v>0</v>
      </c>
      <c r="AO28" s="67">
        <f>IFERROR('Unit Economics'!AG115,0)</f>
        <v>0</v>
      </c>
      <c r="AP28" s="67">
        <f>IFERROR('Unit Economics'!AH115,0)</f>
        <v>0</v>
      </c>
      <c r="AQ28" s="67">
        <f>IFERROR('Unit Economics'!AI115,0)</f>
        <v>0</v>
      </c>
      <c r="AR28" s="67">
        <f>IFERROR('Unit Economics'!AJ115,0)</f>
        <v>0</v>
      </c>
      <c r="AS28" s="67">
        <f>IFERROR('Unit Economics'!AK115,0)</f>
        <v>0</v>
      </c>
      <c r="AT28" s="67">
        <f>IFERROR('Unit Economics'!AL115,0)</f>
        <v>0</v>
      </c>
      <c r="AU28" s="67">
        <f>IFERROR('Unit Economics'!AM115,0)</f>
        <v>0</v>
      </c>
      <c r="AV28" s="67">
        <f>IFERROR('Unit Economics'!AN115,0)</f>
        <v>0</v>
      </c>
      <c r="AW28" s="67">
        <f>IFERROR('Unit Economics'!AO115,0)</f>
        <v>0</v>
      </c>
      <c r="AX28" s="67">
        <f>IFERROR('Unit Economics'!AP115,0)</f>
        <v>0</v>
      </c>
      <c r="AY28" s="67">
        <f>IFERROR('Unit Economics'!AQ115,0)</f>
        <v>0</v>
      </c>
      <c r="AZ28" s="67">
        <f>IFERROR('Unit Economics'!AR115,0)</f>
        <v>0</v>
      </c>
      <c r="BA28" s="67">
        <f>IFERROR('Unit Economics'!AS115,0)</f>
        <v>0</v>
      </c>
      <c r="BB28" s="67">
        <f>IFERROR('Unit Economics'!AT115,0)</f>
        <v>0</v>
      </c>
      <c r="BC28" s="67">
        <f>IFERROR('Unit Economics'!AU115,0)</f>
        <v>0</v>
      </c>
      <c r="BD28" s="67">
        <f>IFERROR('Unit Economics'!AV115,0)</f>
        <v>0</v>
      </c>
      <c r="BE28" s="67">
        <f>IFERROR('Unit Economics'!AW115,0)</f>
        <v>0</v>
      </c>
      <c r="BF28" s="67">
        <f>IFERROR('Unit Economics'!AX115,0)</f>
        <v>0</v>
      </c>
      <c r="BH28" s="42"/>
      <c r="BI28" s="42"/>
      <c r="BJ28" s="42"/>
      <c r="BK28" s="42"/>
      <c r="BL28" s="42"/>
      <c r="BM28" s="42"/>
      <c r="BN28" s="42"/>
      <c r="BO28" s="42"/>
      <c r="BP28" s="42"/>
      <c r="BQ28" s="42"/>
      <c r="BR28" s="42"/>
      <c r="BS28" s="42"/>
      <c r="BT28" s="42"/>
      <c r="BU28" s="42"/>
      <c r="BV28" s="42"/>
      <c r="BW28" s="42"/>
      <c r="BY28" s="42"/>
      <c r="BZ28" s="42"/>
      <c r="CA28" s="42"/>
      <c r="CB28" s="42"/>
    </row>
    <row r="29" spans="2:80">
      <c r="L29" s="62"/>
      <c r="BH29" s="42"/>
      <c r="BI29" s="42"/>
      <c r="BJ29" s="42"/>
      <c r="BK29" s="42"/>
      <c r="BL29" s="42"/>
      <c r="BM29" s="42"/>
      <c r="BN29" s="42"/>
      <c r="BO29" s="42"/>
      <c r="BP29" s="42"/>
      <c r="BQ29" s="42"/>
      <c r="BR29" s="42"/>
      <c r="BS29" s="42"/>
      <c r="BT29" s="42"/>
      <c r="BU29" s="42"/>
      <c r="BV29" s="42"/>
      <c r="BW29" s="42"/>
      <c r="BY29" s="42"/>
      <c r="BZ29" s="42"/>
      <c r="CA29" s="42"/>
      <c r="CB29" s="42"/>
    </row>
    <row r="30" spans="2:80">
      <c r="L30" s="62"/>
      <c r="BH30" s="42"/>
      <c r="BI30" s="42"/>
      <c r="BJ30" s="42"/>
      <c r="BK30" s="42"/>
      <c r="BL30" s="42"/>
      <c r="BM30" s="42"/>
      <c r="BN30" s="42"/>
      <c r="BO30" s="42"/>
      <c r="BP30" s="42"/>
      <c r="BQ30" s="42"/>
      <c r="BR30" s="42"/>
      <c r="BS30" s="42"/>
      <c r="BT30" s="42"/>
      <c r="BU30" s="42"/>
      <c r="BV30" s="42"/>
      <c r="BW30" s="42"/>
      <c r="BY30" s="42"/>
      <c r="BZ30" s="42"/>
      <c r="CA30" s="42"/>
      <c r="CB30" s="42"/>
    </row>
    <row r="31" spans="2:80">
      <c r="B31" s="48" t="s">
        <v>713</v>
      </c>
      <c r="D31" s="26" t="s">
        <v>647</v>
      </c>
      <c r="L31" s="62"/>
      <c r="BH31" s="42"/>
      <c r="BI31" s="42"/>
      <c r="BJ31" s="42"/>
      <c r="BK31" s="42"/>
      <c r="BL31" s="42"/>
      <c r="BM31" s="42"/>
      <c r="BN31" s="42"/>
      <c r="BO31" s="42"/>
      <c r="BP31" s="42"/>
      <c r="BQ31" s="42"/>
      <c r="BR31" s="42"/>
      <c r="BS31" s="42"/>
      <c r="BT31" s="42"/>
      <c r="BU31" s="42"/>
      <c r="BV31" s="42"/>
      <c r="BW31" s="42"/>
      <c r="BY31" s="42"/>
      <c r="BZ31" s="42"/>
      <c r="CA31" s="42"/>
      <c r="CB31" s="42"/>
    </row>
    <row r="32" spans="2:80">
      <c r="B32" s="48"/>
      <c r="L32" s="62"/>
      <c r="BH32" s="42"/>
      <c r="BI32" s="42"/>
      <c r="BJ32" s="42"/>
      <c r="BK32" s="42"/>
      <c r="BL32" s="42"/>
      <c r="BM32" s="42"/>
      <c r="BN32" s="42"/>
      <c r="BO32" s="42"/>
      <c r="BP32" s="42"/>
      <c r="BQ32" s="42"/>
      <c r="BR32" s="42"/>
      <c r="BS32" s="42"/>
      <c r="BT32" s="42"/>
      <c r="BU32" s="42"/>
      <c r="BV32" s="42"/>
      <c r="BW32" s="42"/>
      <c r="BY32" s="42"/>
      <c r="BZ32" s="42"/>
      <c r="CA32" s="42"/>
      <c r="CB32" s="42"/>
    </row>
    <row r="33" spans="2:80" s="217" customFormat="1" collapsed="1">
      <c r="B33" s="36" t="s">
        <v>471</v>
      </c>
      <c r="C33" s="136"/>
      <c r="D33" s="138" t="s">
        <v>670</v>
      </c>
      <c r="E33" s="36"/>
      <c r="F33" s="36"/>
      <c r="G33" s="36"/>
      <c r="H33" s="36"/>
      <c r="I33" s="36"/>
      <c r="J33" s="36"/>
      <c r="K33" s="36"/>
      <c r="L33" s="139">
        <f>SUM(L34:L80)</f>
        <v>0</v>
      </c>
      <c r="M33" s="139">
        <f t="shared" ref="M33:BF33" si="97">SUM(M34:M80)</f>
        <v>0</v>
      </c>
      <c r="N33" s="139">
        <f t="shared" si="97"/>
        <v>0</v>
      </c>
      <c r="O33" s="139">
        <f t="shared" si="97"/>
        <v>0</v>
      </c>
      <c r="P33" s="139">
        <f t="shared" si="97"/>
        <v>0</v>
      </c>
      <c r="Q33" s="139">
        <f t="shared" si="97"/>
        <v>0</v>
      </c>
      <c r="R33" s="139">
        <f t="shared" si="97"/>
        <v>0</v>
      </c>
      <c r="S33" s="139">
        <f t="shared" si="97"/>
        <v>0</v>
      </c>
      <c r="T33" s="139">
        <f t="shared" si="97"/>
        <v>0</v>
      </c>
      <c r="U33" s="139">
        <f t="shared" si="97"/>
        <v>0</v>
      </c>
      <c r="V33" s="139">
        <f t="shared" si="97"/>
        <v>0</v>
      </c>
      <c r="W33" s="139">
        <f t="shared" si="97"/>
        <v>0</v>
      </c>
      <c r="X33" s="139">
        <f t="shared" si="97"/>
        <v>0</v>
      </c>
      <c r="Y33" s="139">
        <f t="shared" si="97"/>
        <v>0</v>
      </c>
      <c r="Z33" s="139">
        <f t="shared" si="97"/>
        <v>0</v>
      </c>
      <c r="AA33" s="139">
        <f t="shared" si="97"/>
        <v>0</v>
      </c>
      <c r="AB33" s="139">
        <f t="shared" si="97"/>
        <v>0</v>
      </c>
      <c r="AC33" s="139">
        <f t="shared" si="97"/>
        <v>0</v>
      </c>
      <c r="AD33" s="139">
        <f t="shared" si="97"/>
        <v>0</v>
      </c>
      <c r="AE33" s="139">
        <f t="shared" si="97"/>
        <v>0</v>
      </c>
      <c r="AF33" s="139">
        <f t="shared" si="97"/>
        <v>0</v>
      </c>
      <c r="AG33" s="139">
        <f t="shared" si="97"/>
        <v>0</v>
      </c>
      <c r="AH33" s="139">
        <f t="shared" si="97"/>
        <v>0</v>
      </c>
      <c r="AI33" s="139">
        <f t="shared" si="97"/>
        <v>0</v>
      </c>
      <c r="AJ33" s="139">
        <f t="shared" si="97"/>
        <v>0</v>
      </c>
      <c r="AK33" s="139">
        <f t="shared" si="97"/>
        <v>0</v>
      </c>
      <c r="AL33" s="139">
        <f t="shared" si="97"/>
        <v>0</v>
      </c>
      <c r="AM33" s="139">
        <f t="shared" si="97"/>
        <v>0</v>
      </c>
      <c r="AN33" s="139">
        <f t="shared" si="97"/>
        <v>0</v>
      </c>
      <c r="AO33" s="139">
        <f t="shared" si="97"/>
        <v>0</v>
      </c>
      <c r="AP33" s="139">
        <f t="shared" si="97"/>
        <v>0</v>
      </c>
      <c r="AQ33" s="139">
        <f t="shared" si="97"/>
        <v>0</v>
      </c>
      <c r="AR33" s="139">
        <f t="shared" si="97"/>
        <v>0</v>
      </c>
      <c r="AS33" s="139">
        <f t="shared" si="97"/>
        <v>0</v>
      </c>
      <c r="AT33" s="139">
        <f t="shared" si="97"/>
        <v>0</v>
      </c>
      <c r="AU33" s="139">
        <f t="shared" si="97"/>
        <v>0</v>
      </c>
      <c r="AV33" s="139">
        <f t="shared" si="97"/>
        <v>0</v>
      </c>
      <c r="AW33" s="139">
        <f t="shared" si="97"/>
        <v>0</v>
      </c>
      <c r="AX33" s="139">
        <f t="shared" si="97"/>
        <v>0</v>
      </c>
      <c r="AY33" s="139">
        <f t="shared" si="97"/>
        <v>0</v>
      </c>
      <c r="AZ33" s="139">
        <f t="shared" si="97"/>
        <v>0</v>
      </c>
      <c r="BA33" s="139">
        <f t="shared" si="97"/>
        <v>0</v>
      </c>
      <c r="BB33" s="139">
        <f t="shared" si="97"/>
        <v>0</v>
      </c>
      <c r="BC33" s="139">
        <f t="shared" si="97"/>
        <v>0</v>
      </c>
      <c r="BD33" s="139">
        <f t="shared" si="97"/>
        <v>0</v>
      </c>
      <c r="BE33" s="139">
        <f t="shared" si="97"/>
        <v>0</v>
      </c>
      <c r="BF33" s="139">
        <f t="shared" si="97"/>
        <v>0</v>
      </c>
      <c r="BH33" s="70">
        <f t="shared" ref="BH33:BW42" ca="1" si="98">SUMIFS($L33:$BF33,$L$6:$BF$6,BH$6,$L$7:$BF$7,BH$7)</f>
        <v>0</v>
      </c>
      <c r="BI33" s="70">
        <f t="shared" ca="1" si="98"/>
        <v>0</v>
      </c>
      <c r="BJ33" s="70">
        <f t="shared" ca="1" si="98"/>
        <v>0</v>
      </c>
      <c r="BK33" s="70">
        <f t="shared" ca="1" si="98"/>
        <v>0</v>
      </c>
      <c r="BL33" s="70">
        <f t="shared" ca="1" si="98"/>
        <v>0</v>
      </c>
      <c r="BM33" s="70">
        <f t="shared" ca="1" si="98"/>
        <v>0</v>
      </c>
      <c r="BN33" s="70">
        <f t="shared" ca="1" si="98"/>
        <v>0</v>
      </c>
      <c r="BO33" s="70">
        <f t="shared" ca="1" si="98"/>
        <v>0</v>
      </c>
      <c r="BP33" s="70">
        <f t="shared" ca="1" si="98"/>
        <v>0</v>
      </c>
      <c r="BQ33" s="70">
        <f t="shared" ca="1" si="98"/>
        <v>0</v>
      </c>
      <c r="BR33" s="70">
        <f t="shared" ca="1" si="98"/>
        <v>0</v>
      </c>
      <c r="BS33" s="70">
        <f t="shared" ca="1" si="98"/>
        <v>0</v>
      </c>
      <c r="BT33" s="70">
        <f t="shared" ca="1" si="98"/>
        <v>0</v>
      </c>
      <c r="BU33" s="70">
        <f t="shared" ca="1" si="98"/>
        <v>0</v>
      </c>
      <c r="BV33" s="70">
        <f t="shared" ca="1" si="98"/>
        <v>0</v>
      </c>
      <c r="BW33" s="70">
        <f t="shared" ca="1" si="98"/>
        <v>0</v>
      </c>
      <c r="BX33" s="139"/>
      <c r="BY33" s="70">
        <f t="shared" ref="BY33:CB52" ca="1" si="99">SUMIFS($L33:$BF33,$L$6:$BF$6,BY$6)</f>
        <v>0</v>
      </c>
      <c r="BZ33" s="70">
        <f t="shared" ca="1" si="99"/>
        <v>0</v>
      </c>
      <c r="CA33" s="70">
        <f t="shared" ca="1" si="99"/>
        <v>0</v>
      </c>
      <c r="CB33" s="70">
        <f t="shared" ca="1" si="99"/>
        <v>0</v>
      </c>
    </row>
    <row r="34" spans="2:80" s="217" customFormat="1" hidden="1" outlineLevel="1">
      <c r="B34" s="223">
        <f>L4</f>
        <v>43861</v>
      </c>
      <c r="C34" s="136"/>
      <c r="D34" s="17">
        <f>L5</f>
        <v>1</v>
      </c>
      <c r="E34" s="36" cm="1">
        <f t="array" ref="E34">INDEX(L$20:BF$20,1,D34)</f>
        <v>0</v>
      </c>
      <c r="F34" s="36"/>
      <c r="G34" s="36"/>
      <c r="H34" s="36"/>
      <c r="I34" s="36"/>
      <c r="J34" s="36"/>
      <c r="K34" s="36"/>
      <c r="L34" s="139" cm="1">
        <f t="array" ref="L34">IF($D34&lt;=L$5,$E34*INDEX($L$25:$BF$25,1,L$5-$D34+1),0)</f>
        <v>0</v>
      </c>
      <c r="M34" s="139" cm="1">
        <f t="array" ref="M34">IF($D34&lt;=M$5,$E34*INDEX($L$25:$BF$25,1,M$5-$D34+1),0)</f>
        <v>0</v>
      </c>
      <c r="N34" s="139" cm="1">
        <f t="array" ref="N34">IF($D34&lt;=N$5,$E34*INDEX($L$25:$BF$25,1,N$5-$D34+1),0)</f>
        <v>0</v>
      </c>
      <c r="O34" s="139" cm="1">
        <f t="array" ref="O34">IF($D34&lt;=O$5,$E34*INDEX($L$25:$BF$25,1,O$5-$D34+1),0)</f>
        <v>0</v>
      </c>
      <c r="P34" s="139" cm="1">
        <f t="array" ref="P34">IF($D34&lt;=P$5,$E34*INDEX($L$25:$BF$25,1,P$5-$D34+1),0)</f>
        <v>0</v>
      </c>
      <c r="Q34" s="139" cm="1">
        <f t="array" ref="Q34">IF($D34&lt;=Q$5,$E34*INDEX($L$25:$BF$25,1,Q$5-$D34+1),0)</f>
        <v>0</v>
      </c>
      <c r="R34" s="139" cm="1">
        <f t="array" ref="R34">IF($D34&lt;=R$5,$E34*INDEX($L$25:$BF$25,1,R$5-$D34+1),0)</f>
        <v>0</v>
      </c>
      <c r="S34" s="139" cm="1">
        <f t="array" ref="S34">IF($D34&lt;=S$5,$E34*INDEX($L$25:$BF$25,1,S$5-$D34+1),0)</f>
        <v>0</v>
      </c>
      <c r="T34" s="139" cm="1">
        <f t="array" ref="T34">IF($D34&lt;=T$5,$E34*INDEX($L$25:$BF$25,1,T$5-$D34+1),0)</f>
        <v>0</v>
      </c>
      <c r="U34" s="139" cm="1">
        <f t="array" ref="U34">IF($D34&lt;=U$5,$E34*INDEX($L$25:$BF$25,1,U$5-$D34+1),0)</f>
        <v>0</v>
      </c>
      <c r="V34" s="139" cm="1">
        <f t="array" ref="V34">IF($D34&lt;=V$5,$E34*INDEX($L$25:$BF$25,1,V$5-$D34+1),0)</f>
        <v>0</v>
      </c>
      <c r="W34" s="139" cm="1">
        <f t="array" ref="W34">IF($D34&lt;=W$5,$E34*INDEX($L$25:$BF$25,1,W$5-$D34+1),0)</f>
        <v>0</v>
      </c>
      <c r="X34" s="139" cm="1">
        <f t="array" ref="X34">IF($D34&lt;=X$5,$E34*INDEX($L$25:$BF$25,1,X$5-$D34+1),0)</f>
        <v>0</v>
      </c>
      <c r="Y34" s="139" cm="1">
        <f t="array" ref="Y34">IF($D34&lt;=Y$5,$E34*INDEX($L$25:$BF$25,1,Y$5-$D34+1),0)</f>
        <v>0</v>
      </c>
      <c r="Z34" s="139" cm="1">
        <f t="array" ref="Z34">IF($D34&lt;=Z$5,$E34*INDEX($L$25:$BF$25,1,Z$5-$D34+1),0)</f>
        <v>0</v>
      </c>
      <c r="AA34" s="139" cm="1">
        <f t="array" ref="AA34">IF($D34&lt;=AA$5,$E34*INDEX($L$25:$BF$25,1,AA$5-$D34+1),0)</f>
        <v>0</v>
      </c>
      <c r="AB34" s="139" cm="1">
        <f t="array" ref="AB34">IF($D34&lt;=AB$5,$E34*INDEX($L$25:$BF$25,1,AB$5-$D34+1),0)</f>
        <v>0</v>
      </c>
      <c r="AC34" s="139" cm="1">
        <f t="array" ref="AC34">IF($D34&lt;=AC$5,$E34*INDEX($L$25:$BF$25,1,AC$5-$D34+1),0)</f>
        <v>0</v>
      </c>
      <c r="AD34" s="139" cm="1">
        <f t="array" ref="AD34">IF($D34&lt;=AD$5,$E34*INDEX($L$25:$BF$25,1,AD$5-$D34+1),0)</f>
        <v>0</v>
      </c>
      <c r="AE34" s="139" cm="1">
        <f t="array" ref="AE34">IF($D34&lt;=AE$5,$E34*INDEX($L$25:$BF$25,1,AE$5-$D34+1),0)</f>
        <v>0</v>
      </c>
      <c r="AF34" s="139" cm="1">
        <f t="array" ref="AF34">IF($D34&lt;=AF$5,$E34*INDEX($L$25:$BF$25,1,AF$5-$D34+1),0)</f>
        <v>0</v>
      </c>
      <c r="AG34" s="139" cm="1">
        <f t="array" ref="AG34">IF($D34&lt;=AG$5,$E34*INDEX($L$25:$BF$25,1,AG$5-$D34+1),0)</f>
        <v>0</v>
      </c>
      <c r="AH34" s="139" cm="1">
        <f t="array" ref="AH34">IF($D34&lt;=AH$5,$E34*INDEX($L$25:$BF$25,1,AH$5-$D34+1),0)</f>
        <v>0</v>
      </c>
      <c r="AI34" s="139" cm="1">
        <f t="array" ref="AI34">IF($D34&lt;=AI$5,$E34*INDEX($L$25:$BF$25,1,AI$5-$D34+1),0)</f>
        <v>0</v>
      </c>
      <c r="AJ34" s="139" cm="1">
        <f t="array" ref="AJ34">IF($D34&lt;=AJ$5,$E34*INDEX($L$25:$BF$25,1,AJ$5-$D34+1),0)</f>
        <v>0</v>
      </c>
      <c r="AK34" s="139" cm="1">
        <f t="array" ref="AK34">IF($D34&lt;=AK$5,$E34*INDEX($L$25:$BF$25,1,AK$5-$D34+1),0)</f>
        <v>0</v>
      </c>
      <c r="AL34" s="139" cm="1">
        <f t="array" ref="AL34">IF($D34&lt;=AL$5,$E34*INDEX($L$25:$BF$25,1,AL$5-$D34+1),0)</f>
        <v>0</v>
      </c>
      <c r="AM34" s="139" cm="1">
        <f t="array" ref="AM34">IF($D34&lt;=AM$5,$E34*INDEX($L$25:$BF$25,1,AM$5-$D34+1),0)</f>
        <v>0</v>
      </c>
      <c r="AN34" s="139" cm="1">
        <f t="array" ref="AN34">IF($D34&lt;=AN$5,$E34*INDEX($L$25:$BF$25,1,AN$5-$D34+1),0)</f>
        <v>0</v>
      </c>
      <c r="AO34" s="139" cm="1">
        <f t="array" ref="AO34">IF($D34&lt;=AO$5,$E34*INDEX($L$25:$BF$25,1,AO$5-$D34+1),0)</f>
        <v>0</v>
      </c>
      <c r="AP34" s="139" cm="1">
        <f t="array" ref="AP34">IF($D34&lt;=AP$5,$E34*INDEX($L$25:$BF$25,1,AP$5-$D34+1),0)</f>
        <v>0</v>
      </c>
      <c r="AQ34" s="139" cm="1">
        <f t="array" ref="AQ34">IF($D34&lt;=AQ$5,$E34*INDEX($L$25:$BF$25,1,AQ$5-$D34+1),0)</f>
        <v>0</v>
      </c>
      <c r="AR34" s="139" cm="1">
        <f t="array" ref="AR34">IF($D34&lt;=AR$5,$E34*INDEX($L$25:$BF$25,1,AR$5-$D34+1),0)</f>
        <v>0</v>
      </c>
      <c r="AS34" s="139" cm="1">
        <f t="array" ref="AS34">IF($D34&lt;=AS$5,$E34*INDEX($L$25:$BF$25,1,AS$5-$D34+1),0)</f>
        <v>0</v>
      </c>
      <c r="AT34" s="139" cm="1">
        <f t="array" ref="AT34">IF($D34&lt;=AT$5,$E34*INDEX($L$25:$BF$25,1,AT$5-$D34+1),0)</f>
        <v>0</v>
      </c>
      <c r="AU34" s="139" cm="1">
        <f t="array" ref="AU34">IF($D34&lt;=AU$5,$E34*INDEX($L$25:$BF$25,1,AU$5-$D34+1),0)</f>
        <v>0</v>
      </c>
      <c r="AV34" s="139" cm="1">
        <f t="array" ref="AV34">IF($D34&lt;=AV$5,$E34*INDEX($L$25:$BF$25,1,AV$5-$D34+1),0)</f>
        <v>0</v>
      </c>
      <c r="AW34" s="139" cm="1">
        <f t="array" ref="AW34">IF($D34&lt;=AW$5,$E34*INDEX($L$25:$BF$25,1,AW$5-$D34+1),0)</f>
        <v>0</v>
      </c>
      <c r="AX34" s="139" cm="1">
        <f t="array" ref="AX34">IF($D34&lt;=AX$5,$E34*INDEX($L$25:$BF$25,1,AX$5-$D34+1),0)</f>
        <v>0</v>
      </c>
      <c r="AY34" s="139" cm="1">
        <f t="array" ref="AY34">IF($D34&lt;=AY$5,$E34*INDEX($L$25:$BF$25,1,AY$5-$D34+1),0)</f>
        <v>0</v>
      </c>
      <c r="AZ34" s="139" cm="1">
        <f t="array" ref="AZ34">IF($D34&lt;=AZ$5,$E34*INDEX($L$25:$BF$25,1,AZ$5-$D34+1),0)</f>
        <v>0</v>
      </c>
      <c r="BA34" s="139" cm="1">
        <f t="array" ref="BA34">IF($D34&lt;=BA$5,$E34*INDEX($L$25:$BF$25,1,BA$5-$D34+1),0)</f>
        <v>0</v>
      </c>
      <c r="BB34" s="139" cm="1">
        <f t="array" ref="BB34">IF($D34&lt;=BB$5,$E34*INDEX($L$25:$BF$25,1,BB$5-$D34+1),0)</f>
        <v>0</v>
      </c>
      <c r="BC34" s="139" cm="1">
        <f t="array" ref="BC34">IF($D34&lt;=BC$5,$E34*INDEX($L$25:$BF$25,1,BC$5-$D34+1),0)</f>
        <v>0</v>
      </c>
      <c r="BD34" s="139" cm="1">
        <f t="array" ref="BD34">IF($D34&lt;=BD$5,$E34*INDEX($L$25:$BF$25,1,BD$5-$D34+1),0)</f>
        <v>0</v>
      </c>
      <c r="BE34" s="139" cm="1">
        <f t="array" ref="BE34">IF($D34&lt;=BE$5,$E34*INDEX($L$25:$BF$25,1,BE$5-$D34+1),0)</f>
        <v>0</v>
      </c>
      <c r="BF34" s="139" cm="1">
        <f t="array" ref="BF34">IF($D34&lt;=BF$5,$E34*INDEX($L$25:$BF$25,1,BF$5-$D34+1),0)</f>
        <v>0</v>
      </c>
      <c r="BH34" s="70">
        <f t="shared" ca="1" si="98"/>
        <v>0</v>
      </c>
      <c r="BI34" s="70">
        <f t="shared" ca="1" si="98"/>
        <v>0</v>
      </c>
      <c r="BJ34" s="70">
        <f t="shared" ca="1" si="98"/>
        <v>0</v>
      </c>
      <c r="BK34" s="70">
        <f t="shared" ca="1" si="98"/>
        <v>0</v>
      </c>
      <c r="BL34" s="70">
        <f t="shared" ca="1" si="98"/>
        <v>0</v>
      </c>
      <c r="BM34" s="70">
        <f t="shared" ca="1" si="98"/>
        <v>0</v>
      </c>
      <c r="BN34" s="70">
        <f t="shared" ca="1" si="98"/>
        <v>0</v>
      </c>
      <c r="BO34" s="70">
        <f t="shared" ca="1" si="98"/>
        <v>0</v>
      </c>
      <c r="BP34" s="70">
        <f t="shared" ca="1" si="98"/>
        <v>0</v>
      </c>
      <c r="BQ34" s="70">
        <f t="shared" ca="1" si="98"/>
        <v>0</v>
      </c>
      <c r="BR34" s="70">
        <f t="shared" ca="1" si="98"/>
        <v>0</v>
      </c>
      <c r="BS34" s="70">
        <f t="shared" ca="1" si="98"/>
        <v>0</v>
      </c>
      <c r="BT34" s="70">
        <f t="shared" ca="1" si="98"/>
        <v>0</v>
      </c>
      <c r="BU34" s="70">
        <f t="shared" ca="1" si="98"/>
        <v>0</v>
      </c>
      <c r="BV34" s="70">
        <f t="shared" ca="1" si="98"/>
        <v>0</v>
      </c>
      <c r="BW34" s="70">
        <f t="shared" ca="1" si="98"/>
        <v>0</v>
      </c>
      <c r="BX34" s="139"/>
      <c r="BY34" s="70">
        <f t="shared" ca="1" si="99"/>
        <v>0</v>
      </c>
      <c r="BZ34" s="70">
        <f t="shared" ca="1" si="99"/>
        <v>0</v>
      </c>
      <c r="CA34" s="70">
        <f t="shared" ca="1" si="99"/>
        <v>0</v>
      </c>
      <c r="CB34" s="70">
        <f t="shared" ca="1" si="99"/>
        <v>0</v>
      </c>
    </row>
    <row r="35" spans="2:80" s="217" customFormat="1" hidden="1" outlineLevel="1">
      <c r="B35" s="223">
        <f>EOMONTH(EDATE(B34,1),0)</f>
        <v>43890</v>
      </c>
      <c r="C35" s="136"/>
      <c r="D35" s="17">
        <f>D34+1</f>
        <v>2</v>
      </c>
      <c r="E35" s="36" cm="1">
        <f t="array" ref="E35">INDEX(L$20:BF$20,1,D35)</f>
        <v>0</v>
      </c>
      <c r="F35" s="36"/>
      <c r="G35" s="36"/>
      <c r="H35" s="36"/>
      <c r="I35" s="36"/>
      <c r="J35" s="36"/>
      <c r="K35" s="36"/>
      <c r="L35" s="139" cm="1">
        <f t="array" ref="L35">IF($D35&lt;=L$5,$E35*INDEX($L$25:$BF$25,1,L$5-$D35+1),0)</f>
        <v>0</v>
      </c>
      <c r="M35" s="139" cm="1">
        <f t="array" ref="M35">IF($D35&lt;=M$5,$E35*INDEX($L$25:$BF$25,1,M$5-$D35+1),0)</f>
        <v>0</v>
      </c>
      <c r="N35" s="139" cm="1">
        <f t="array" ref="N35">IF($D35&lt;=N$5,$E35*INDEX($L$25:$BF$25,1,N$5-$D35+1),0)</f>
        <v>0</v>
      </c>
      <c r="O35" s="139" cm="1">
        <f t="array" ref="O35">IF($D35&lt;=O$5,$E35*INDEX($L$25:$BF$25,1,O$5-$D35+1),0)</f>
        <v>0</v>
      </c>
      <c r="P35" s="139" cm="1">
        <f t="array" ref="P35">IF($D35&lt;=P$5,$E35*INDEX($L$25:$BF$25,1,P$5-$D35+1),0)</f>
        <v>0</v>
      </c>
      <c r="Q35" s="139" cm="1">
        <f t="array" ref="Q35">IF($D35&lt;=Q$5,$E35*INDEX($L$25:$BF$25,1,Q$5-$D35+1),0)</f>
        <v>0</v>
      </c>
      <c r="R35" s="139" cm="1">
        <f t="array" ref="R35">IF($D35&lt;=R$5,$E35*INDEX($L$25:$BF$25,1,R$5-$D35+1),0)</f>
        <v>0</v>
      </c>
      <c r="S35" s="139" cm="1">
        <f t="array" ref="S35">IF($D35&lt;=S$5,$E35*INDEX($L$25:$BF$25,1,S$5-$D35+1),0)</f>
        <v>0</v>
      </c>
      <c r="T35" s="139" cm="1">
        <f t="array" ref="T35">IF($D35&lt;=T$5,$E35*INDEX($L$25:$BF$25,1,T$5-$D35+1),0)</f>
        <v>0</v>
      </c>
      <c r="U35" s="139" cm="1">
        <f t="array" ref="U35">IF($D35&lt;=U$5,$E35*INDEX($L$25:$BF$25,1,U$5-$D35+1),0)</f>
        <v>0</v>
      </c>
      <c r="V35" s="139" cm="1">
        <f t="array" ref="V35">IF($D35&lt;=V$5,$E35*INDEX($L$25:$BF$25,1,V$5-$D35+1),0)</f>
        <v>0</v>
      </c>
      <c r="W35" s="139" cm="1">
        <f t="array" ref="W35">IF($D35&lt;=W$5,$E35*INDEX($L$25:$BF$25,1,W$5-$D35+1),0)</f>
        <v>0</v>
      </c>
      <c r="X35" s="139" cm="1">
        <f t="array" ref="X35">IF($D35&lt;=X$5,$E35*INDEX($L$25:$BF$25,1,X$5-$D35+1),0)</f>
        <v>0</v>
      </c>
      <c r="Y35" s="139" cm="1">
        <f t="array" ref="Y35">IF($D35&lt;=Y$5,$E35*INDEX($L$25:$BF$25,1,Y$5-$D35+1),0)</f>
        <v>0</v>
      </c>
      <c r="Z35" s="139" cm="1">
        <f t="array" ref="Z35">IF($D35&lt;=Z$5,$E35*INDEX($L$25:$BF$25,1,Z$5-$D35+1),0)</f>
        <v>0</v>
      </c>
      <c r="AA35" s="139" cm="1">
        <f t="array" ref="AA35">IF($D35&lt;=AA$5,$E35*INDEX($L$25:$BF$25,1,AA$5-$D35+1),0)</f>
        <v>0</v>
      </c>
      <c r="AB35" s="139" cm="1">
        <f t="array" ref="AB35">IF($D35&lt;=AB$5,$E35*INDEX($L$25:$BF$25,1,AB$5-$D35+1),0)</f>
        <v>0</v>
      </c>
      <c r="AC35" s="139" cm="1">
        <f t="array" ref="AC35">IF($D35&lt;=AC$5,$E35*INDEX($L$25:$BF$25,1,AC$5-$D35+1),0)</f>
        <v>0</v>
      </c>
      <c r="AD35" s="139" cm="1">
        <f t="array" ref="AD35">IF($D35&lt;=AD$5,$E35*INDEX($L$25:$BF$25,1,AD$5-$D35+1),0)</f>
        <v>0</v>
      </c>
      <c r="AE35" s="139" cm="1">
        <f t="array" ref="AE35">IF($D35&lt;=AE$5,$E35*INDEX($L$25:$BF$25,1,AE$5-$D35+1),0)</f>
        <v>0</v>
      </c>
      <c r="AF35" s="139" cm="1">
        <f t="array" ref="AF35">IF($D35&lt;=AF$5,$E35*INDEX($L$25:$BF$25,1,AF$5-$D35+1),0)</f>
        <v>0</v>
      </c>
      <c r="AG35" s="139" cm="1">
        <f t="array" ref="AG35">IF($D35&lt;=AG$5,$E35*INDEX($L$25:$BF$25,1,AG$5-$D35+1),0)</f>
        <v>0</v>
      </c>
      <c r="AH35" s="139" cm="1">
        <f t="array" ref="AH35">IF($D35&lt;=AH$5,$E35*INDEX($L$25:$BF$25,1,AH$5-$D35+1),0)</f>
        <v>0</v>
      </c>
      <c r="AI35" s="139" cm="1">
        <f t="array" ref="AI35">IF($D35&lt;=AI$5,$E35*INDEX($L$25:$BF$25,1,AI$5-$D35+1),0)</f>
        <v>0</v>
      </c>
      <c r="AJ35" s="139" cm="1">
        <f t="array" ref="AJ35">IF($D35&lt;=AJ$5,$E35*INDEX($L$25:$BF$25,1,AJ$5-$D35+1),0)</f>
        <v>0</v>
      </c>
      <c r="AK35" s="139" cm="1">
        <f t="array" ref="AK35">IF($D35&lt;=AK$5,$E35*INDEX($L$25:$BF$25,1,AK$5-$D35+1),0)</f>
        <v>0</v>
      </c>
      <c r="AL35" s="139" cm="1">
        <f t="array" ref="AL35">IF($D35&lt;=AL$5,$E35*INDEX($L$25:$BF$25,1,AL$5-$D35+1),0)</f>
        <v>0</v>
      </c>
      <c r="AM35" s="139" cm="1">
        <f t="array" ref="AM35">IF($D35&lt;=AM$5,$E35*INDEX($L$25:$BF$25,1,AM$5-$D35+1),0)</f>
        <v>0</v>
      </c>
      <c r="AN35" s="139" cm="1">
        <f t="array" ref="AN35">IF($D35&lt;=AN$5,$E35*INDEX($L$25:$BF$25,1,AN$5-$D35+1),0)</f>
        <v>0</v>
      </c>
      <c r="AO35" s="139" cm="1">
        <f t="array" ref="AO35">IF($D35&lt;=AO$5,$E35*INDEX($L$25:$BF$25,1,AO$5-$D35+1),0)</f>
        <v>0</v>
      </c>
      <c r="AP35" s="139" cm="1">
        <f t="array" ref="AP35">IF($D35&lt;=AP$5,$E35*INDEX($L$25:$BF$25,1,AP$5-$D35+1),0)</f>
        <v>0</v>
      </c>
      <c r="AQ35" s="139" cm="1">
        <f t="array" ref="AQ35">IF($D35&lt;=AQ$5,$E35*INDEX($L$25:$BF$25,1,AQ$5-$D35+1),0)</f>
        <v>0</v>
      </c>
      <c r="AR35" s="139" cm="1">
        <f t="array" ref="AR35">IF($D35&lt;=AR$5,$E35*INDEX($L$25:$BF$25,1,AR$5-$D35+1),0)</f>
        <v>0</v>
      </c>
      <c r="AS35" s="139" cm="1">
        <f t="array" ref="AS35">IF($D35&lt;=AS$5,$E35*INDEX($L$25:$BF$25,1,AS$5-$D35+1),0)</f>
        <v>0</v>
      </c>
      <c r="AT35" s="139" cm="1">
        <f t="array" ref="AT35">IF($D35&lt;=AT$5,$E35*INDEX($L$25:$BF$25,1,AT$5-$D35+1),0)</f>
        <v>0</v>
      </c>
      <c r="AU35" s="139" cm="1">
        <f t="array" ref="AU35">IF($D35&lt;=AU$5,$E35*INDEX($L$25:$BF$25,1,AU$5-$D35+1),0)</f>
        <v>0</v>
      </c>
      <c r="AV35" s="139" cm="1">
        <f t="array" ref="AV35">IF($D35&lt;=AV$5,$E35*INDEX($L$25:$BF$25,1,AV$5-$D35+1),0)</f>
        <v>0</v>
      </c>
      <c r="AW35" s="139" cm="1">
        <f t="array" ref="AW35">IF($D35&lt;=AW$5,$E35*INDEX($L$25:$BF$25,1,AW$5-$D35+1),0)</f>
        <v>0</v>
      </c>
      <c r="AX35" s="139" cm="1">
        <f t="array" ref="AX35">IF($D35&lt;=AX$5,$E35*INDEX($L$25:$BF$25,1,AX$5-$D35+1),0)</f>
        <v>0</v>
      </c>
      <c r="AY35" s="139" cm="1">
        <f t="array" ref="AY35">IF($D35&lt;=AY$5,$E35*INDEX($L$25:$BF$25,1,AY$5-$D35+1),0)</f>
        <v>0</v>
      </c>
      <c r="AZ35" s="139" cm="1">
        <f t="array" ref="AZ35">IF($D35&lt;=AZ$5,$E35*INDEX($L$25:$BF$25,1,AZ$5-$D35+1),0)</f>
        <v>0</v>
      </c>
      <c r="BA35" s="139" cm="1">
        <f t="array" ref="BA35">IF($D35&lt;=BA$5,$E35*INDEX($L$25:$BF$25,1,BA$5-$D35+1),0)</f>
        <v>0</v>
      </c>
      <c r="BB35" s="139" cm="1">
        <f t="array" ref="BB35">IF($D35&lt;=BB$5,$E35*INDEX($L$25:$BF$25,1,BB$5-$D35+1),0)</f>
        <v>0</v>
      </c>
      <c r="BC35" s="139" cm="1">
        <f t="array" ref="BC35">IF($D35&lt;=BC$5,$E35*INDEX($L$25:$BF$25,1,BC$5-$D35+1),0)</f>
        <v>0</v>
      </c>
      <c r="BD35" s="139" cm="1">
        <f t="array" ref="BD35">IF($D35&lt;=BD$5,$E35*INDEX($L$25:$BF$25,1,BD$5-$D35+1),0)</f>
        <v>0</v>
      </c>
      <c r="BE35" s="139" cm="1">
        <f t="array" ref="BE35">IF($D35&lt;=BE$5,$E35*INDEX($L$25:$BF$25,1,BE$5-$D35+1),0)</f>
        <v>0</v>
      </c>
      <c r="BF35" s="139" cm="1">
        <f t="array" ref="BF35">IF($D35&lt;=BF$5,$E35*INDEX($L$25:$BF$25,1,BF$5-$D35+1),0)</f>
        <v>0</v>
      </c>
      <c r="BH35" s="70">
        <f t="shared" ca="1" si="98"/>
        <v>0</v>
      </c>
      <c r="BI35" s="70">
        <f t="shared" ca="1" si="98"/>
        <v>0</v>
      </c>
      <c r="BJ35" s="70">
        <f t="shared" ca="1" si="98"/>
        <v>0</v>
      </c>
      <c r="BK35" s="70">
        <f t="shared" ca="1" si="98"/>
        <v>0</v>
      </c>
      <c r="BL35" s="70">
        <f t="shared" ca="1" si="98"/>
        <v>0</v>
      </c>
      <c r="BM35" s="70">
        <f t="shared" ca="1" si="98"/>
        <v>0</v>
      </c>
      <c r="BN35" s="70">
        <f t="shared" ca="1" si="98"/>
        <v>0</v>
      </c>
      <c r="BO35" s="70">
        <f t="shared" ca="1" si="98"/>
        <v>0</v>
      </c>
      <c r="BP35" s="70">
        <f t="shared" ca="1" si="98"/>
        <v>0</v>
      </c>
      <c r="BQ35" s="70">
        <f t="shared" ca="1" si="98"/>
        <v>0</v>
      </c>
      <c r="BR35" s="70">
        <f t="shared" ca="1" si="98"/>
        <v>0</v>
      </c>
      <c r="BS35" s="70">
        <f t="shared" ca="1" si="98"/>
        <v>0</v>
      </c>
      <c r="BT35" s="70">
        <f t="shared" ca="1" si="98"/>
        <v>0</v>
      </c>
      <c r="BU35" s="70">
        <f t="shared" ca="1" si="98"/>
        <v>0</v>
      </c>
      <c r="BV35" s="70">
        <f t="shared" ca="1" si="98"/>
        <v>0</v>
      </c>
      <c r="BW35" s="70">
        <f t="shared" ca="1" si="98"/>
        <v>0</v>
      </c>
      <c r="BX35" s="139"/>
      <c r="BY35" s="70">
        <f t="shared" ca="1" si="99"/>
        <v>0</v>
      </c>
      <c r="BZ35" s="70">
        <f t="shared" ca="1" si="99"/>
        <v>0</v>
      </c>
      <c r="CA35" s="70">
        <f t="shared" ca="1" si="99"/>
        <v>0</v>
      </c>
      <c r="CB35" s="70">
        <f t="shared" ca="1" si="99"/>
        <v>0</v>
      </c>
    </row>
    <row r="36" spans="2:80" s="217" customFormat="1" hidden="1" outlineLevel="1">
      <c r="B36" s="223">
        <f t="shared" ref="B36:B80" si="100">EOMONTH(EDATE(B35,1),0)</f>
        <v>43921</v>
      </c>
      <c r="C36" s="136"/>
      <c r="D36" s="17">
        <f t="shared" ref="D36:D80" si="101">D35+1</f>
        <v>3</v>
      </c>
      <c r="E36" s="36" cm="1">
        <f t="array" ref="E36">INDEX(L$20:BF$20,1,D36)</f>
        <v>0</v>
      </c>
      <c r="F36" s="36"/>
      <c r="G36" s="36"/>
      <c r="H36" s="36"/>
      <c r="I36" s="36"/>
      <c r="J36" s="36"/>
      <c r="K36" s="36"/>
      <c r="L36" s="139" cm="1">
        <f t="array" ref="L36">IF($D36&lt;=L$5,$E36*INDEX($L$25:$BF$25,1,L$5-$D36+1),0)</f>
        <v>0</v>
      </c>
      <c r="M36" s="139" cm="1">
        <f t="array" ref="M36">IF($D36&lt;=M$5,$E36*INDEX($L$25:$BF$25,1,M$5-$D36+1),0)</f>
        <v>0</v>
      </c>
      <c r="N36" s="139" cm="1">
        <f t="array" ref="N36">IF($D36&lt;=N$5,$E36*INDEX($L$25:$BF$25,1,N$5-$D36+1),0)</f>
        <v>0</v>
      </c>
      <c r="O36" s="139" cm="1">
        <f t="array" ref="O36">IF($D36&lt;=O$5,$E36*INDEX($L$25:$BF$25,1,O$5-$D36+1),0)</f>
        <v>0</v>
      </c>
      <c r="P36" s="139" cm="1">
        <f t="array" ref="P36">IF($D36&lt;=P$5,$E36*INDEX($L$25:$BF$25,1,P$5-$D36+1),0)</f>
        <v>0</v>
      </c>
      <c r="Q36" s="139" cm="1">
        <f t="array" ref="Q36">IF($D36&lt;=Q$5,$E36*INDEX($L$25:$BF$25,1,Q$5-$D36+1),0)</f>
        <v>0</v>
      </c>
      <c r="R36" s="139" cm="1">
        <f t="array" ref="R36">IF($D36&lt;=R$5,$E36*INDEX($L$25:$BF$25,1,R$5-$D36+1),0)</f>
        <v>0</v>
      </c>
      <c r="S36" s="139" cm="1">
        <f t="array" ref="S36">IF($D36&lt;=S$5,$E36*INDEX($L$25:$BF$25,1,S$5-$D36+1),0)</f>
        <v>0</v>
      </c>
      <c r="T36" s="139" cm="1">
        <f t="array" ref="T36">IF($D36&lt;=T$5,$E36*INDEX($L$25:$BF$25,1,T$5-$D36+1),0)</f>
        <v>0</v>
      </c>
      <c r="U36" s="139" cm="1">
        <f t="array" ref="U36">IF($D36&lt;=U$5,$E36*INDEX($L$25:$BF$25,1,U$5-$D36+1),0)</f>
        <v>0</v>
      </c>
      <c r="V36" s="139" cm="1">
        <f t="array" ref="V36">IF($D36&lt;=V$5,$E36*INDEX($L$25:$BF$25,1,V$5-$D36+1),0)</f>
        <v>0</v>
      </c>
      <c r="W36" s="139" cm="1">
        <f t="array" ref="W36">IF($D36&lt;=W$5,$E36*INDEX($L$25:$BF$25,1,W$5-$D36+1),0)</f>
        <v>0</v>
      </c>
      <c r="X36" s="139" cm="1">
        <f t="array" ref="X36">IF($D36&lt;=X$5,$E36*INDEX($L$25:$BF$25,1,X$5-$D36+1),0)</f>
        <v>0</v>
      </c>
      <c r="Y36" s="139" cm="1">
        <f t="array" ref="Y36">IF($D36&lt;=Y$5,$E36*INDEX($L$25:$BF$25,1,Y$5-$D36+1),0)</f>
        <v>0</v>
      </c>
      <c r="Z36" s="139" cm="1">
        <f t="array" ref="Z36">IF($D36&lt;=Z$5,$E36*INDEX($L$25:$BF$25,1,Z$5-$D36+1),0)</f>
        <v>0</v>
      </c>
      <c r="AA36" s="139" cm="1">
        <f t="array" ref="AA36">IF($D36&lt;=AA$5,$E36*INDEX($L$25:$BF$25,1,AA$5-$D36+1),0)</f>
        <v>0</v>
      </c>
      <c r="AB36" s="139" cm="1">
        <f t="array" ref="AB36">IF($D36&lt;=AB$5,$E36*INDEX($L$25:$BF$25,1,AB$5-$D36+1),0)</f>
        <v>0</v>
      </c>
      <c r="AC36" s="139" cm="1">
        <f t="array" ref="AC36">IF($D36&lt;=AC$5,$E36*INDEX($L$25:$BF$25,1,AC$5-$D36+1),0)</f>
        <v>0</v>
      </c>
      <c r="AD36" s="139" cm="1">
        <f t="array" ref="AD36">IF($D36&lt;=AD$5,$E36*INDEX($L$25:$BF$25,1,AD$5-$D36+1),0)</f>
        <v>0</v>
      </c>
      <c r="AE36" s="139" cm="1">
        <f t="array" ref="AE36">IF($D36&lt;=AE$5,$E36*INDEX($L$25:$BF$25,1,AE$5-$D36+1),0)</f>
        <v>0</v>
      </c>
      <c r="AF36" s="139" cm="1">
        <f t="array" ref="AF36">IF($D36&lt;=AF$5,$E36*INDEX($L$25:$BF$25,1,AF$5-$D36+1),0)</f>
        <v>0</v>
      </c>
      <c r="AG36" s="139" cm="1">
        <f t="array" ref="AG36">IF($D36&lt;=AG$5,$E36*INDEX($L$25:$BF$25,1,AG$5-$D36+1),0)</f>
        <v>0</v>
      </c>
      <c r="AH36" s="139" cm="1">
        <f t="array" ref="AH36">IF($D36&lt;=AH$5,$E36*INDEX($L$25:$BF$25,1,AH$5-$D36+1),0)</f>
        <v>0</v>
      </c>
      <c r="AI36" s="139" cm="1">
        <f t="array" ref="AI36">IF($D36&lt;=AI$5,$E36*INDEX($L$25:$BF$25,1,AI$5-$D36+1),0)</f>
        <v>0</v>
      </c>
      <c r="AJ36" s="139" cm="1">
        <f t="array" ref="AJ36">IF($D36&lt;=AJ$5,$E36*INDEX($L$25:$BF$25,1,AJ$5-$D36+1),0)</f>
        <v>0</v>
      </c>
      <c r="AK36" s="139" cm="1">
        <f t="array" ref="AK36">IF($D36&lt;=AK$5,$E36*INDEX($L$25:$BF$25,1,AK$5-$D36+1),0)</f>
        <v>0</v>
      </c>
      <c r="AL36" s="139" cm="1">
        <f t="array" ref="AL36">IF($D36&lt;=AL$5,$E36*INDEX($L$25:$BF$25,1,AL$5-$D36+1),0)</f>
        <v>0</v>
      </c>
      <c r="AM36" s="139" cm="1">
        <f t="array" ref="AM36">IF($D36&lt;=AM$5,$E36*INDEX($L$25:$BF$25,1,AM$5-$D36+1),0)</f>
        <v>0</v>
      </c>
      <c r="AN36" s="139" cm="1">
        <f t="array" ref="AN36">IF($D36&lt;=AN$5,$E36*INDEX($L$25:$BF$25,1,AN$5-$D36+1),0)</f>
        <v>0</v>
      </c>
      <c r="AO36" s="139" cm="1">
        <f t="array" ref="AO36">IF($D36&lt;=AO$5,$E36*INDEX($L$25:$BF$25,1,AO$5-$D36+1),0)</f>
        <v>0</v>
      </c>
      <c r="AP36" s="139" cm="1">
        <f t="array" ref="AP36">IF($D36&lt;=AP$5,$E36*INDEX($L$25:$BF$25,1,AP$5-$D36+1),0)</f>
        <v>0</v>
      </c>
      <c r="AQ36" s="139" cm="1">
        <f t="array" ref="AQ36">IF($D36&lt;=AQ$5,$E36*INDEX($L$25:$BF$25,1,AQ$5-$D36+1),0)</f>
        <v>0</v>
      </c>
      <c r="AR36" s="139" cm="1">
        <f t="array" ref="AR36">IF($D36&lt;=AR$5,$E36*INDEX($L$25:$BF$25,1,AR$5-$D36+1),0)</f>
        <v>0</v>
      </c>
      <c r="AS36" s="139" cm="1">
        <f t="array" ref="AS36">IF($D36&lt;=AS$5,$E36*INDEX($L$25:$BF$25,1,AS$5-$D36+1),0)</f>
        <v>0</v>
      </c>
      <c r="AT36" s="139" cm="1">
        <f t="array" ref="AT36">IF($D36&lt;=AT$5,$E36*INDEX($L$25:$BF$25,1,AT$5-$D36+1),0)</f>
        <v>0</v>
      </c>
      <c r="AU36" s="139" cm="1">
        <f t="array" ref="AU36">IF($D36&lt;=AU$5,$E36*INDEX($L$25:$BF$25,1,AU$5-$D36+1),0)</f>
        <v>0</v>
      </c>
      <c r="AV36" s="139" cm="1">
        <f t="array" ref="AV36">IF($D36&lt;=AV$5,$E36*INDEX($L$25:$BF$25,1,AV$5-$D36+1),0)</f>
        <v>0</v>
      </c>
      <c r="AW36" s="139" cm="1">
        <f t="array" ref="AW36">IF($D36&lt;=AW$5,$E36*INDEX($L$25:$BF$25,1,AW$5-$D36+1),0)</f>
        <v>0</v>
      </c>
      <c r="AX36" s="139" cm="1">
        <f t="array" ref="AX36">IF($D36&lt;=AX$5,$E36*INDEX($L$25:$BF$25,1,AX$5-$D36+1),0)</f>
        <v>0</v>
      </c>
      <c r="AY36" s="139" cm="1">
        <f t="array" ref="AY36">IF($D36&lt;=AY$5,$E36*INDEX($L$25:$BF$25,1,AY$5-$D36+1),0)</f>
        <v>0</v>
      </c>
      <c r="AZ36" s="139" cm="1">
        <f t="array" ref="AZ36">IF($D36&lt;=AZ$5,$E36*INDEX($L$25:$BF$25,1,AZ$5-$D36+1),0)</f>
        <v>0</v>
      </c>
      <c r="BA36" s="139" cm="1">
        <f t="array" ref="BA36">IF($D36&lt;=BA$5,$E36*INDEX($L$25:$BF$25,1,BA$5-$D36+1),0)</f>
        <v>0</v>
      </c>
      <c r="BB36" s="139" cm="1">
        <f t="array" ref="BB36">IF($D36&lt;=BB$5,$E36*INDEX($L$25:$BF$25,1,BB$5-$D36+1),0)</f>
        <v>0</v>
      </c>
      <c r="BC36" s="139" cm="1">
        <f t="array" ref="BC36">IF($D36&lt;=BC$5,$E36*INDEX($L$25:$BF$25,1,BC$5-$D36+1),0)</f>
        <v>0</v>
      </c>
      <c r="BD36" s="139" cm="1">
        <f t="array" ref="BD36">IF($D36&lt;=BD$5,$E36*INDEX($L$25:$BF$25,1,BD$5-$D36+1),0)</f>
        <v>0</v>
      </c>
      <c r="BE36" s="139" cm="1">
        <f t="array" ref="BE36">IF($D36&lt;=BE$5,$E36*INDEX($L$25:$BF$25,1,BE$5-$D36+1),0)</f>
        <v>0</v>
      </c>
      <c r="BF36" s="139" cm="1">
        <f t="array" ref="BF36">IF($D36&lt;=BF$5,$E36*INDEX($L$25:$BF$25,1,BF$5-$D36+1),0)</f>
        <v>0</v>
      </c>
      <c r="BH36" s="70">
        <f t="shared" ca="1" si="98"/>
        <v>0</v>
      </c>
      <c r="BI36" s="70">
        <f t="shared" ca="1" si="98"/>
        <v>0</v>
      </c>
      <c r="BJ36" s="70">
        <f t="shared" ca="1" si="98"/>
        <v>0</v>
      </c>
      <c r="BK36" s="70">
        <f t="shared" ca="1" si="98"/>
        <v>0</v>
      </c>
      <c r="BL36" s="70">
        <f t="shared" ca="1" si="98"/>
        <v>0</v>
      </c>
      <c r="BM36" s="70">
        <f t="shared" ca="1" si="98"/>
        <v>0</v>
      </c>
      <c r="BN36" s="70">
        <f t="shared" ca="1" si="98"/>
        <v>0</v>
      </c>
      <c r="BO36" s="70">
        <f t="shared" ca="1" si="98"/>
        <v>0</v>
      </c>
      <c r="BP36" s="70">
        <f t="shared" ca="1" si="98"/>
        <v>0</v>
      </c>
      <c r="BQ36" s="70">
        <f t="shared" ca="1" si="98"/>
        <v>0</v>
      </c>
      <c r="BR36" s="70">
        <f t="shared" ca="1" si="98"/>
        <v>0</v>
      </c>
      <c r="BS36" s="70">
        <f t="shared" ca="1" si="98"/>
        <v>0</v>
      </c>
      <c r="BT36" s="70">
        <f t="shared" ca="1" si="98"/>
        <v>0</v>
      </c>
      <c r="BU36" s="70">
        <f t="shared" ca="1" si="98"/>
        <v>0</v>
      </c>
      <c r="BV36" s="70">
        <f t="shared" ca="1" si="98"/>
        <v>0</v>
      </c>
      <c r="BW36" s="70">
        <f t="shared" ca="1" si="98"/>
        <v>0</v>
      </c>
      <c r="BX36" s="139"/>
      <c r="BY36" s="70">
        <f t="shared" ca="1" si="99"/>
        <v>0</v>
      </c>
      <c r="BZ36" s="70">
        <f t="shared" ca="1" si="99"/>
        <v>0</v>
      </c>
      <c r="CA36" s="70">
        <f t="shared" ca="1" si="99"/>
        <v>0</v>
      </c>
      <c r="CB36" s="70">
        <f t="shared" ca="1" si="99"/>
        <v>0</v>
      </c>
    </row>
    <row r="37" spans="2:80" s="217" customFormat="1" hidden="1" outlineLevel="1">
      <c r="B37" s="223">
        <f t="shared" si="100"/>
        <v>43951</v>
      </c>
      <c r="C37" s="136"/>
      <c r="D37" s="17">
        <f t="shared" si="101"/>
        <v>4</v>
      </c>
      <c r="E37" s="36" cm="1">
        <f t="array" ref="E37">INDEX(L$20:BF$20,1,D37)</f>
        <v>0</v>
      </c>
      <c r="F37" s="36"/>
      <c r="G37" s="36"/>
      <c r="H37" s="36"/>
      <c r="I37" s="36"/>
      <c r="J37" s="36"/>
      <c r="K37" s="36"/>
      <c r="L37" s="139" cm="1">
        <f t="array" ref="L37">IF($D37&lt;=L$5,$E37*INDEX($L$25:$BF$25,1,L$5-$D37+1),0)</f>
        <v>0</v>
      </c>
      <c r="M37" s="139" cm="1">
        <f t="array" ref="M37">IF($D37&lt;=M$5,$E37*INDEX($L$25:$BF$25,1,M$5-$D37+1),0)</f>
        <v>0</v>
      </c>
      <c r="N37" s="139" cm="1">
        <f t="array" ref="N37">IF($D37&lt;=N$5,$E37*INDEX($L$25:$BF$25,1,N$5-$D37+1),0)</f>
        <v>0</v>
      </c>
      <c r="O37" s="139" cm="1">
        <f t="array" ref="O37">IF($D37&lt;=O$5,$E37*INDEX($L$25:$BF$25,1,O$5-$D37+1),0)</f>
        <v>0</v>
      </c>
      <c r="P37" s="139" cm="1">
        <f t="array" ref="P37">IF($D37&lt;=P$5,$E37*INDEX($L$25:$BF$25,1,P$5-$D37+1),0)</f>
        <v>0</v>
      </c>
      <c r="Q37" s="139" cm="1">
        <f t="array" ref="Q37">IF($D37&lt;=Q$5,$E37*INDEX($L$25:$BF$25,1,Q$5-$D37+1),0)</f>
        <v>0</v>
      </c>
      <c r="R37" s="139" cm="1">
        <f t="array" ref="R37">IF($D37&lt;=R$5,$E37*INDEX($L$25:$BF$25,1,R$5-$D37+1),0)</f>
        <v>0</v>
      </c>
      <c r="S37" s="139" cm="1">
        <f t="array" ref="S37">IF($D37&lt;=S$5,$E37*INDEX($L$25:$BF$25,1,S$5-$D37+1),0)</f>
        <v>0</v>
      </c>
      <c r="T37" s="139" cm="1">
        <f t="array" ref="T37">IF($D37&lt;=T$5,$E37*INDEX($L$25:$BF$25,1,T$5-$D37+1),0)</f>
        <v>0</v>
      </c>
      <c r="U37" s="139" cm="1">
        <f t="array" ref="U37">IF($D37&lt;=U$5,$E37*INDEX($L$25:$BF$25,1,U$5-$D37+1),0)</f>
        <v>0</v>
      </c>
      <c r="V37" s="139" cm="1">
        <f t="array" ref="V37">IF($D37&lt;=V$5,$E37*INDEX($L$25:$BF$25,1,V$5-$D37+1),0)</f>
        <v>0</v>
      </c>
      <c r="W37" s="139" cm="1">
        <f t="array" ref="W37">IF($D37&lt;=W$5,$E37*INDEX($L$25:$BF$25,1,W$5-$D37+1),0)</f>
        <v>0</v>
      </c>
      <c r="X37" s="139" cm="1">
        <f t="array" ref="X37">IF($D37&lt;=X$5,$E37*INDEX($L$25:$BF$25,1,X$5-$D37+1),0)</f>
        <v>0</v>
      </c>
      <c r="Y37" s="139" cm="1">
        <f t="array" ref="Y37">IF($D37&lt;=Y$5,$E37*INDEX($L$25:$BF$25,1,Y$5-$D37+1),0)</f>
        <v>0</v>
      </c>
      <c r="Z37" s="139" cm="1">
        <f t="array" ref="Z37">IF($D37&lt;=Z$5,$E37*INDEX($L$25:$BF$25,1,Z$5-$D37+1),0)</f>
        <v>0</v>
      </c>
      <c r="AA37" s="139" cm="1">
        <f t="array" ref="AA37">IF($D37&lt;=AA$5,$E37*INDEX($L$25:$BF$25,1,AA$5-$D37+1),0)</f>
        <v>0</v>
      </c>
      <c r="AB37" s="139" cm="1">
        <f t="array" ref="AB37">IF($D37&lt;=AB$5,$E37*INDEX($L$25:$BF$25,1,AB$5-$D37+1),0)</f>
        <v>0</v>
      </c>
      <c r="AC37" s="139" cm="1">
        <f t="array" ref="AC37">IF($D37&lt;=AC$5,$E37*INDEX($L$25:$BF$25,1,AC$5-$D37+1),0)</f>
        <v>0</v>
      </c>
      <c r="AD37" s="139" cm="1">
        <f t="array" ref="AD37">IF($D37&lt;=AD$5,$E37*INDEX($L$25:$BF$25,1,AD$5-$D37+1),0)</f>
        <v>0</v>
      </c>
      <c r="AE37" s="139" cm="1">
        <f t="array" ref="AE37">IF($D37&lt;=AE$5,$E37*INDEX($L$25:$BF$25,1,AE$5-$D37+1),0)</f>
        <v>0</v>
      </c>
      <c r="AF37" s="139" cm="1">
        <f t="array" ref="AF37">IF($D37&lt;=AF$5,$E37*INDEX($L$25:$BF$25,1,AF$5-$D37+1),0)</f>
        <v>0</v>
      </c>
      <c r="AG37" s="139" cm="1">
        <f t="array" ref="AG37">IF($D37&lt;=AG$5,$E37*INDEX($L$25:$BF$25,1,AG$5-$D37+1),0)</f>
        <v>0</v>
      </c>
      <c r="AH37" s="139" cm="1">
        <f t="array" ref="AH37">IF($D37&lt;=AH$5,$E37*INDEX($L$25:$BF$25,1,AH$5-$D37+1),0)</f>
        <v>0</v>
      </c>
      <c r="AI37" s="139" cm="1">
        <f t="array" ref="AI37">IF($D37&lt;=AI$5,$E37*INDEX($L$25:$BF$25,1,AI$5-$D37+1),0)</f>
        <v>0</v>
      </c>
      <c r="AJ37" s="139" cm="1">
        <f t="array" ref="AJ37">IF($D37&lt;=AJ$5,$E37*INDEX($L$25:$BF$25,1,AJ$5-$D37+1),0)</f>
        <v>0</v>
      </c>
      <c r="AK37" s="139" cm="1">
        <f t="array" ref="AK37">IF($D37&lt;=AK$5,$E37*INDEX($L$25:$BF$25,1,AK$5-$D37+1),0)</f>
        <v>0</v>
      </c>
      <c r="AL37" s="139" cm="1">
        <f t="array" ref="AL37">IF($D37&lt;=AL$5,$E37*INDEX($L$25:$BF$25,1,AL$5-$D37+1),0)</f>
        <v>0</v>
      </c>
      <c r="AM37" s="139" cm="1">
        <f t="array" ref="AM37">IF($D37&lt;=AM$5,$E37*INDEX($L$25:$BF$25,1,AM$5-$D37+1),0)</f>
        <v>0</v>
      </c>
      <c r="AN37" s="139" cm="1">
        <f t="array" ref="AN37">IF($D37&lt;=AN$5,$E37*INDEX($L$25:$BF$25,1,AN$5-$D37+1),0)</f>
        <v>0</v>
      </c>
      <c r="AO37" s="139" cm="1">
        <f t="array" ref="AO37">IF($D37&lt;=AO$5,$E37*INDEX($L$25:$BF$25,1,AO$5-$D37+1),0)</f>
        <v>0</v>
      </c>
      <c r="AP37" s="139" cm="1">
        <f t="array" ref="AP37">IF($D37&lt;=AP$5,$E37*INDEX($L$25:$BF$25,1,AP$5-$D37+1),0)</f>
        <v>0</v>
      </c>
      <c r="AQ37" s="139" cm="1">
        <f t="array" ref="AQ37">IF($D37&lt;=AQ$5,$E37*INDEX($L$25:$BF$25,1,AQ$5-$D37+1),0)</f>
        <v>0</v>
      </c>
      <c r="AR37" s="139" cm="1">
        <f t="array" ref="AR37">IF($D37&lt;=AR$5,$E37*INDEX($L$25:$BF$25,1,AR$5-$D37+1),0)</f>
        <v>0</v>
      </c>
      <c r="AS37" s="139" cm="1">
        <f t="array" ref="AS37">IF($D37&lt;=AS$5,$E37*INDEX($L$25:$BF$25,1,AS$5-$D37+1),0)</f>
        <v>0</v>
      </c>
      <c r="AT37" s="139" cm="1">
        <f t="array" ref="AT37">IF($D37&lt;=AT$5,$E37*INDEX($L$25:$BF$25,1,AT$5-$D37+1),0)</f>
        <v>0</v>
      </c>
      <c r="AU37" s="139" cm="1">
        <f t="array" ref="AU37">IF($D37&lt;=AU$5,$E37*INDEX($L$25:$BF$25,1,AU$5-$D37+1),0)</f>
        <v>0</v>
      </c>
      <c r="AV37" s="139" cm="1">
        <f t="array" ref="AV37">IF($D37&lt;=AV$5,$E37*INDEX($L$25:$BF$25,1,AV$5-$D37+1),0)</f>
        <v>0</v>
      </c>
      <c r="AW37" s="139" cm="1">
        <f t="array" ref="AW37">IF($D37&lt;=AW$5,$E37*INDEX($L$25:$BF$25,1,AW$5-$D37+1),0)</f>
        <v>0</v>
      </c>
      <c r="AX37" s="139" cm="1">
        <f t="array" ref="AX37">IF($D37&lt;=AX$5,$E37*INDEX($L$25:$BF$25,1,AX$5-$D37+1),0)</f>
        <v>0</v>
      </c>
      <c r="AY37" s="139" cm="1">
        <f t="array" ref="AY37">IF($D37&lt;=AY$5,$E37*INDEX($L$25:$BF$25,1,AY$5-$D37+1),0)</f>
        <v>0</v>
      </c>
      <c r="AZ37" s="139" cm="1">
        <f t="array" ref="AZ37">IF($D37&lt;=AZ$5,$E37*INDEX($L$25:$BF$25,1,AZ$5-$D37+1),0)</f>
        <v>0</v>
      </c>
      <c r="BA37" s="139" cm="1">
        <f t="array" ref="BA37">IF($D37&lt;=BA$5,$E37*INDEX($L$25:$BF$25,1,BA$5-$D37+1),0)</f>
        <v>0</v>
      </c>
      <c r="BB37" s="139" cm="1">
        <f t="array" ref="BB37">IF($D37&lt;=BB$5,$E37*INDEX($L$25:$BF$25,1,BB$5-$D37+1),0)</f>
        <v>0</v>
      </c>
      <c r="BC37" s="139" cm="1">
        <f t="array" ref="BC37">IF($D37&lt;=BC$5,$E37*INDEX($L$25:$BF$25,1,BC$5-$D37+1),0)</f>
        <v>0</v>
      </c>
      <c r="BD37" s="139" cm="1">
        <f t="array" ref="BD37">IF($D37&lt;=BD$5,$E37*INDEX($L$25:$BF$25,1,BD$5-$D37+1),0)</f>
        <v>0</v>
      </c>
      <c r="BE37" s="139" cm="1">
        <f t="array" ref="BE37">IF($D37&lt;=BE$5,$E37*INDEX($L$25:$BF$25,1,BE$5-$D37+1),0)</f>
        <v>0</v>
      </c>
      <c r="BF37" s="139" cm="1">
        <f t="array" ref="BF37">IF($D37&lt;=BF$5,$E37*INDEX($L$25:$BF$25,1,BF$5-$D37+1),0)</f>
        <v>0</v>
      </c>
      <c r="BH37" s="70">
        <f t="shared" ca="1" si="98"/>
        <v>0</v>
      </c>
      <c r="BI37" s="70">
        <f t="shared" ca="1" si="98"/>
        <v>0</v>
      </c>
      <c r="BJ37" s="70">
        <f t="shared" ca="1" si="98"/>
        <v>0</v>
      </c>
      <c r="BK37" s="70">
        <f t="shared" ca="1" si="98"/>
        <v>0</v>
      </c>
      <c r="BL37" s="70">
        <f t="shared" ca="1" si="98"/>
        <v>0</v>
      </c>
      <c r="BM37" s="70">
        <f t="shared" ca="1" si="98"/>
        <v>0</v>
      </c>
      <c r="BN37" s="70">
        <f t="shared" ca="1" si="98"/>
        <v>0</v>
      </c>
      <c r="BO37" s="70">
        <f t="shared" ca="1" si="98"/>
        <v>0</v>
      </c>
      <c r="BP37" s="70">
        <f t="shared" ca="1" si="98"/>
        <v>0</v>
      </c>
      <c r="BQ37" s="70">
        <f t="shared" ca="1" si="98"/>
        <v>0</v>
      </c>
      <c r="BR37" s="70">
        <f t="shared" ca="1" si="98"/>
        <v>0</v>
      </c>
      <c r="BS37" s="70">
        <f t="shared" ca="1" si="98"/>
        <v>0</v>
      </c>
      <c r="BT37" s="70">
        <f t="shared" ca="1" si="98"/>
        <v>0</v>
      </c>
      <c r="BU37" s="70">
        <f t="shared" ca="1" si="98"/>
        <v>0</v>
      </c>
      <c r="BV37" s="70">
        <f t="shared" ca="1" si="98"/>
        <v>0</v>
      </c>
      <c r="BW37" s="70">
        <f t="shared" ca="1" si="98"/>
        <v>0</v>
      </c>
      <c r="BX37" s="139"/>
      <c r="BY37" s="70">
        <f t="shared" ca="1" si="99"/>
        <v>0</v>
      </c>
      <c r="BZ37" s="70">
        <f t="shared" ca="1" si="99"/>
        <v>0</v>
      </c>
      <c r="CA37" s="70">
        <f t="shared" ca="1" si="99"/>
        <v>0</v>
      </c>
      <c r="CB37" s="70">
        <f t="shared" ca="1" si="99"/>
        <v>0</v>
      </c>
    </row>
    <row r="38" spans="2:80" s="217" customFormat="1" hidden="1" outlineLevel="1">
      <c r="B38" s="223">
        <f t="shared" si="100"/>
        <v>43982</v>
      </c>
      <c r="C38" s="136"/>
      <c r="D38" s="17">
        <f t="shared" si="101"/>
        <v>5</v>
      </c>
      <c r="E38" s="36" cm="1">
        <f t="array" ref="E38">INDEX(L$20:BF$20,1,D38)</f>
        <v>0</v>
      </c>
      <c r="F38" s="36"/>
      <c r="G38" s="36"/>
      <c r="H38" s="36"/>
      <c r="I38" s="36"/>
      <c r="J38" s="36"/>
      <c r="K38" s="36"/>
      <c r="L38" s="139" cm="1">
        <f t="array" ref="L38">IF($D38&lt;=L$5,$E38*INDEX($L$25:$BF$25,1,L$5-$D38+1),0)</f>
        <v>0</v>
      </c>
      <c r="M38" s="139" cm="1">
        <f t="array" ref="M38">IF($D38&lt;=M$5,$E38*INDEX($L$25:$BF$25,1,M$5-$D38+1),0)</f>
        <v>0</v>
      </c>
      <c r="N38" s="139" cm="1">
        <f t="array" ref="N38">IF($D38&lt;=N$5,$E38*INDEX($L$25:$BF$25,1,N$5-$D38+1),0)</f>
        <v>0</v>
      </c>
      <c r="O38" s="139" cm="1">
        <f t="array" ref="O38">IF($D38&lt;=O$5,$E38*INDEX($L$25:$BF$25,1,O$5-$D38+1),0)</f>
        <v>0</v>
      </c>
      <c r="P38" s="139" cm="1">
        <f t="array" ref="P38">IF($D38&lt;=P$5,$E38*INDEX($L$25:$BF$25,1,P$5-$D38+1),0)</f>
        <v>0</v>
      </c>
      <c r="Q38" s="139" cm="1">
        <f t="array" ref="Q38">IF($D38&lt;=Q$5,$E38*INDEX($L$25:$BF$25,1,Q$5-$D38+1),0)</f>
        <v>0</v>
      </c>
      <c r="R38" s="139" cm="1">
        <f t="array" ref="R38">IF($D38&lt;=R$5,$E38*INDEX($L$25:$BF$25,1,R$5-$D38+1),0)</f>
        <v>0</v>
      </c>
      <c r="S38" s="139" cm="1">
        <f t="array" ref="S38">IF($D38&lt;=S$5,$E38*INDEX($L$25:$BF$25,1,S$5-$D38+1),0)</f>
        <v>0</v>
      </c>
      <c r="T38" s="139" cm="1">
        <f t="array" ref="T38">IF($D38&lt;=T$5,$E38*INDEX($L$25:$BF$25,1,T$5-$D38+1),0)</f>
        <v>0</v>
      </c>
      <c r="U38" s="139" cm="1">
        <f t="array" ref="U38">IF($D38&lt;=U$5,$E38*INDEX($L$25:$BF$25,1,U$5-$D38+1),0)</f>
        <v>0</v>
      </c>
      <c r="V38" s="139" cm="1">
        <f t="array" ref="V38">IF($D38&lt;=V$5,$E38*INDEX($L$25:$BF$25,1,V$5-$D38+1),0)</f>
        <v>0</v>
      </c>
      <c r="W38" s="139" cm="1">
        <f t="array" ref="W38">IF($D38&lt;=W$5,$E38*INDEX($L$25:$BF$25,1,W$5-$D38+1),0)</f>
        <v>0</v>
      </c>
      <c r="X38" s="139" cm="1">
        <f t="array" ref="X38">IF($D38&lt;=X$5,$E38*INDEX($L$25:$BF$25,1,X$5-$D38+1),0)</f>
        <v>0</v>
      </c>
      <c r="Y38" s="139" cm="1">
        <f t="array" ref="Y38">IF($D38&lt;=Y$5,$E38*INDEX($L$25:$BF$25,1,Y$5-$D38+1),0)</f>
        <v>0</v>
      </c>
      <c r="Z38" s="139" cm="1">
        <f t="array" ref="Z38">IF($D38&lt;=Z$5,$E38*INDEX($L$25:$BF$25,1,Z$5-$D38+1),0)</f>
        <v>0</v>
      </c>
      <c r="AA38" s="139" cm="1">
        <f t="array" ref="AA38">IF($D38&lt;=AA$5,$E38*INDEX($L$25:$BF$25,1,AA$5-$D38+1),0)</f>
        <v>0</v>
      </c>
      <c r="AB38" s="139" cm="1">
        <f t="array" ref="AB38">IF($D38&lt;=AB$5,$E38*INDEX($L$25:$BF$25,1,AB$5-$D38+1),0)</f>
        <v>0</v>
      </c>
      <c r="AC38" s="139" cm="1">
        <f t="array" ref="AC38">IF($D38&lt;=AC$5,$E38*INDEX($L$25:$BF$25,1,AC$5-$D38+1),0)</f>
        <v>0</v>
      </c>
      <c r="AD38" s="139" cm="1">
        <f t="array" ref="AD38">IF($D38&lt;=AD$5,$E38*INDEX($L$25:$BF$25,1,AD$5-$D38+1),0)</f>
        <v>0</v>
      </c>
      <c r="AE38" s="139" cm="1">
        <f t="array" ref="AE38">IF($D38&lt;=AE$5,$E38*INDEX($L$25:$BF$25,1,AE$5-$D38+1),0)</f>
        <v>0</v>
      </c>
      <c r="AF38" s="139" cm="1">
        <f t="array" ref="AF38">IF($D38&lt;=AF$5,$E38*INDEX($L$25:$BF$25,1,AF$5-$D38+1),0)</f>
        <v>0</v>
      </c>
      <c r="AG38" s="139" cm="1">
        <f t="array" ref="AG38">IF($D38&lt;=AG$5,$E38*INDEX($L$25:$BF$25,1,AG$5-$D38+1),0)</f>
        <v>0</v>
      </c>
      <c r="AH38" s="139" cm="1">
        <f t="array" ref="AH38">IF($D38&lt;=AH$5,$E38*INDEX($L$25:$BF$25,1,AH$5-$D38+1),0)</f>
        <v>0</v>
      </c>
      <c r="AI38" s="139" cm="1">
        <f t="array" ref="AI38">IF($D38&lt;=AI$5,$E38*INDEX($L$25:$BF$25,1,AI$5-$D38+1),0)</f>
        <v>0</v>
      </c>
      <c r="AJ38" s="139" cm="1">
        <f t="array" ref="AJ38">IF($D38&lt;=AJ$5,$E38*INDEX($L$25:$BF$25,1,AJ$5-$D38+1),0)</f>
        <v>0</v>
      </c>
      <c r="AK38" s="139" cm="1">
        <f t="array" ref="AK38">IF($D38&lt;=AK$5,$E38*INDEX($L$25:$BF$25,1,AK$5-$D38+1),0)</f>
        <v>0</v>
      </c>
      <c r="AL38" s="139" cm="1">
        <f t="array" ref="AL38">IF($D38&lt;=AL$5,$E38*INDEX($L$25:$BF$25,1,AL$5-$D38+1),0)</f>
        <v>0</v>
      </c>
      <c r="AM38" s="139" cm="1">
        <f t="array" ref="AM38">IF($D38&lt;=AM$5,$E38*INDEX($L$25:$BF$25,1,AM$5-$D38+1),0)</f>
        <v>0</v>
      </c>
      <c r="AN38" s="139" cm="1">
        <f t="array" ref="AN38">IF($D38&lt;=AN$5,$E38*INDEX($L$25:$BF$25,1,AN$5-$D38+1),0)</f>
        <v>0</v>
      </c>
      <c r="AO38" s="139" cm="1">
        <f t="array" ref="AO38">IF($D38&lt;=AO$5,$E38*INDEX($L$25:$BF$25,1,AO$5-$D38+1),0)</f>
        <v>0</v>
      </c>
      <c r="AP38" s="139" cm="1">
        <f t="array" ref="AP38">IF($D38&lt;=AP$5,$E38*INDEX($L$25:$BF$25,1,AP$5-$D38+1),0)</f>
        <v>0</v>
      </c>
      <c r="AQ38" s="139" cm="1">
        <f t="array" ref="AQ38">IF($D38&lt;=AQ$5,$E38*INDEX($L$25:$BF$25,1,AQ$5-$D38+1),0)</f>
        <v>0</v>
      </c>
      <c r="AR38" s="139" cm="1">
        <f t="array" ref="AR38">IF($D38&lt;=AR$5,$E38*INDEX($L$25:$BF$25,1,AR$5-$D38+1),0)</f>
        <v>0</v>
      </c>
      <c r="AS38" s="139" cm="1">
        <f t="array" ref="AS38">IF($D38&lt;=AS$5,$E38*INDEX($L$25:$BF$25,1,AS$5-$D38+1),0)</f>
        <v>0</v>
      </c>
      <c r="AT38" s="139" cm="1">
        <f t="array" ref="AT38">IF($D38&lt;=AT$5,$E38*INDEX($L$25:$BF$25,1,AT$5-$D38+1),0)</f>
        <v>0</v>
      </c>
      <c r="AU38" s="139" cm="1">
        <f t="array" ref="AU38">IF($D38&lt;=AU$5,$E38*INDEX($L$25:$BF$25,1,AU$5-$D38+1),0)</f>
        <v>0</v>
      </c>
      <c r="AV38" s="139" cm="1">
        <f t="array" ref="AV38">IF($D38&lt;=AV$5,$E38*INDEX($L$25:$BF$25,1,AV$5-$D38+1),0)</f>
        <v>0</v>
      </c>
      <c r="AW38" s="139" cm="1">
        <f t="array" ref="AW38">IF($D38&lt;=AW$5,$E38*INDEX($L$25:$BF$25,1,AW$5-$D38+1),0)</f>
        <v>0</v>
      </c>
      <c r="AX38" s="139" cm="1">
        <f t="array" ref="AX38">IF($D38&lt;=AX$5,$E38*INDEX($L$25:$BF$25,1,AX$5-$D38+1),0)</f>
        <v>0</v>
      </c>
      <c r="AY38" s="139" cm="1">
        <f t="array" ref="AY38">IF($D38&lt;=AY$5,$E38*INDEX($L$25:$BF$25,1,AY$5-$D38+1),0)</f>
        <v>0</v>
      </c>
      <c r="AZ38" s="139" cm="1">
        <f t="array" ref="AZ38">IF($D38&lt;=AZ$5,$E38*INDEX($L$25:$BF$25,1,AZ$5-$D38+1),0)</f>
        <v>0</v>
      </c>
      <c r="BA38" s="139" cm="1">
        <f t="array" ref="BA38">IF($D38&lt;=BA$5,$E38*INDEX($L$25:$BF$25,1,BA$5-$D38+1),0)</f>
        <v>0</v>
      </c>
      <c r="BB38" s="139" cm="1">
        <f t="array" ref="BB38">IF($D38&lt;=BB$5,$E38*INDEX($L$25:$BF$25,1,BB$5-$D38+1),0)</f>
        <v>0</v>
      </c>
      <c r="BC38" s="139" cm="1">
        <f t="array" ref="BC38">IF($D38&lt;=BC$5,$E38*INDEX($L$25:$BF$25,1,BC$5-$D38+1),0)</f>
        <v>0</v>
      </c>
      <c r="BD38" s="139" cm="1">
        <f t="array" ref="BD38">IF($D38&lt;=BD$5,$E38*INDEX($L$25:$BF$25,1,BD$5-$D38+1),0)</f>
        <v>0</v>
      </c>
      <c r="BE38" s="139" cm="1">
        <f t="array" ref="BE38">IF($D38&lt;=BE$5,$E38*INDEX($L$25:$BF$25,1,BE$5-$D38+1),0)</f>
        <v>0</v>
      </c>
      <c r="BF38" s="139" cm="1">
        <f t="array" ref="BF38">IF($D38&lt;=BF$5,$E38*INDEX($L$25:$BF$25,1,BF$5-$D38+1),0)</f>
        <v>0</v>
      </c>
      <c r="BH38" s="70">
        <f t="shared" ca="1" si="98"/>
        <v>0</v>
      </c>
      <c r="BI38" s="70">
        <f t="shared" ca="1" si="98"/>
        <v>0</v>
      </c>
      <c r="BJ38" s="70">
        <f t="shared" ca="1" si="98"/>
        <v>0</v>
      </c>
      <c r="BK38" s="70">
        <f t="shared" ca="1" si="98"/>
        <v>0</v>
      </c>
      <c r="BL38" s="70">
        <f t="shared" ca="1" si="98"/>
        <v>0</v>
      </c>
      <c r="BM38" s="70">
        <f t="shared" ca="1" si="98"/>
        <v>0</v>
      </c>
      <c r="BN38" s="70">
        <f t="shared" ca="1" si="98"/>
        <v>0</v>
      </c>
      <c r="BO38" s="70">
        <f t="shared" ca="1" si="98"/>
        <v>0</v>
      </c>
      <c r="BP38" s="70">
        <f t="shared" ca="1" si="98"/>
        <v>0</v>
      </c>
      <c r="BQ38" s="70">
        <f t="shared" ca="1" si="98"/>
        <v>0</v>
      </c>
      <c r="BR38" s="70">
        <f t="shared" ca="1" si="98"/>
        <v>0</v>
      </c>
      <c r="BS38" s="70">
        <f t="shared" ca="1" si="98"/>
        <v>0</v>
      </c>
      <c r="BT38" s="70">
        <f t="shared" ca="1" si="98"/>
        <v>0</v>
      </c>
      <c r="BU38" s="70">
        <f t="shared" ca="1" si="98"/>
        <v>0</v>
      </c>
      <c r="BV38" s="70">
        <f t="shared" ca="1" si="98"/>
        <v>0</v>
      </c>
      <c r="BW38" s="70">
        <f t="shared" ca="1" si="98"/>
        <v>0</v>
      </c>
      <c r="BX38" s="139"/>
      <c r="BY38" s="70">
        <f t="shared" ca="1" si="99"/>
        <v>0</v>
      </c>
      <c r="BZ38" s="70">
        <f t="shared" ca="1" si="99"/>
        <v>0</v>
      </c>
      <c r="CA38" s="70">
        <f t="shared" ca="1" si="99"/>
        <v>0</v>
      </c>
      <c r="CB38" s="70">
        <f t="shared" ca="1" si="99"/>
        <v>0</v>
      </c>
    </row>
    <row r="39" spans="2:80" s="217" customFormat="1" hidden="1" outlineLevel="1">
      <c r="B39" s="223">
        <f t="shared" si="100"/>
        <v>44012</v>
      </c>
      <c r="C39" s="136"/>
      <c r="D39" s="17">
        <f t="shared" si="101"/>
        <v>6</v>
      </c>
      <c r="E39" s="36" cm="1">
        <f t="array" ref="E39">INDEX(L$20:BF$20,1,D39)</f>
        <v>0</v>
      </c>
      <c r="F39" s="36"/>
      <c r="G39" s="36"/>
      <c r="H39" s="36"/>
      <c r="I39" s="36"/>
      <c r="J39" s="36"/>
      <c r="K39" s="36"/>
      <c r="L39" s="139" cm="1">
        <f t="array" ref="L39">IF($D39&lt;=L$5,$E39*INDEX($L$25:$BF$25,1,L$5-$D39+1),0)</f>
        <v>0</v>
      </c>
      <c r="M39" s="139" cm="1">
        <f t="array" ref="M39">IF($D39&lt;=M$5,$E39*INDEX($L$25:$BF$25,1,M$5-$D39+1),0)</f>
        <v>0</v>
      </c>
      <c r="N39" s="139" cm="1">
        <f t="array" ref="N39">IF($D39&lt;=N$5,$E39*INDEX($L$25:$BF$25,1,N$5-$D39+1),0)</f>
        <v>0</v>
      </c>
      <c r="O39" s="139" cm="1">
        <f t="array" ref="O39">IF($D39&lt;=O$5,$E39*INDEX($L$25:$BF$25,1,O$5-$D39+1),0)</f>
        <v>0</v>
      </c>
      <c r="P39" s="139" cm="1">
        <f t="array" ref="P39">IF($D39&lt;=P$5,$E39*INDEX($L$25:$BF$25,1,P$5-$D39+1),0)</f>
        <v>0</v>
      </c>
      <c r="Q39" s="139" cm="1">
        <f t="array" ref="Q39">IF($D39&lt;=Q$5,$E39*INDEX($L$25:$BF$25,1,Q$5-$D39+1),0)</f>
        <v>0</v>
      </c>
      <c r="R39" s="139" cm="1">
        <f t="array" ref="R39">IF($D39&lt;=R$5,$E39*INDEX($L$25:$BF$25,1,R$5-$D39+1),0)</f>
        <v>0</v>
      </c>
      <c r="S39" s="139" cm="1">
        <f t="array" ref="S39">IF($D39&lt;=S$5,$E39*INDEX($L$25:$BF$25,1,S$5-$D39+1),0)</f>
        <v>0</v>
      </c>
      <c r="T39" s="139" cm="1">
        <f t="array" ref="T39">IF($D39&lt;=T$5,$E39*INDEX($L$25:$BF$25,1,T$5-$D39+1),0)</f>
        <v>0</v>
      </c>
      <c r="U39" s="139" cm="1">
        <f t="array" ref="U39">IF($D39&lt;=U$5,$E39*INDEX($L$25:$BF$25,1,U$5-$D39+1),0)</f>
        <v>0</v>
      </c>
      <c r="V39" s="139" cm="1">
        <f t="array" ref="V39">IF($D39&lt;=V$5,$E39*INDEX($L$25:$BF$25,1,V$5-$D39+1),0)</f>
        <v>0</v>
      </c>
      <c r="W39" s="139" cm="1">
        <f t="array" ref="W39">IF($D39&lt;=W$5,$E39*INDEX($L$25:$BF$25,1,W$5-$D39+1),0)</f>
        <v>0</v>
      </c>
      <c r="X39" s="139" cm="1">
        <f t="array" ref="X39">IF($D39&lt;=X$5,$E39*INDEX($L$25:$BF$25,1,X$5-$D39+1),0)</f>
        <v>0</v>
      </c>
      <c r="Y39" s="139" cm="1">
        <f t="array" ref="Y39">IF($D39&lt;=Y$5,$E39*INDEX($L$25:$BF$25,1,Y$5-$D39+1),0)</f>
        <v>0</v>
      </c>
      <c r="Z39" s="139" cm="1">
        <f t="array" ref="Z39">IF($D39&lt;=Z$5,$E39*INDEX($L$25:$BF$25,1,Z$5-$D39+1),0)</f>
        <v>0</v>
      </c>
      <c r="AA39" s="139" cm="1">
        <f t="array" ref="AA39">IF($D39&lt;=AA$5,$E39*INDEX($L$25:$BF$25,1,AA$5-$D39+1),0)</f>
        <v>0</v>
      </c>
      <c r="AB39" s="139" cm="1">
        <f t="array" ref="AB39">IF($D39&lt;=AB$5,$E39*INDEX($L$25:$BF$25,1,AB$5-$D39+1),0)</f>
        <v>0</v>
      </c>
      <c r="AC39" s="139" cm="1">
        <f t="array" ref="AC39">IF($D39&lt;=AC$5,$E39*INDEX($L$25:$BF$25,1,AC$5-$D39+1),0)</f>
        <v>0</v>
      </c>
      <c r="AD39" s="139" cm="1">
        <f t="array" ref="AD39">IF($D39&lt;=AD$5,$E39*INDEX($L$25:$BF$25,1,AD$5-$D39+1),0)</f>
        <v>0</v>
      </c>
      <c r="AE39" s="139" cm="1">
        <f t="array" ref="AE39">IF($D39&lt;=AE$5,$E39*INDEX($L$25:$BF$25,1,AE$5-$D39+1),0)</f>
        <v>0</v>
      </c>
      <c r="AF39" s="139" cm="1">
        <f t="array" ref="AF39">IF($D39&lt;=AF$5,$E39*INDEX($L$25:$BF$25,1,AF$5-$D39+1),0)</f>
        <v>0</v>
      </c>
      <c r="AG39" s="139" cm="1">
        <f t="array" ref="AG39">IF($D39&lt;=AG$5,$E39*INDEX($L$25:$BF$25,1,AG$5-$D39+1),0)</f>
        <v>0</v>
      </c>
      <c r="AH39" s="139" cm="1">
        <f t="array" ref="AH39">IF($D39&lt;=AH$5,$E39*INDEX($L$25:$BF$25,1,AH$5-$D39+1),0)</f>
        <v>0</v>
      </c>
      <c r="AI39" s="139" cm="1">
        <f t="array" ref="AI39">IF($D39&lt;=AI$5,$E39*INDEX($L$25:$BF$25,1,AI$5-$D39+1),0)</f>
        <v>0</v>
      </c>
      <c r="AJ39" s="139" cm="1">
        <f t="array" ref="AJ39">IF($D39&lt;=AJ$5,$E39*INDEX($L$25:$BF$25,1,AJ$5-$D39+1),0)</f>
        <v>0</v>
      </c>
      <c r="AK39" s="139" cm="1">
        <f t="array" ref="AK39">IF($D39&lt;=AK$5,$E39*INDEX($L$25:$BF$25,1,AK$5-$D39+1),0)</f>
        <v>0</v>
      </c>
      <c r="AL39" s="139" cm="1">
        <f t="array" ref="AL39">IF($D39&lt;=AL$5,$E39*INDEX($L$25:$BF$25,1,AL$5-$D39+1),0)</f>
        <v>0</v>
      </c>
      <c r="AM39" s="139" cm="1">
        <f t="array" ref="AM39">IF($D39&lt;=AM$5,$E39*INDEX($L$25:$BF$25,1,AM$5-$D39+1),0)</f>
        <v>0</v>
      </c>
      <c r="AN39" s="139" cm="1">
        <f t="array" ref="AN39">IF($D39&lt;=AN$5,$E39*INDEX($L$25:$BF$25,1,AN$5-$D39+1),0)</f>
        <v>0</v>
      </c>
      <c r="AO39" s="139" cm="1">
        <f t="array" ref="AO39">IF($D39&lt;=AO$5,$E39*INDEX($L$25:$BF$25,1,AO$5-$D39+1),0)</f>
        <v>0</v>
      </c>
      <c r="AP39" s="139" cm="1">
        <f t="array" ref="AP39">IF($D39&lt;=AP$5,$E39*INDEX($L$25:$BF$25,1,AP$5-$D39+1),0)</f>
        <v>0</v>
      </c>
      <c r="AQ39" s="139" cm="1">
        <f t="array" ref="AQ39">IF($D39&lt;=AQ$5,$E39*INDEX($L$25:$BF$25,1,AQ$5-$D39+1),0)</f>
        <v>0</v>
      </c>
      <c r="AR39" s="139" cm="1">
        <f t="array" ref="AR39">IF($D39&lt;=AR$5,$E39*INDEX($L$25:$BF$25,1,AR$5-$D39+1),0)</f>
        <v>0</v>
      </c>
      <c r="AS39" s="139" cm="1">
        <f t="array" ref="AS39">IF($D39&lt;=AS$5,$E39*INDEX($L$25:$BF$25,1,AS$5-$D39+1),0)</f>
        <v>0</v>
      </c>
      <c r="AT39" s="139" cm="1">
        <f t="array" ref="AT39">IF($D39&lt;=AT$5,$E39*INDEX($L$25:$BF$25,1,AT$5-$D39+1),0)</f>
        <v>0</v>
      </c>
      <c r="AU39" s="139" cm="1">
        <f t="array" ref="AU39">IF($D39&lt;=AU$5,$E39*INDEX($L$25:$BF$25,1,AU$5-$D39+1),0)</f>
        <v>0</v>
      </c>
      <c r="AV39" s="139" cm="1">
        <f t="array" ref="AV39">IF($D39&lt;=AV$5,$E39*INDEX($L$25:$BF$25,1,AV$5-$D39+1),0)</f>
        <v>0</v>
      </c>
      <c r="AW39" s="139" cm="1">
        <f t="array" ref="AW39">IF($D39&lt;=AW$5,$E39*INDEX($L$25:$BF$25,1,AW$5-$D39+1),0)</f>
        <v>0</v>
      </c>
      <c r="AX39" s="139" cm="1">
        <f t="array" ref="AX39">IF($D39&lt;=AX$5,$E39*INDEX($L$25:$BF$25,1,AX$5-$D39+1),0)</f>
        <v>0</v>
      </c>
      <c r="AY39" s="139" cm="1">
        <f t="array" ref="AY39">IF($D39&lt;=AY$5,$E39*INDEX($L$25:$BF$25,1,AY$5-$D39+1),0)</f>
        <v>0</v>
      </c>
      <c r="AZ39" s="139" cm="1">
        <f t="array" ref="AZ39">IF($D39&lt;=AZ$5,$E39*INDEX($L$25:$BF$25,1,AZ$5-$D39+1),0)</f>
        <v>0</v>
      </c>
      <c r="BA39" s="139" cm="1">
        <f t="array" ref="BA39">IF($D39&lt;=BA$5,$E39*INDEX($L$25:$BF$25,1,BA$5-$D39+1),0)</f>
        <v>0</v>
      </c>
      <c r="BB39" s="139" cm="1">
        <f t="array" ref="BB39">IF($D39&lt;=BB$5,$E39*INDEX($L$25:$BF$25,1,BB$5-$D39+1),0)</f>
        <v>0</v>
      </c>
      <c r="BC39" s="139" cm="1">
        <f t="array" ref="BC39">IF($D39&lt;=BC$5,$E39*INDEX($L$25:$BF$25,1,BC$5-$D39+1),0)</f>
        <v>0</v>
      </c>
      <c r="BD39" s="139" cm="1">
        <f t="array" ref="BD39">IF($D39&lt;=BD$5,$E39*INDEX($L$25:$BF$25,1,BD$5-$D39+1),0)</f>
        <v>0</v>
      </c>
      <c r="BE39" s="139" cm="1">
        <f t="array" ref="BE39">IF($D39&lt;=BE$5,$E39*INDEX($L$25:$BF$25,1,BE$5-$D39+1),0)</f>
        <v>0</v>
      </c>
      <c r="BF39" s="139" cm="1">
        <f t="array" ref="BF39">IF($D39&lt;=BF$5,$E39*INDEX($L$25:$BF$25,1,BF$5-$D39+1),0)</f>
        <v>0</v>
      </c>
      <c r="BH39" s="70">
        <f t="shared" ca="1" si="98"/>
        <v>0</v>
      </c>
      <c r="BI39" s="70">
        <f t="shared" ca="1" si="98"/>
        <v>0</v>
      </c>
      <c r="BJ39" s="70">
        <f t="shared" ca="1" si="98"/>
        <v>0</v>
      </c>
      <c r="BK39" s="70">
        <f t="shared" ca="1" si="98"/>
        <v>0</v>
      </c>
      <c r="BL39" s="70">
        <f t="shared" ca="1" si="98"/>
        <v>0</v>
      </c>
      <c r="BM39" s="70">
        <f t="shared" ca="1" si="98"/>
        <v>0</v>
      </c>
      <c r="BN39" s="70">
        <f t="shared" ca="1" si="98"/>
        <v>0</v>
      </c>
      <c r="BO39" s="70">
        <f t="shared" ca="1" si="98"/>
        <v>0</v>
      </c>
      <c r="BP39" s="70">
        <f t="shared" ca="1" si="98"/>
        <v>0</v>
      </c>
      <c r="BQ39" s="70">
        <f t="shared" ca="1" si="98"/>
        <v>0</v>
      </c>
      <c r="BR39" s="70">
        <f t="shared" ca="1" si="98"/>
        <v>0</v>
      </c>
      <c r="BS39" s="70">
        <f t="shared" ca="1" si="98"/>
        <v>0</v>
      </c>
      <c r="BT39" s="70">
        <f t="shared" ca="1" si="98"/>
        <v>0</v>
      </c>
      <c r="BU39" s="70">
        <f t="shared" ca="1" si="98"/>
        <v>0</v>
      </c>
      <c r="BV39" s="70">
        <f t="shared" ca="1" si="98"/>
        <v>0</v>
      </c>
      <c r="BW39" s="70">
        <f t="shared" ca="1" si="98"/>
        <v>0</v>
      </c>
      <c r="BX39" s="139"/>
      <c r="BY39" s="70">
        <f t="shared" ca="1" si="99"/>
        <v>0</v>
      </c>
      <c r="BZ39" s="70">
        <f t="shared" ca="1" si="99"/>
        <v>0</v>
      </c>
      <c r="CA39" s="70">
        <f t="shared" ca="1" si="99"/>
        <v>0</v>
      </c>
      <c r="CB39" s="70">
        <f t="shared" ca="1" si="99"/>
        <v>0</v>
      </c>
    </row>
    <row r="40" spans="2:80" s="217" customFormat="1" hidden="1" outlineLevel="1">
      <c r="B40" s="223">
        <f t="shared" si="100"/>
        <v>44043</v>
      </c>
      <c r="C40" s="136"/>
      <c r="D40" s="17">
        <f t="shared" si="101"/>
        <v>7</v>
      </c>
      <c r="E40" s="36" cm="1">
        <f t="array" ref="E40">INDEX(L$20:BF$20,1,D40)</f>
        <v>0</v>
      </c>
      <c r="F40" s="36"/>
      <c r="G40" s="36"/>
      <c r="H40" s="36"/>
      <c r="I40" s="36"/>
      <c r="J40" s="36"/>
      <c r="K40" s="36"/>
      <c r="L40" s="139" cm="1">
        <f t="array" ref="L40">IF($D40&lt;=L$5,$E40*INDEX($L$25:$BF$25,1,L$5-$D40+1),0)</f>
        <v>0</v>
      </c>
      <c r="M40" s="139" cm="1">
        <f t="array" ref="M40">IF($D40&lt;=M$5,$E40*INDEX($L$25:$BF$25,1,M$5-$D40+1),0)</f>
        <v>0</v>
      </c>
      <c r="N40" s="139" cm="1">
        <f t="array" ref="N40">IF($D40&lt;=N$5,$E40*INDEX($L$25:$BF$25,1,N$5-$D40+1),0)</f>
        <v>0</v>
      </c>
      <c r="O40" s="139" cm="1">
        <f t="array" ref="O40">IF($D40&lt;=O$5,$E40*INDEX($L$25:$BF$25,1,O$5-$D40+1),0)</f>
        <v>0</v>
      </c>
      <c r="P40" s="139" cm="1">
        <f t="array" ref="P40">IF($D40&lt;=P$5,$E40*INDEX($L$25:$BF$25,1,P$5-$D40+1),0)</f>
        <v>0</v>
      </c>
      <c r="Q40" s="139" cm="1">
        <f t="array" ref="Q40">IF($D40&lt;=Q$5,$E40*INDEX($L$25:$BF$25,1,Q$5-$D40+1),0)</f>
        <v>0</v>
      </c>
      <c r="R40" s="139" cm="1">
        <f t="array" ref="R40">IF($D40&lt;=R$5,$E40*INDEX($L$25:$BF$25,1,R$5-$D40+1),0)</f>
        <v>0</v>
      </c>
      <c r="S40" s="139" cm="1">
        <f t="array" ref="S40">IF($D40&lt;=S$5,$E40*INDEX($L$25:$BF$25,1,S$5-$D40+1),0)</f>
        <v>0</v>
      </c>
      <c r="T40" s="139" cm="1">
        <f t="array" ref="T40">IF($D40&lt;=T$5,$E40*INDEX($L$25:$BF$25,1,T$5-$D40+1),0)</f>
        <v>0</v>
      </c>
      <c r="U40" s="139" cm="1">
        <f t="array" ref="U40">IF($D40&lt;=U$5,$E40*INDEX($L$25:$BF$25,1,U$5-$D40+1),0)</f>
        <v>0</v>
      </c>
      <c r="V40" s="139" cm="1">
        <f t="array" ref="V40">IF($D40&lt;=V$5,$E40*INDEX($L$25:$BF$25,1,V$5-$D40+1),0)</f>
        <v>0</v>
      </c>
      <c r="W40" s="139" cm="1">
        <f t="array" ref="W40">IF($D40&lt;=W$5,$E40*INDEX($L$25:$BF$25,1,W$5-$D40+1),0)</f>
        <v>0</v>
      </c>
      <c r="X40" s="139" cm="1">
        <f t="array" ref="X40">IF($D40&lt;=X$5,$E40*INDEX($L$25:$BF$25,1,X$5-$D40+1),0)</f>
        <v>0</v>
      </c>
      <c r="Y40" s="139" cm="1">
        <f t="array" ref="Y40">IF($D40&lt;=Y$5,$E40*INDEX($L$25:$BF$25,1,Y$5-$D40+1),0)</f>
        <v>0</v>
      </c>
      <c r="Z40" s="139" cm="1">
        <f t="array" ref="Z40">IF($D40&lt;=Z$5,$E40*INDEX($L$25:$BF$25,1,Z$5-$D40+1),0)</f>
        <v>0</v>
      </c>
      <c r="AA40" s="139" cm="1">
        <f t="array" ref="AA40">IF($D40&lt;=AA$5,$E40*INDEX($L$25:$BF$25,1,AA$5-$D40+1),0)</f>
        <v>0</v>
      </c>
      <c r="AB40" s="139" cm="1">
        <f t="array" ref="AB40">IF($D40&lt;=AB$5,$E40*INDEX($L$25:$BF$25,1,AB$5-$D40+1),0)</f>
        <v>0</v>
      </c>
      <c r="AC40" s="139" cm="1">
        <f t="array" ref="AC40">IF($D40&lt;=AC$5,$E40*INDEX($L$25:$BF$25,1,AC$5-$D40+1),0)</f>
        <v>0</v>
      </c>
      <c r="AD40" s="139" cm="1">
        <f t="array" ref="AD40">IF($D40&lt;=AD$5,$E40*INDEX($L$25:$BF$25,1,AD$5-$D40+1),0)</f>
        <v>0</v>
      </c>
      <c r="AE40" s="139" cm="1">
        <f t="array" ref="AE40">IF($D40&lt;=AE$5,$E40*INDEX($L$25:$BF$25,1,AE$5-$D40+1),0)</f>
        <v>0</v>
      </c>
      <c r="AF40" s="139" cm="1">
        <f t="array" ref="AF40">IF($D40&lt;=AF$5,$E40*INDEX($L$25:$BF$25,1,AF$5-$D40+1),0)</f>
        <v>0</v>
      </c>
      <c r="AG40" s="139" cm="1">
        <f t="array" ref="AG40">IF($D40&lt;=AG$5,$E40*INDEX($L$25:$BF$25,1,AG$5-$D40+1),0)</f>
        <v>0</v>
      </c>
      <c r="AH40" s="139" cm="1">
        <f t="array" ref="AH40">IF($D40&lt;=AH$5,$E40*INDEX($L$25:$BF$25,1,AH$5-$D40+1),0)</f>
        <v>0</v>
      </c>
      <c r="AI40" s="139" cm="1">
        <f t="array" ref="AI40">IF($D40&lt;=AI$5,$E40*INDEX($L$25:$BF$25,1,AI$5-$D40+1),0)</f>
        <v>0</v>
      </c>
      <c r="AJ40" s="139" cm="1">
        <f t="array" ref="AJ40">IF($D40&lt;=AJ$5,$E40*INDEX($L$25:$BF$25,1,AJ$5-$D40+1),0)</f>
        <v>0</v>
      </c>
      <c r="AK40" s="139" cm="1">
        <f t="array" ref="AK40">IF($D40&lt;=AK$5,$E40*INDEX($L$25:$BF$25,1,AK$5-$D40+1),0)</f>
        <v>0</v>
      </c>
      <c r="AL40" s="139" cm="1">
        <f t="array" ref="AL40">IF($D40&lt;=AL$5,$E40*INDEX($L$25:$BF$25,1,AL$5-$D40+1),0)</f>
        <v>0</v>
      </c>
      <c r="AM40" s="139" cm="1">
        <f t="array" ref="AM40">IF($D40&lt;=AM$5,$E40*INDEX($L$25:$BF$25,1,AM$5-$D40+1),0)</f>
        <v>0</v>
      </c>
      <c r="AN40" s="139" cm="1">
        <f t="array" ref="AN40">IF($D40&lt;=AN$5,$E40*INDEX($L$25:$BF$25,1,AN$5-$D40+1),0)</f>
        <v>0</v>
      </c>
      <c r="AO40" s="139" cm="1">
        <f t="array" ref="AO40">IF($D40&lt;=AO$5,$E40*INDEX($L$25:$BF$25,1,AO$5-$D40+1),0)</f>
        <v>0</v>
      </c>
      <c r="AP40" s="139" cm="1">
        <f t="array" ref="AP40">IF($D40&lt;=AP$5,$E40*INDEX($L$25:$BF$25,1,AP$5-$D40+1),0)</f>
        <v>0</v>
      </c>
      <c r="AQ40" s="139" cm="1">
        <f t="array" ref="AQ40">IF($D40&lt;=AQ$5,$E40*INDEX($L$25:$BF$25,1,AQ$5-$D40+1),0)</f>
        <v>0</v>
      </c>
      <c r="AR40" s="139" cm="1">
        <f t="array" ref="AR40">IF($D40&lt;=AR$5,$E40*INDEX($L$25:$BF$25,1,AR$5-$D40+1),0)</f>
        <v>0</v>
      </c>
      <c r="AS40" s="139" cm="1">
        <f t="array" ref="AS40">IF($D40&lt;=AS$5,$E40*INDEX($L$25:$BF$25,1,AS$5-$D40+1),0)</f>
        <v>0</v>
      </c>
      <c r="AT40" s="139" cm="1">
        <f t="array" ref="AT40">IF($D40&lt;=AT$5,$E40*INDEX($L$25:$BF$25,1,AT$5-$D40+1),0)</f>
        <v>0</v>
      </c>
      <c r="AU40" s="139" cm="1">
        <f t="array" ref="AU40">IF($D40&lt;=AU$5,$E40*INDEX($L$25:$BF$25,1,AU$5-$D40+1),0)</f>
        <v>0</v>
      </c>
      <c r="AV40" s="139" cm="1">
        <f t="array" ref="AV40">IF($D40&lt;=AV$5,$E40*INDEX($L$25:$BF$25,1,AV$5-$D40+1),0)</f>
        <v>0</v>
      </c>
      <c r="AW40" s="139" cm="1">
        <f t="array" ref="AW40">IF($D40&lt;=AW$5,$E40*INDEX($L$25:$BF$25,1,AW$5-$D40+1),0)</f>
        <v>0</v>
      </c>
      <c r="AX40" s="139" cm="1">
        <f t="array" ref="AX40">IF($D40&lt;=AX$5,$E40*INDEX($L$25:$BF$25,1,AX$5-$D40+1),0)</f>
        <v>0</v>
      </c>
      <c r="AY40" s="139" cm="1">
        <f t="array" ref="AY40">IF($D40&lt;=AY$5,$E40*INDEX($L$25:$BF$25,1,AY$5-$D40+1),0)</f>
        <v>0</v>
      </c>
      <c r="AZ40" s="139" cm="1">
        <f t="array" ref="AZ40">IF($D40&lt;=AZ$5,$E40*INDEX($L$25:$BF$25,1,AZ$5-$D40+1),0)</f>
        <v>0</v>
      </c>
      <c r="BA40" s="139" cm="1">
        <f t="array" ref="BA40">IF($D40&lt;=BA$5,$E40*INDEX($L$25:$BF$25,1,BA$5-$D40+1),0)</f>
        <v>0</v>
      </c>
      <c r="BB40" s="139" cm="1">
        <f t="array" ref="BB40">IF($D40&lt;=BB$5,$E40*INDEX($L$25:$BF$25,1,BB$5-$D40+1),0)</f>
        <v>0</v>
      </c>
      <c r="BC40" s="139" cm="1">
        <f t="array" ref="BC40">IF($D40&lt;=BC$5,$E40*INDEX($L$25:$BF$25,1,BC$5-$D40+1),0)</f>
        <v>0</v>
      </c>
      <c r="BD40" s="139" cm="1">
        <f t="array" ref="BD40">IF($D40&lt;=BD$5,$E40*INDEX($L$25:$BF$25,1,BD$5-$D40+1),0)</f>
        <v>0</v>
      </c>
      <c r="BE40" s="139" cm="1">
        <f t="array" ref="BE40">IF($D40&lt;=BE$5,$E40*INDEX($L$25:$BF$25,1,BE$5-$D40+1),0)</f>
        <v>0</v>
      </c>
      <c r="BF40" s="139" cm="1">
        <f t="array" ref="BF40">IF($D40&lt;=BF$5,$E40*INDEX($L$25:$BF$25,1,BF$5-$D40+1),0)</f>
        <v>0</v>
      </c>
      <c r="BH40" s="70">
        <f t="shared" ca="1" si="98"/>
        <v>0</v>
      </c>
      <c r="BI40" s="70">
        <f t="shared" ca="1" si="98"/>
        <v>0</v>
      </c>
      <c r="BJ40" s="70">
        <f t="shared" ca="1" si="98"/>
        <v>0</v>
      </c>
      <c r="BK40" s="70">
        <f t="shared" ca="1" si="98"/>
        <v>0</v>
      </c>
      <c r="BL40" s="70">
        <f t="shared" ca="1" si="98"/>
        <v>0</v>
      </c>
      <c r="BM40" s="70">
        <f t="shared" ca="1" si="98"/>
        <v>0</v>
      </c>
      <c r="BN40" s="70">
        <f t="shared" ca="1" si="98"/>
        <v>0</v>
      </c>
      <c r="BO40" s="70">
        <f t="shared" ca="1" si="98"/>
        <v>0</v>
      </c>
      <c r="BP40" s="70">
        <f t="shared" ca="1" si="98"/>
        <v>0</v>
      </c>
      <c r="BQ40" s="70">
        <f t="shared" ca="1" si="98"/>
        <v>0</v>
      </c>
      <c r="BR40" s="70">
        <f t="shared" ca="1" si="98"/>
        <v>0</v>
      </c>
      <c r="BS40" s="70">
        <f t="shared" ca="1" si="98"/>
        <v>0</v>
      </c>
      <c r="BT40" s="70">
        <f t="shared" ca="1" si="98"/>
        <v>0</v>
      </c>
      <c r="BU40" s="70">
        <f t="shared" ca="1" si="98"/>
        <v>0</v>
      </c>
      <c r="BV40" s="70">
        <f t="shared" ca="1" si="98"/>
        <v>0</v>
      </c>
      <c r="BW40" s="70">
        <f t="shared" ca="1" si="98"/>
        <v>0</v>
      </c>
      <c r="BX40" s="139"/>
      <c r="BY40" s="70">
        <f t="shared" ca="1" si="99"/>
        <v>0</v>
      </c>
      <c r="BZ40" s="70">
        <f t="shared" ca="1" si="99"/>
        <v>0</v>
      </c>
      <c r="CA40" s="70">
        <f t="shared" ca="1" si="99"/>
        <v>0</v>
      </c>
      <c r="CB40" s="70">
        <f t="shared" ca="1" si="99"/>
        <v>0</v>
      </c>
    </row>
    <row r="41" spans="2:80" s="217" customFormat="1" hidden="1" outlineLevel="1">
      <c r="B41" s="223">
        <f t="shared" si="100"/>
        <v>44074</v>
      </c>
      <c r="C41" s="136"/>
      <c r="D41" s="17">
        <f t="shared" si="101"/>
        <v>8</v>
      </c>
      <c r="E41" s="36" cm="1">
        <f t="array" ref="E41">INDEX(L$20:BF$20,1,D41)</f>
        <v>0</v>
      </c>
      <c r="F41" s="36"/>
      <c r="G41" s="36"/>
      <c r="H41" s="36"/>
      <c r="I41" s="36"/>
      <c r="J41" s="36"/>
      <c r="K41" s="36"/>
      <c r="L41" s="139" cm="1">
        <f t="array" ref="L41">IF($D41&lt;=L$5,$E41*INDEX($L$25:$BF$25,1,L$5-$D41+1),0)</f>
        <v>0</v>
      </c>
      <c r="M41" s="139" cm="1">
        <f t="array" ref="M41">IF($D41&lt;=M$5,$E41*INDEX($L$25:$BF$25,1,M$5-$D41+1),0)</f>
        <v>0</v>
      </c>
      <c r="N41" s="139" cm="1">
        <f t="array" ref="N41">IF($D41&lt;=N$5,$E41*INDEX($L$25:$BF$25,1,N$5-$D41+1),0)</f>
        <v>0</v>
      </c>
      <c r="O41" s="139" cm="1">
        <f t="array" ref="O41">IF($D41&lt;=O$5,$E41*INDEX($L$25:$BF$25,1,O$5-$D41+1),0)</f>
        <v>0</v>
      </c>
      <c r="P41" s="139" cm="1">
        <f t="array" ref="P41">IF($D41&lt;=P$5,$E41*INDEX($L$25:$BF$25,1,P$5-$D41+1),0)</f>
        <v>0</v>
      </c>
      <c r="Q41" s="139" cm="1">
        <f t="array" ref="Q41">IF($D41&lt;=Q$5,$E41*INDEX($L$25:$BF$25,1,Q$5-$D41+1),0)</f>
        <v>0</v>
      </c>
      <c r="R41" s="139" cm="1">
        <f t="array" ref="R41">IF($D41&lt;=R$5,$E41*INDEX($L$25:$BF$25,1,R$5-$D41+1),0)</f>
        <v>0</v>
      </c>
      <c r="S41" s="139" cm="1">
        <f t="array" ref="S41">IF($D41&lt;=S$5,$E41*INDEX($L$25:$BF$25,1,S$5-$D41+1),0)</f>
        <v>0</v>
      </c>
      <c r="T41" s="139" cm="1">
        <f t="array" ref="T41">IF($D41&lt;=T$5,$E41*INDEX($L$25:$BF$25,1,T$5-$D41+1),0)</f>
        <v>0</v>
      </c>
      <c r="U41" s="139" cm="1">
        <f t="array" ref="U41">IF($D41&lt;=U$5,$E41*INDEX($L$25:$BF$25,1,U$5-$D41+1),0)</f>
        <v>0</v>
      </c>
      <c r="V41" s="139" cm="1">
        <f t="array" ref="V41">IF($D41&lt;=V$5,$E41*INDEX($L$25:$BF$25,1,V$5-$D41+1),0)</f>
        <v>0</v>
      </c>
      <c r="W41" s="139" cm="1">
        <f t="array" ref="W41">IF($D41&lt;=W$5,$E41*INDEX($L$25:$BF$25,1,W$5-$D41+1),0)</f>
        <v>0</v>
      </c>
      <c r="X41" s="139" cm="1">
        <f t="array" ref="X41">IF($D41&lt;=X$5,$E41*INDEX($L$25:$BF$25,1,X$5-$D41+1),0)</f>
        <v>0</v>
      </c>
      <c r="Y41" s="139" cm="1">
        <f t="array" ref="Y41">IF($D41&lt;=Y$5,$E41*INDEX($L$25:$BF$25,1,Y$5-$D41+1),0)</f>
        <v>0</v>
      </c>
      <c r="Z41" s="139" cm="1">
        <f t="array" ref="Z41">IF($D41&lt;=Z$5,$E41*INDEX($L$25:$BF$25,1,Z$5-$D41+1),0)</f>
        <v>0</v>
      </c>
      <c r="AA41" s="139" cm="1">
        <f t="array" ref="AA41">IF($D41&lt;=AA$5,$E41*INDEX($L$25:$BF$25,1,AA$5-$D41+1),0)</f>
        <v>0</v>
      </c>
      <c r="AB41" s="139" cm="1">
        <f t="array" ref="AB41">IF($D41&lt;=AB$5,$E41*INDEX($L$25:$BF$25,1,AB$5-$D41+1),0)</f>
        <v>0</v>
      </c>
      <c r="AC41" s="139" cm="1">
        <f t="array" ref="AC41">IF($D41&lt;=AC$5,$E41*INDEX($L$25:$BF$25,1,AC$5-$D41+1),0)</f>
        <v>0</v>
      </c>
      <c r="AD41" s="139" cm="1">
        <f t="array" ref="AD41">IF($D41&lt;=AD$5,$E41*INDEX($L$25:$BF$25,1,AD$5-$D41+1),0)</f>
        <v>0</v>
      </c>
      <c r="AE41" s="139" cm="1">
        <f t="array" ref="AE41">IF($D41&lt;=AE$5,$E41*INDEX($L$25:$BF$25,1,AE$5-$D41+1),0)</f>
        <v>0</v>
      </c>
      <c r="AF41" s="139" cm="1">
        <f t="array" ref="AF41">IF($D41&lt;=AF$5,$E41*INDEX($L$25:$BF$25,1,AF$5-$D41+1),0)</f>
        <v>0</v>
      </c>
      <c r="AG41" s="139" cm="1">
        <f t="array" ref="AG41">IF($D41&lt;=AG$5,$E41*INDEX($L$25:$BF$25,1,AG$5-$D41+1),0)</f>
        <v>0</v>
      </c>
      <c r="AH41" s="139" cm="1">
        <f t="array" ref="AH41">IF($D41&lt;=AH$5,$E41*INDEX($L$25:$BF$25,1,AH$5-$D41+1),0)</f>
        <v>0</v>
      </c>
      <c r="AI41" s="139" cm="1">
        <f t="array" ref="AI41">IF($D41&lt;=AI$5,$E41*INDEX($L$25:$BF$25,1,AI$5-$D41+1),0)</f>
        <v>0</v>
      </c>
      <c r="AJ41" s="139" cm="1">
        <f t="array" ref="AJ41">IF($D41&lt;=AJ$5,$E41*INDEX($L$25:$BF$25,1,AJ$5-$D41+1),0)</f>
        <v>0</v>
      </c>
      <c r="AK41" s="139" cm="1">
        <f t="array" ref="AK41">IF($D41&lt;=AK$5,$E41*INDEX($L$25:$BF$25,1,AK$5-$D41+1),0)</f>
        <v>0</v>
      </c>
      <c r="AL41" s="139" cm="1">
        <f t="array" ref="AL41">IF($D41&lt;=AL$5,$E41*INDEX($L$25:$BF$25,1,AL$5-$D41+1),0)</f>
        <v>0</v>
      </c>
      <c r="AM41" s="139" cm="1">
        <f t="array" ref="AM41">IF($D41&lt;=AM$5,$E41*INDEX($L$25:$BF$25,1,AM$5-$D41+1),0)</f>
        <v>0</v>
      </c>
      <c r="AN41" s="139" cm="1">
        <f t="array" ref="AN41">IF($D41&lt;=AN$5,$E41*INDEX($L$25:$BF$25,1,AN$5-$D41+1),0)</f>
        <v>0</v>
      </c>
      <c r="AO41" s="139" cm="1">
        <f t="array" ref="AO41">IF($D41&lt;=AO$5,$E41*INDEX($L$25:$BF$25,1,AO$5-$D41+1),0)</f>
        <v>0</v>
      </c>
      <c r="AP41" s="139" cm="1">
        <f t="array" ref="AP41">IF($D41&lt;=AP$5,$E41*INDEX($L$25:$BF$25,1,AP$5-$D41+1),0)</f>
        <v>0</v>
      </c>
      <c r="AQ41" s="139" cm="1">
        <f t="array" ref="AQ41">IF($D41&lt;=AQ$5,$E41*INDEX($L$25:$BF$25,1,AQ$5-$D41+1),0)</f>
        <v>0</v>
      </c>
      <c r="AR41" s="139" cm="1">
        <f t="array" ref="AR41">IF($D41&lt;=AR$5,$E41*INDEX($L$25:$BF$25,1,AR$5-$D41+1),0)</f>
        <v>0</v>
      </c>
      <c r="AS41" s="139" cm="1">
        <f t="array" ref="AS41">IF($D41&lt;=AS$5,$E41*INDEX($L$25:$BF$25,1,AS$5-$D41+1),0)</f>
        <v>0</v>
      </c>
      <c r="AT41" s="139" cm="1">
        <f t="array" ref="AT41">IF($D41&lt;=AT$5,$E41*INDEX($L$25:$BF$25,1,AT$5-$D41+1),0)</f>
        <v>0</v>
      </c>
      <c r="AU41" s="139" cm="1">
        <f t="array" ref="AU41">IF($D41&lt;=AU$5,$E41*INDEX($L$25:$BF$25,1,AU$5-$D41+1),0)</f>
        <v>0</v>
      </c>
      <c r="AV41" s="139" cm="1">
        <f t="array" ref="AV41">IF($D41&lt;=AV$5,$E41*INDEX($L$25:$BF$25,1,AV$5-$D41+1),0)</f>
        <v>0</v>
      </c>
      <c r="AW41" s="139" cm="1">
        <f t="array" ref="AW41">IF($D41&lt;=AW$5,$E41*INDEX($L$25:$BF$25,1,AW$5-$D41+1),0)</f>
        <v>0</v>
      </c>
      <c r="AX41" s="139" cm="1">
        <f t="array" ref="AX41">IF($D41&lt;=AX$5,$E41*INDEX($L$25:$BF$25,1,AX$5-$D41+1),0)</f>
        <v>0</v>
      </c>
      <c r="AY41" s="139" cm="1">
        <f t="array" ref="AY41">IF($D41&lt;=AY$5,$E41*INDEX($L$25:$BF$25,1,AY$5-$D41+1),0)</f>
        <v>0</v>
      </c>
      <c r="AZ41" s="139" cm="1">
        <f t="array" ref="AZ41">IF($D41&lt;=AZ$5,$E41*INDEX($L$25:$BF$25,1,AZ$5-$D41+1),0)</f>
        <v>0</v>
      </c>
      <c r="BA41" s="139" cm="1">
        <f t="array" ref="BA41">IF($D41&lt;=BA$5,$E41*INDEX($L$25:$BF$25,1,BA$5-$D41+1),0)</f>
        <v>0</v>
      </c>
      <c r="BB41" s="139" cm="1">
        <f t="array" ref="BB41">IF($D41&lt;=BB$5,$E41*INDEX($L$25:$BF$25,1,BB$5-$D41+1),0)</f>
        <v>0</v>
      </c>
      <c r="BC41" s="139" cm="1">
        <f t="array" ref="BC41">IF($D41&lt;=BC$5,$E41*INDEX($L$25:$BF$25,1,BC$5-$D41+1),0)</f>
        <v>0</v>
      </c>
      <c r="BD41" s="139" cm="1">
        <f t="array" ref="BD41">IF($D41&lt;=BD$5,$E41*INDEX($L$25:$BF$25,1,BD$5-$D41+1),0)</f>
        <v>0</v>
      </c>
      <c r="BE41" s="139" cm="1">
        <f t="array" ref="BE41">IF($D41&lt;=BE$5,$E41*INDEX($L$25:$BF$25,1,BE$5-$D41+1),0)</f>
        <v>0</v>
      </c>
      <c r="BF41" s="139" cm="1">
        <f t="array" ref="BF41">IF($D41&lt;=BF$5,$E41*INDEX($L$25:$BF$25,1,BF$5-$D41+1),0)</f>
        <v>0</v>
      </c>
      <c r="BH41" s="70">
        <f t="shared" ca="1" si="98"/>
        <v>0</v>
      </c>
      <c r="BI41" s="70">
        <f t="shared" ca="1" si="98"/>
        <v>0</v>
      </c>
      <c r="BJ41" s="70">
        <f t="shared" ca="1" si="98"/>
        <v>0</v>
      </c>
      <c r="BK41" s="70">
        <f t="shared" ca="1" si="98"/>
        <v>0</v>
      </c>
      <c r="BL41" s="70">
        <f t="shared" ca="1" si="98"/>
        <v>0</v>
      </c>
      <c r="BM41" s="70">
        <f t="shared" ca="1" si="98"/>
        <v>0</v>
      </c>
      <c r="BN41" s="70">
        <f t="shared" ca="1" si="98"/>
        <v>0</v>
      </c>
      <c r="BO41" s="70">
        <f t="shared" ca="1" si="98"/>
        <v>0</v>
      </c>
      <c r="BP41" s="70">
        <f t="shared" ca="1" si="98"/>
        <v>0</v>
      </c>
      <c r="BQ41" s="70">
        <f t="shared" ca="1" si="98"/>
        <v>0</v>
      </c>
      <c r="BR41" s="70">
        <f t="shared" ca="1" si="98"/>
        <v>0</v>
      </c>
      <c r="BS41" s="70">
        <f t="shared" ca="1" si="98"/>
        <v>0</v>
      </c>
      <c r="BT41" s="70">
        <f t="shared" ca="1" si="98"/>
        <v>0</v>
      </c>
      <c r="BU41" s="70">
        <f t="shared" ca="1" si="98"/>
        <v>0</v>
      </c>
      <c r="BV41" s="70">
        <f t="shared" ca="1" si="98"/>
        <v>0</v>
      </c>
      <c r="BW41" s="70">
        <f t="shared" ca="1" si="98"/>
        <v>0</v>
      </c>
      <c r="BX41" s="139"/>
      <c r="BY41" s="70">
        <f t="shared" ca="1" si="99"/>
        <v>0</v>
      </c>
      <c r="BZ41" s="70">
        <f t="shared" ca="1" si="99"/>
        <v>0</v>
      </c>
      <c r="CA41" s="70">
        <f t="shared" ca="1" si="99"/>
        <v>0</v>
      </c>
      <c r="CB41" s="70">
        <f t="shared" ca="1" si="99"/>
        <v>0</v>
      </c>
    </row>
    <row r="42" spans="2:80" s="217" customFormat="1" hidden="1" outlineLevel="1">
      <c r="B42" s="223">
        <f t="shared" si="100"/>
        <v>44104</v>
      </c>
      <c r="C42" s="136"/>
      <c r="D42" s="17">
        <f t="shared" si="101"/>
        <v>9</v>
      </c>
      <c r="E42" s="36" cm="1">
        <f t="array" ref="E42">INDEX(L$20:BF$20,1,D42)</f>
        <v>0</v>
      </c>
      <c r="F42" s="36"/>
      <c r="G42" s="36"/>
      <c r="H42" s="36"/>
      <c r="I42" s="36"/>
      <c r="J42" s="36"/>
      <c r="K42" s="36"/>
      <c r="L42" s="139" cm="1">
        <f t="array" ref="L42">IF($D42&lt;=L$5,$E42*INDEX($L$25:$BF$25,1,L$5-$D42+1),0)</f>
        <v>0</v>
      </c>
      <c r="M42" s="139" cm="1">
        <f t="array" ref="M42">IF($D42&lt;=M$5,$E42*INDEX($L$25:$BF$25,1,M$5-$D42+1),0)</f>
        <v>0</v>
      </c>
      <c r="N42" s="139" cm="1">
        <f t="array" ref="N42">IF($D42&lt;=N$5,$E42*INDEX($L$25:$BF$25,1,N$5-$D42+1),0)</f>
        <v>0</v>
      </c>
      <c r="O42" s="139" cm="1">
        <f t="array" ref="O42">IF($D42&lt;=O$5,$E42*INDEX($L$25:$BF$25,1,O$5-$D42+1),0)</f>
        <v>0</v>
      </c>
      <c r="P42" s="139" cm="1">
        <f t="array" ref="P42">IF($D42&lt;=P$5,$E42*INDEX($L$25:$BF$25,1,P$5-$D42+1),0)</f>
        <v>0</v>
      </c>
      <c r="Q42" s="139" cm="1">
        <f t="array" ref="Q42">IF($D42&lt;=Q$5,$E42*INDEX($L$25:$BF$25,1,Q$5-$D42+1),0)</f>
        <v>0</v>
      </c>
      <c r="R42" s="139" cm="1">
        <f t="array" ref="R42">IF($D42&lt;=R$5,$E42*INDEX($L$25:$BF$25,1,R$5-$D42+1),0)</f>
        <v>0</v>
      </c>
      <c r="S42" s="139" cm="1">
        <f t="array" ref="S42">IF($D42&lt;=S$5,$E42*INDEX($L$25:$BF$25,1,S$5-$D42+1),0)</f>
        <v>0</v>
      </c>
      <c r="T42" s="139" cm="1">
        <f t="array" ref="T42">IF($D42&lt;=T$5,$E42*INDEX($L$25:$BF$25,1,T$5-$D42+1),0)</f>
        <v>0</v>
      </c>
      <c r="U42" s="139" cm="1">
        <f t="array" ref="U42">IF($D42&lt;=U$5,$E42*INDEX($L$25:$BF$25,1,U$5-$D42+1),0)</f>
        <v>0</v>
      </c>
      <c r="V42" s="139" cm="1">
        <f t="array" ref="V42">IF($D42&lt;=V$5,$E42*INDEX($L$25:$BF$25,1,V$5-$D42+1),0)</f>
        <v>0</v>
      </c>
      <c r="W42" s="139" cm="1">
        <f t="array" ref="W42">IF($D42&lt;=W$5,$E42*INDEX($L$25:$BF$25,1,W$5-$D42+1),0)</f>
        <v>0</v>
      </c>
      <c r="X42" s="139" cm="1">
        <f t="array" ref="X42">IF($D42&lt;=X$5,$E42*INDEX($L$25:$BF$25,1,X$5-$D42+1),0)</f>
        <v>0</v>
      </c>
      <c r="Y42" s="139" cm="1">
        <f t="array" ref="Y42">IF($D42&lt;=Y$5,$E42*INDEX($L$25:$BF$25,1,Y$5-$D42+1),0)</f>
        <v>0</v>
      </c>
      <c r="Z42" s="139" cm="1">
        <f t="array" ref="Z42">IF($D42&lt;=Z$5,$E42*INDEX($L$25:$BF$25,1,Z$5-$D42+1),0)</f>
        <v>0</v>
      </c>
      <c r="AA42" s="139" cm="1">
        <f t="array" ref="AA42">IF($D42&lt;=AA$5,$E42*INDEX($L$25:$BF$25,1,AA$5-$D42+1),0)</f>
        <v>0</v>
      </c>
      <c r="AB42" s="139" cm="1">
        <f t="array" ref="AB42">IF($D42&lt;=AB$5,$E42*INDEX($L$25:$BF$25,1,AB$5-$D42+1),0)</f>
        <v>0</v>
      </c>
      <c r="AC42" s="139" cm="1">
        <f t="array" ref="AC42">IF($D42&lt;=AC$5,$E42*INDEX($L$25:$BF$25,1,AC$5-$D42+1),0)</f>
        <v>0</v>
      </c>
      <c r="AD42" s="139" cm="1">
        <f t="array" ref="AD42">IF($D42&lt;=AD$5,$E42*INDEX($L$25:$BF$25,1,AD$5-$D42+1),0)</f>
        <v>0</v>
      </c>
      <c r="AE42" s="139" cm="1">
        <f t="array" ref="AE42">IF($D42&lt;=AE$5,$E42*INDEX($L$25:$BF$25,1,AE$5-$D42+1),0)</f>
        <v>0</v>
      </c>
      <c r="AF42" s="139" cm="1">
        <f t="array" ref="AF42">IF($D42&lt;=AF$5,$E42*INDEX($L$25:$BF$25,1,AF$5-$D42+1),0)</f>
        <v>0</v>
      </c>
      <c r="AG42" s="139" cm="1">
        <f t="array" ref="AG42">IF($D42&lt;=AG$5,$E42*INDEX($L$25:$BF$25,1,AG$5-$D42+1),0)</f>
        <v>0</v>
      </c>
      <c r="AH42" s="139" cm="1">
        <f t="array" ref="AH42">IF($D42&lt;=AH$5,$E42*INDEX($L$25:$BF$25,1,AH$5-$D42+1),0)</f>
        <v>0</v>
      </c>
      <c r="AI42" s="139" cm="1">
        <f t="array" ref="AI42">IF($D42&lt;=AI$5,$E42*INDEX($L$25:$BF$25,1,AI$5-$D42+1),0)</f>
        <v>0</v>
      </c>
      <c r="AJ42" s="139" cm="1">
        <f t="array" ref="AJ42">IF($D42&lt;=AJ$5,$E42*INDEX($L$25:$BF$25,1,AJ$5-$D42+1),0)</f>
        <v>0</v>
      </c>
      <c r="AK42" s="139" cm="1">
        <f t="array" ref="AK42">IF($D42&lt;=AK$5,$E42*INDEX($L$25:$BF$25,1,AK$5-$D42+1),0)</f>
        <v>0</v>
      </c>
      <c r="AL42" s="139" cm="1">
        <f t="array" ref="AL42">IF($D42&lt;=AL$5,$E42*INDEX($L$25:$BF$25,1,AL$5-$D42+1),0)</f>
        <v>0</v>
      </c>
      <c r="AM42" s="139" cm="1">
        <f t="array" ref="AM42">IF($D42&lt;=AM$5,$E42*INDEX($L$25:$BF$25,1,AM$5-$D42+1),0)</f>
        <v>0</v>
      </c>
      <c r="AN42" s="139" cm="1">
        <f t="array" ref="AN42">IF($D42&lt;=AN$5,$E42*INDEX($L$25:$BF$25,1,AN$5-$D42+1),0)</f>
        <v>0</v>
      </c>
      <c r="AO42" s="139" cm="1">
        <f t="array" ref="AO42">IF($D42&lt;=AO$5,$E42*INDEX($L$25:$BF$25,1,AO$5-$D42+1),0)</f>
        <v>0</v>
      </c>
      <c r="AP42" s="139" cm="1">
        <f t="array" ref="AP42">IF($D42&lt;=AP$5,$E42*INDEX($L$25:$BF$25,1,AP$5-$D42+1),0)</f>
        <v>0</v>
      </c>
      <c r="AQ42" s="139" cm="1">
        <f t="array" ref="AQ42">IF($D42&lt;=AQ$5,$E42*INDEX($L$25:$BF$25,1,AQ$5-$D42+1),0)</f>
        <v>0</v>
      </c>
      <c r="AR42" s="139" cm="1">
        <f t="array" ref="AR42">IF($D42&lt;=AR$5,$E42*INDEX($L$25:$BF$25,1,AR$5-$D42+1),0)</f>
        <v>0</v>
      </c>
      <c r="AS42" s="139" cm="1">
        <f t="array" ref="AS42">IF($D42&lt;=AS$5,$E42*INDEX($L$25:$BF$25,1,AS$5-$D42+1),0)</f>
        <v>0</v>
      </c>
      <c r="AT42" s="139" cm="1">
        <f t="array" ref="AT42">IF($D42&lt;=AT$5,$E42*INDEX($L$25:$BF$25,1,AT$5-$D42+1),0)</f>
        <v>0</v>
      </c>
      <c r="AU42" s="139" cm="1">
        <f t="array" ref="AU42">IF($D42&lt;=AU$5,$E42*INDEX($L$25:$BF$25,1,AU$5-$D42+1),0)</f>
        <v>0</v>
      </c>
      <c r="AV42" s="139" cm="1">
        <f t="array" ref="AV42">IF($D42&lt;=AV$5,$E42*INDEX($L$25:$BF$25,1,AV$5-$D42+1),0)</f>
        <v>0</v>
      </c>
      <c r="AW42" s="139" cm="1">
        <f t="array" ref="AW42">IF($D42&lt;=AW$5,$E42*INDEX($L$25:$BF$25,1,AW$5-$D42+1),0)</f>
        <v>0</v>
      </c>
      <c r="AX42" s="139" cm="1">
        <f t="array" ref="AX42">IF($D42&lt;=AX$5,$E42*INDEX($L$25:$BF$25,1,AX$5-$D42+1),0)</f>
        <v>0</v>
      </c>
      <c r="AY42" s="139" cm="1">
        <f t="array" ref="AY42">IF($D42&lt;=AY$5,$E42*INDEX($L$25:$BF$25,1,AY$5-$D42+1),0)</f>
        <v>0</v>
      </c>
      <c r="AZ42" s="139" cm="1">
        <f t="array" ref="AZ42">IF($D42&lt;=AZ$5,$E42*INDEX($L$25:$BF$25,1,AZ$5-$D42+1),0)</f>
        <v>0</v>
      </c>
      <c r="BA42" s="139" cm="1">
        <f t="array" ref="BA42">IF($D42&lt;=BA$5,$E42*INDEX($L$25:$BF$25,1,BA$5-$D42+1),0)</f>
        <v>0</v>
      </c>
      <c r="BB42" s="139" cm="1">
        <f t="array" ref="BB42">IF($D42&lt;=BB$5,$E42*INDEX($L$25:$BF$25,1,BB$5-$D42+1),0)</f>
        <v>0</v>
      </c>
      <c r="BC42" s="139" cm="1">
        <f t="array" ref="BC42">IF($D42&lt;=BC$5,$E42*INDEX($L$25:$BF$25,1,BC$5-$D42+1),0)</f>
        <v>0</v>
      </c>
      <c r="BD42" s="139" cm="1">
        <f t="array" ref="BD42">IF($D42&lt;=BD$5,$E42*INDEX($L$25:$BF$25,1,BD$5-$D42+1),0)</f>
        <v>0</v>
      </c>
      <c r="BE42" s="139" cm="1">
        <f t="array" ref="BE42">IF($D42&lt;=BE$5,$E42*INDEX($L$25:$BF$25,1,BE$5-$D42+1),0)</f>
        <v>0</v>
      </c>
      <c r="BF42" s="139" cm="1">
        <f t="array" ref="BF42">IF($D42&lt;=BF$5,$E42*INDEX($L$25:$BF$25,1,BF$5-$D42+1),0)</f>
        <v>0</v>
      </c>
      <c r="BH42" s="70">
        <f t="shared" ca="1" si="98"/>
        <v>0</v>
      </c>
      <c r="BI42" s="70">
        <f t="shared" ca="1" si="98"/>
        <v>0</v>
      </c>
      <c r="BJ42" s="70">
        <f t="shared" ca="1" si="98"/>
        <v>0</v>
      </c>
      <c r="BK42" s="70">
        <f t="shared" ca="1" si="98"/>
        <v>0</v>
      </c>
      <c r="BL42" s="70">
        <f t="shared" ca="1" si="98"/>
        <v>0</v>
      </c>
      <c r="BM42" s="70">
        <f t="shared" ca="1" si="98"/>
        <v>0</v>
      </c>
      <c r="BN42" s="70">
        <f t="shared" ca="1" si="98"/>
        <v>0</v>
      </c>
      <c r="BO42" s="70">
        <f t="shared" ca="1" si="98"/>
        <v>0</v>
      </c>
      <c r="BP42" s="70">
        <f t="shared" ca="1" si="98"/>
        <v>0</v>
      </c>
      <c r="BQ42" s="70">
        <f t="shared" ca="1" si="98"/>
        <v>0</v>
      </c>
      <c r="BR42" s="70">
        <f t="shared" ca="1" si="98"/>
        <v>0</v>
      </c>
      <c r="BS42" s="70">
        <f t="shared" ca="1" si="98"/>
        <v>0</v>
      </c>
      <c r="BT42" s="70">
        <f t="shared" ca="1" si="98"/>
        <v>0</v>
      </c>
      <c r="BU42" s="70">
        <f t="shared" ca="1" si="98"/>
        <v>0</v>
      </c>
      <c r="BV42" s="70">
        <f t="shared" ca="1" si="98"/>
        <v>0</v>
      </c>
      <c r="BW42" s="70">
        <f t="shared" ca="1" si="98"/>
        <v>0</v>
      </c>
      <c r="BX42" s="139"/>
      <c r="BY42" s="70">
        <f t="shared" ca="1" si="99"/>
        <v>0</v>
      </c>
      <c r="BZ42" s="70">
        <f t="shared" ca="1" si="99"/>
        <v>0</v>
      </c>
      <c r="CA42" s="70">
        <f t="shared" ca="1" si="99"/>
        <v>0</v>
      </c>
      <c r="CB42" s="70">
        <f t="shared" ca="1" si="99"/>
        <v>0</v>
      </c>
    </row>
    <row r="43" spans="2:80" s="217" customFormat="1" hidden="1" outlineLevel="1">
      <c r="B43" s="223">
        <f t="shared" si="100"/>
        <v>44135</v>
      </c>
      <c r="C43" s="136"/>
      <c r="D43" s="17">
        <f t="shared" si="101"/>
        <v>10</v>
      </c>
      <c r="E43" s="36" cm="1">
        <f t="array" ref="E43">INDEX(L$20:BF$20,1,D43)</f>
        <v>0</v>
      </c>
      <c r="F43" s="36"/>
      <c r="G43" s="36"/>
      <c r="H43" s="36"/>
      <c r="I43" s="36"/>
      <c r="J43" s="36"/>
      <c r="K43" s="36"/>
      <c r="L43" s="139" cm="1">
        <f t="array" ref="L43">IF($D43&lt;=L$5,$E43*INDEX($L$25:$BF$25,1,L$5-$D43+1),0)</f>
        <v>0</v>
      </c>
      <c r="M43" s="139" cm="1">
        <f t="array" ref="M43">IF($D43&lt;=M$5,$E43*INDEX($L$25:$BF$25,1,M$5-$D43+1),0)</f>
        <v>0</v>
      </c>
      <c r="N43" s="139" cm="1">
        <f t="array" ref="N43">IF($D43&lt;=N$5,$E43*INDEX($L$25:$BF$25,1,N$5-$D43+1),0)</f>
        <v>0</v>
      </c>
      <c r="O43" s="139" cm="1">
        <f t="array" ref="O43">IF($D43&lt;=O$5,$E43*INDEX($L$25:$BF$25,1,O$5-$D43+1),0)</f>
        <v>0</v>
      </c>
      <c r="P43" s="139" cm="1">
        <f t="array" ref="P43">IF($D43&lt;=P$5,$E43*INDEX($L$25:$BF$25,1,P$5-$D43+1),0)</f>
        <v>0</v>
      </c>
      <c r="Q43" s="139" cm="1">
        <f t="array" ref="Q43">IF($D43&lt;=Q$5,$E43*INDEX($L$25:$BF$25,1,Q$5-$D43+1),0)</f>
        <v>0</v>
      </c>
      <c r="R43" s="139" cm="1">
        <f t="array" ref="R43">IF($D43&lt;=R$5,$E43*INDEX($L$25:$BF$25,1,R$5-$D43+1),0)</f>
        <v>0</v>
      </c>
      <c r="S43" s="139" cm="1">
        <f t="array" ref="S43">IF($D43&lt;=S$5,$E43*INDEX($L$25:$BF$25,1,S$5-$D43+1),0)</f>
        <v>0</v>
      </c>
      <c r="T43" s="139" cm="1">
        <f t="array" ref="T43">IF($D43&lt;=T$5,$E43*INDEX($L$25:$BF$25,1,T$5-$D43+1),0)</f>
        <v>0</v>
      </c>
      <c r="U43" s="139" cm="1">
        <f t="array" ref="U43">IF($D43&lt;=U$5,$E43*INDEX($L$25:$BF$25,1,U$5-$D43+1),0)</f>
        <v>0</v>
      </c>
      <c r="V43" s="139" cm="1">
        <f t="array" ref="V43">IF($D43&lt;=V$5,$E43*INDEX($L$25:$BF$25,1,V$5-$D43+1),0)</f>
        <v>0</v>
      </c>
      <c r="W43" s="139" cm="1">
        <f t="array" ref="W43">IF($D43&lt;=W$5,$E43*INDEX($L$25:$BF$25,1,W$5-$D43+1),0)</f>
        <v>0</v>
      </c>
      <c r="X43" s="139" cm="1">
        <f t="array" ref="X43">IF($D43&lt;=X$5,$E43*INDEX($L$25:$BF$25,1,X$5-$D43+1),0)</f>
        <v>0</v>
      </c>
      <c r="Y43" s="139" cm="1">
        <f t="array" ref="Y43">IF($D43&lt;=Y$5,$E43*INDEX($L$25:$BF$25,1,Y$5-$D43+1),0)</f>
        <v>0</v>
      </c>
      <c r="Z43" s="139" cm="1">
        <f t="array" ref="Z43">IF($D43&lt;=Z$5,$E43*INDEX($L$25:$BF$25,1,Z$5-$D43+1),0)</f>
        <v>0</v>
      </c>
      <c r="AA43" s="139" cm="1">
        <f t="array" ref="AA43">IF($D43&lt;=AA$5,$E43*INDEX($L$25:$BF$25,1,AA$5-$D43+1),0)</f>
        <v>0</v>
      </c>
      <c r="AB43" s="139" cm="1">
        <f t="array" ref="AB43">IF($D43&lt;=AB$5,$E43*INDEX($L$25:$BF$25,1,AB$5-$D43+1),0)</f>
        <v>0</v>
      </c>
      <c r="AC43" s="139" cm="1">
        <f t="array" ref="AC43">IF($D43&lt;=AC$5,$E43*INDEX($L$25:$BF$25,1,AC$5-$D43+1),0)</f>
        <v>0</v>
      </c>
      <c r="AD43" s="139" cm="1">
        <f t="array" ref="AD43">IF($D43&lt;=AD$5,$E43*INDEX($L$25:$BF$25,1,AD$5-$D43+1),0)</f>
        <v>0</v>
      </c>
      <c r="AE43" s="139" cm="1">
        <f t="array" ref="AE43">IF($D43&lt;=AE$5,$E43*INDEX($L$25:$BF$25,1,AE$5-$D43+1),0)</f>
        <v>0</v>
      </c>
      <c r="AF43" s="139" cm="1">
        <f t="array" ref="AF43">IF($D43&lt;=AF$5,$E43*INDEX($L$25:$BF$25,1,AF$5-$D43+1),0)</f>
        <v>0</v>
      </c>
      <c r="AG43" s="139" cm="1">
        <f t="array" ref="AG43">IF($D43&lt;=AG$5,$E43*INDEX($L$25:$BF$25,1,AG$5-$D43+1),0)</f>
        <v>0</v>
      </c>
      <c r="AH43" s="139" cm="1">
        <f t="array" ref="AH43">IF($D43&lt;=AH$5,$E43*INDEX($L$25:$BF$25,1,AH$5-$D43+1),0)</f>
        <v>0</v>
      </c>
      <c r="AI43" s="139" cm="1">
        <f t="array" ref="AI43">IF($D43&lt;=AI$5,$E43*INDEX($L$25:$BF$25,1,AI$5-$D43+1),0)</f>
        <v>0</v>
      </c>
      <c r="AJ43" s="139" cm="1">
        <f t="array" ref="AJ43">IF($D43&lt;=AJ$5,$E43*INDEX($L$25:$BF$25,1,AJ$5-$D43+1),0)</f>
        <v>0</v>
      </c>
      <c r="AK43" s="139" cm="1">
        <f t="array" ref="AK43">IF($D43&lt;=AK$5,$E43*INDEX($L$25:$BF$25,1,AK$5-$D43+1),0)</f>
        <v>0</v>
      </c>
      <c r="AL43" s="139" cm="1">
        <f t="array" ref="AL43">IF($D43&lt;=AL$5,$E43*INDEX($L$25:$BF$25,1,AL$5-$D43+1),0)</f>
        <v>0</v>
      </c>
      <c r="AM43" s="139" cm="1">
        <f t="array" ref="AM43">IF($D43&lt;=AM$5,$E43*INDEX($L$25:$BF$25,1,AM$5-$D43+1),0)</f>
        <v>0</v>
      </c>
      <c r="AN43" s="139" cm="1">
        <f t="array" ref="AN43">IF($D43&lt;=AN$5,$E43*INDEX($L$25:$BF$25,1,AN$5-$D43+1),0)</f>
        <v>0</v>
      </c>
      <c r="AO43" s="139" cm="1">
        <f t="array" ref="AO43">IF($D43&lt;=AO$5,$E43*INDEX($L$25:$BF$25,1,AO$5-$D43+1),0)</f>
        <v>0</v>
      </c>
      <c r="AP43" s="139" cm="1">
        <f t="array" ref="AP43">IF($D43&lt;=AP$5,$E43*INDEX($L$25:$BF$25,1,AP$5-$D43+1),0)</f>
        <v>0</v>
      </c>
      <c r="AQ43" s="139" cm="1">
        <f t="array" ref="AQ43">IF($D43&lt;=AQ$5,$E43*INDEX($L$25:$BF$25,1,AQ$5-$D43+1),0)</f>
        <v>0</v>
      </c>
      <c r="AR43" s="139" cm="1">
        <f t="array" ref="AR43">IF($D43&lt;=AR$5,$E43*INDEX($L$25:$BF$25,1,AR$5-$D43+1),0)</f>
        <v>0</v>
      </c>
      <c r="AS43" s="139" cm="1">
        <f t="array" ref="AS43">IF($D43&lt;=AS$5,$E43*INDEX($L$25:$BF$25,1,AS$5-$D43+1),0)</f>
        <v>0</v>
      </c>
      <c r="AT43" s="139" cm="1">
        <f t="array" ref="AT43">IF($D43&lt;=AT$5,$E43*INDEX($L$25:$BF$25,1,AT$5-$D43+1),0)</f>
        <v>0</v>
      </c>
      <c r="AU43" s="139" cm="1">
        <f t="array" ref="AU43">IF($D43&lt;=AU$5,$E43*INDEX($L$25:$BF$25,1,AU$5-$D43+1),0)</f>
        <v>0</v>
      </c>
      <c r="AV43" s="139" cm="1">
        <f t="array" ref="AV43">IF($D43&lt;=AV$5,$E43*INDEX($L$25:$BF$25,1,AV$5-$D43+1),0)</f>
        <v>0</v>
      </c>
      <c r="AW43" s="139" cm="1">
        <f t="array" ref="AW43">IF($D43&lt;=AW$5,$E43*INDEX($L$25:$BF$25,1,AW$5-$D43+1),0)</f>
        <v>0</v>
      </c>
      <c r="AX43" s="139" cm="1">
        <f t="array" ref="AX43">IF($D43&lt;=AX$5,$E43*INDEX($L$25:$BF$25,1,AX$5-$D43+1),0)</f>
        <v>0</v>
      </c>
      <c r="AY43" s="139" cm="1">
        <f t="array" ref="AY43">IF($D43&lt;=AY$5,$E43*INDEX($L$25:$BF$25,1,AY$5-$D43+1),0)</f>
        <v>0</v>
      </c>
      <c r="AZ43" s="139" cm="1">
        <f t="array" ref="AZ43">IF($D43&lt;=AZ$5,$E43*INDEX($L$25:$BF$25,1,AZ$5-$D43+1),0)</f>
        <v>0</v>
      </c>
      <c r="BA43" s="139" cm="1">
        <f t="array" ref="BA43">IF($D43&lt;=BA$5,$E43*INDEX($L$25:$BF$25,1,BA$5-$D43+1),0)</f>
        <v>0</v>
      </c>
      <c r="BB43" s="139" cm="1">
        <f t="array" ref="BB43">IF($D43&lt;=BB$5,$E43*INDEX($L$25:$BF$25,1,BB$5-$D43+1),0)</f>
        <v>0</v>
      </c>
      <c r="BC43" s="139" cm="1">
        <f t="array" ref="BC43">IF($D43&lt;=BC$5,$E43*INDEX($L$25:$BF$25,1,BC$5-$D43+1),0)</f>
        <v>0</v>
      </c>
      <c r="BD43" s="139" cm="1">
        <f t="array" ref="BD43">IF($D43&lt;=BD$5,$E43*INDEX($L$25:$BF$25,1,BD$5-$D43+1),0)</f>
        <v>0</v>
      </c>
      <c r="BE43" s="139" cm="1">
        <f t="array" ref="BE43">IF($D43&lt;=BE$5,$E43*INDEX($L$25:$BF$25,1,BE$5-$D43+1),0)</f>
        <v>0</v>
      </c>
      <c r="BF43" s="139" cm="1">
        <f t="array" ref="BF43">IF($D43&lt;=BF$5,$E43*INDEX($L$25:$BF$25,1,BF$5-$D43+1),0)</f>
        <v>0</v>
      </c>
      <c r="BH43" s="70">
        <f t="shared" ref="BH43:BW52" ca="1" si="102">SUMIFS($L43:$BF43,$L$6:$BF$6,BH$6,$L$7:$BF$7,BH$7)</f>
        <v>0</v>
      </c>
      <c r="BI43" s="70">
        <f t="shared" ca="1" si="102"/>
        <v>0</v>
      </c>
      <c r="BJ43" s="70">
        <f t="shared" ca="1" si="102"/>
        <v>0</v>
      </c>
      <c r="BK43" s="70">
        <f t="shared" ca="1" si="102"/>
        <v>0</v>
      </c>
      <c r="BL43" s="70">
        <f t="shared" ca="1" si="102"/>
        <v>0</v>
      </c>
      <c r="BM43" s="70">
        <f t="shared" ca="1" si="102"/>
        <v>0</v>
      </c>
      <c r="BN43" s="70">
        <f t="shared" ca="1" si="102"/>
        <v>0</v>
      </c>
      <c r="BO43" s="70">
        <f t="shared" ca="1" si="102"/>
        <v>0</v>
      </c>
      <c r="BP43" s="70">
        <f t="shared" ca="1" si="102"/>
        <v>0</v>
      </c>
      <c r="BQ43" s="70">
        <f t="shared" ca="1" si="102"/>
        <v>0</v>
      </c>
      <c r="BR43" s="70">
        <f t="shared" ca="1" si="102"/>
        <v>0</v>
      </c>
      <c r="BS43" s="70">
        <f t="shared" ca="1" si="102"/>
        <v>0</v>
      </c>
      <c r="BT43" s="70">
        <f t="shared" ca="1" si="102"/>
        <v>0</v>
      </c>
      <c r="BU43" s="70">
        <f t="shared" ca="1" si="102"/>
        <v>0</v>
      </c>
      <c r="BV43" s="70">
        <f t="shared" ca="1" si="102"/>
        <v>0</v>
      </c>
      <c r="BW43" s="70">
        <f t="shared" ca="1" si="102"/>
        <v>0</v>
      </c>
      <c r="BX43" s="139"/>
      <c r="BY43" s="70">
        <f t="shared" ca="1" si="99"/>
        <v>0</v>
      </c>
      <c r="BZ43" s="70">
        <f t="shared" ca="1" si="99"/>
        <v>0</v>
      </c>
      <c r="CA43" s="70">
        <f t="shared" ca="1" si="99"/>
        <v>0</v>
      </c>
      <c r="CB43" s="70">
        <f t="shared" ca="1" si="99"/>
        <v>0</v>
      </c>
    </row>
    <row r="44" spans="2:80" s="217" customFormat="1" hidden="1" outlineLevel="1">
      <c r="B44" s="223">
        <f t="shared" si="100"/>
        <v>44165</v>
      </c>
      <c r="C44" s="136"/>
      <c r="D44" s="17">
        <f t="shared" si="101"/>
        <v>11</v>
      </c>
      <c r="E44" s="36" cm="1">
        <f t="array" ref="E44">INDEX(L$20:BF$20,1,D44)</f>
        <v>0</v>
      </c>
      <c r="F44" s="36"/>
      <c r="G44" s="36"/>
      <c r="H44" s="36"/>
      <c r="I44" s="36"/>
      <c r="J44" s="36"/>
      <c r="K44" s="36"/>
      <c r="L44" s="139" cm="1">
        <f t="array" ref="L44">IF($D44&lt;=L$5,$E44*INDEX($L$25:$BF$25,1,L$5-$D44+1),0)</f>
        <v>0</v>
      </c>
      <c r="M44" s="139" cm="1">
        <f t="array" ref="M44">IF($D44&lt;=M$5,$E44*INDEX($L$25:$BF$25,1,M$5-$D44+1),0)</f>
        <v>0</v>
      </c>
      <c r="N44" s="139" cm="1">
        <f t="array" ref="N44">IF($D44&lt;=N$5,$E44*INDEX($L$25:$BF$25,1,N$5-$D44+1),0)</f>
        <v>0</v>
      </c>
      <c r="O44" s="139" cm="1">
        <f t="array" ref="O44">IF($D44&lt;=O$5,$E44*INDEX($L$25:$BF$25,1,O$5-$D44+1),0)</f>
        <v>0</v>
      </c>
      <c r="P44" s="139" cm="1">
        <f t="array" ref="P44">IF($D44&lt;=P$5,$E44*INDEX($L$25:$BF$25,1,P$5-$D44+1),0)</f>
        <v>0</v>
      </c>
      <c r="Q44" s="139" cm="1">
        <f t="array" ref="Q44">IF($D44&lt;=Q$5,$E44*INDEX($L$25:$BF$25,1,Q$5-$D44+1),0)</f>
        <v>0</v>
      </c>
      <c r="R44" s="139" cm="1">
        <f t="array" ref="R44">IF($D44&lt;=R$5,$E44*INDEX($L$25:$BF$25,1,R$5-$D44+1),0)</f>
        <v>0</v>
      </c>
      <c r="S44" s="139" cm="1">
        <f t="array" ref="S44">IF($D44&lt;=S$5,$E44*INDEX($L$25:$BF$25,1,S$5-$D44+1),0)</f>
        <v>0</v>
      </c>
      <c r="T44" s="139" cm="1">
        <f t="array" ref="T44">IF($D44&lt;=T$5,$E44*INDEX($L$25:$BF$25,1,T$5-$D44+1),0)</f>
        <v>0</v>
      </c>
      <c r="U44" s="139" cm="1">
        <f t="array" ref="U44">IF($D44&lt;=U$5,$E44*INDEX($L$25:$BF$25,1,U$5-$D44+1),0)</f>
        <v>0</v>
      </c>
      <c r="V44" s="139" cm="1">
        <f t="array" ref="V44">IF($D44&lt;=V$5,$E44*INDEX($L$25:$BF$25,1,V$5-$D44+1),0)</f>
        <v>0</v>
      </c>
      <c r="W44" s="139" cm="1">
        <f t="array" ref="W44">IF($D44&lt;=W$5,$E44*INDEX($L$25:$BF$25,1,W$5-$D44+1),0)</f>
        <v>0</v>
      </c>
      <c r="X44" s="139" cm="1">
        <f t="array" ref="X44">IF($D44&lt;=X$5,$E44*INDEX($L$25:$BF$25,1,X$5-$D44+1),0)</f>
        <v>0</v>
      </c>
      <c r="Y44" s="139" cm="1">
        <f t="array" ref="Y44">IF($D44&lt;=Y$5,$E44*INDEX($L$25:$BF$25,1,Y$5-$D44+1),0)</f>
        <v>0</v>
      </c>
      <c r="Z44" s="139" cm="1">
        <f t="array" ref="Z44">IF($D44&lt;=Z$5,$E44*INDEX($L$25:$BF$25,1,Z$5-$D44+1),0)</f>
        <v>0</v>
      </c>
      <c r="AA44" s="139" cm="1">
        <f t="array" ref="AA44">IF($D44&lt;=AA$5,$E44*INDEX($L$25:$BF$25,1,AA$5-$D44+1),0)</f>
        <v>0</v>
      </c>
      <c r="AB44" s="139" cm="1">
        <f t="array" ref="AB44">IF($D44&lt;=AB$5,$E44*INDEX($L$25:$BF$25,1,AB$5-$D44+1),0)</f>
        <v>0</v>
      </c>
      <c r="AC44" s="139" cm="1">
        <f t="array" ref="AC44">IF($D44&lt;=AC$5,$E44*INDEX($L$25:$BF$25,1,AC$5-$D44+1),0)</f>
        <v>0</v>
      </c>
      <c r="AD44" s="139" cm="1">
        <f t="array" ref="AD44">IF($D44&lt;=AD$5,$E44*INDEX($L$25:$BF$25,1,AD$5-$D44+1),0)</f>
        <v>0</v>
      </c>
      <c r="AE44" s="139" cm="1">
        <f t="array" ref="AE44">IF($D44&lt;=AE$5,$E44*INDEX($L$25:$BF$25,1,AE$5-$D44+1),0)</f>
        <v>0</v>
      </c>
      <c r="AF44" s="139" cm="1">
        <f t="array" ref="AF44">IF($D44&lt;=AF$5,$E44*INDEX($L$25:$BF$25,1,AF$5-$D44+1),0)</f>
        <v>0</v>
      </c>
      <c r="AG44" s="139" cm="1">
        <f t="array" ref="AG44">IF($D44&lt;=AG$5,$E44*INDEX($L$25:$BF$25,1,AG$5-$D44+1),0)</f>
        <v>0</v>
      </c>
      <c r="AH44" s="139" cm="1">
        <f t="array" ref="AH44">IF($D44&lt;=AH$5,$E44*INDEX($L$25:$BF$25,1,AH$5-$D44+1),0)</f>
        <v>0</v>
      </c>
      <c r="AI44" s="139" cm="1">
        <f t="array" ref="AI44">IF($D44&lt;=AI$5,$E44*INDEX($L$25:$BF$25,1,AI$5-$D44+1),0)</f>
        <v>0</v>
      </c>
      <c r="AJ44" s="139" cm="1">
        <f t="array" ref="AJ44">IF($D44&lt;=AJ$5,$E44*INDEX($L$25:$BF$25,1,AJ$5-$D44+1),0)</f>
        <v>0</v>
      </c>
      <c r="AK44" s="139" cm="1">
        <f t="array" ref="AK44">IF($D44&lt;=AK$5,$E44*INDEX($L$25:$BF$25,1,AK$5-$D44+1),0)</f>
        <v>0</v>
      </c>
      <c r="AL44" s="139" cm="1">
        <f t="array" ref="AL44">IF($D44&lt;=AL$5,$E44*INDEX($L$25:$BF$25,1,AL$5-$D44+1),0)</f>
        <v>0</v>
      </c>
      <c r="AM44" s="139" cm="1">
        <f t="array" ref="AM44">IF($D44&lt;=AM$5,$E44*INDEX($L$25:$BF$25,1,AM$5-$D44+1),0)</f>
        <v>0</v>
      </c>
      <c r="AN44" s="139" cm="1">
        <f t="array" ref="AN44">IF($D44&lt;=AN$5,$E44*INDEX($L$25:$BF$25,1,AN$5-$D44+1),0)</f>
        <v>0</v>
      </c>
      <c r="AO44" s="139" cm="1">
        <f t="array" ref="AO44">IF($D44&lt;=AO$5,$E44*INDEX($L$25:$BF$25,1,AO$5-$D44+1),0)</f>
        <v>0</v>
      </c>
      <c r="AP44" s="139" cm="1">
        <f t="array" ref="AP44">IF($D44&lt;=AP$5,$E44*INDEX($L$25:$BF$25,1,AP$5-$D44+1),0)</f>
        <v>0</v>
      </c>
      <c r="AQ44" s="139" cm="1">
        <f t="array" ref="AQ44">IF($D44&lt;=AQ$5,$E44*INDEX($L$25:$BF$25,1,AQ$5-$D44+1),0)</f>
        <v>0</v>
      </c>
      <c r="AR44" s="139" cm="1">
        <f t="array" ref="AR44">IF($D44&lt;=AR$5,$E44*INDEX($L$25:$BF$25,1,AR$5-$D44+1),0)</f>
        <v>0</v>
      </c>
      <c r="AS44" s="139" cm="1">
        <f t="array" ref="AS44">IF($D44&lt;=AS$5,$E44*INDEX($L$25:$BF$25,1,AS$5-$D44+1),0)</f>
        <v>0</v>
      </c>
      <c r="AT44" s="139" cm="1">
        <f t="array" ref="AT44">IF($D44&lt;=AT$5,$E44*INDEX($L$25:$BF$25,1,AT$5-$D44+1),0)</f>
        <v>0</v>
      </c>
      <c r="AU44" s="139" cm="1">
        <f t="array" ref="AU44">IF($D44&lt;=AU$5,$E44*INDEX($L$25:$BF$25,1,AU$5-$D44+1),0)</f>
        <v>0</v>
      </c>
      <c r="AV44" s="139" cm="1">
        <f t="array" ref="AV44">IF($D44&lt;=AV$5,$E44*INDEX($L$25:$BF$25,1,AV$5-$D44+1),0)</f>
        <v>0</v>
      </c>
      <c r="AW44" s="139" cm="1">
        <f t="array" ref="AW44">IF($D44&lt;=AW$5,$E44*INDEX($L$25:$BF$25,1,AW$5-$D44+1),0)</f>
        <v>0</v>
      </c>
      <c r="AX44" s="139" cm="1">
        <f t="array" ref="AX44">IF($D44&lt;=AX$5,$E44*INDEX($L$25:$BF$25,1,AX$5-$D44+1),0)</f>
        <v>0</v>
      </c>
      <c r="AY44" s="139" cm="1">
        <f t="array" ref="AY44">IF($D44&lt;=AY$5,$E44*INDEX($L$25:$BF$25,1,AY$5-$D44+1),0)</f>
        <v>0</v>
      </c>
      <c r="AZ44" s="139" cm="1">
        <f t="array" ref="AZ44">IF($D44&lt;=AZ$5,$E44*INDEX($L$25:$BF$25,1,AZ$5-$D44+1),0)</f>
        <v>0</v>
      </c>
      <c r="BA44" s="139" cm="1">
        <f t="array" ref="BA44">IF($D44&lt;=BA$5,$E44*INDEX($L$25:$BF$25,1,BA$5-$D44+1),0)</f>
        <v>0</v>
      </c>
      <c r="BB44" s="139" cm="1">
        <f t="array" ref="BB44">IF($D44&lt;=BB$5,$E44*INDEX($L$25:$BF$25,1,BB$5-$D44+1),0)</f>
        <v>0</v>
      </c>
      <c r="BC44" s="139" cm="1">
        <f t="array" ref="BC44">IF($D44&lt;=BC$5,$E44*INDEX($L$25:$BF$25,1,BC$5-$D44+1),0)</f>
        <v>0</v>
      </c>
      <c r="BD44" s="139" cm="1">
        <f t="array" ref="BD44">IF($D44&lt;=BD$5,$E44*INDEX($L$25:$BF$25,1,BD$5-$D44+1),0)</f>
        <v>0</v>
      </c>
      <c r="BE44" s="139" cm="1">
        <f t="array" ref="BE44">IF($D44&lt;=BE$5,$E44*INDEX($L$25:$BF$25,1,BE$5-$D44+1),0)</f>
        <v>0</v>
      </c>
      <c r="BF44" s="139" cm="1">
        <f t="array" ref="BF44">IF($D44&lt;=BF$5,$E44*INDEX($L$25:$BF$25,1,BF$5-$D44+1),0)</f>
        <v>0</v>
      </c>
      <c r="BH44" s="70">
        <f t="shared" ca="1" si="102"/>
        <v>0</v>
      </c>
      <c r="BI44" s="70">
        <f t="shared" ca="1" si="102"/>
        <v>0</v>
      </c>
      <c r="BJ44" s="70">
        <f t="shared" ca="1" si="102"/>
        <v>0</v>
      </c>
      <c r="BK44" s="70">
        <f t="shared" ca="1" si="102"/>
        <v>0</v>
      </c>
      <c r="BL44" s="70">
        <f t="shared" ca="1" si="102"/>
        <v>0</v>
      </c>
      <c r="BM44" s="70">
        <f t="shared" ca="1" si="102"/>
        <v>0</v>
      </c>
      <c r="BN44" s="70">
        <f t="shared" ca="1" si="102"/>
        <v>0</v>
      </c>
      <c r="BO44" s="70">
        <f t="shared" ca="1" si="102"/>
        <v>0</v>
      </c>
      <c r="BP44" s="70">
        <f t="shared" ca="1" si="102"/>
        <v>0</v>
      </c>
      <c r="BQ44" s="70">
        <f t="shared" ca="1" si="102"/>
        <v>0</v>
      </c>
      <c r="BR44" s="70">
        <f t="shared" ca="1" si="102"/>
        <v>0</v>
      </c>
      <c r="BS44" s="70">
        <f t="shared" ca="1" si="102"/>
        <v>0</v>
      </c>
      <c r="BT44" s="70">
        <f t="shared" ca="1" si="102"/>
        <v>0</v>
      </c>
      <c r="BU44" s="70">
        <f t="shared" ca="1" si="102"/>
        <v>0</v>
      </c>
      <c r="BV44" s="70">
        <f t="shared" ca="1" si="102"/>
        <v>0</v>
      </c>
      <c r="BW44" s="70">
        <f t="shared" ca="1" si="102"/>
        <v>0</v>
      </c>
      <c r="BX44" s="139"/>
      <c r="BY44" s="70">
        <f t="shared" ca="1" si="99"/>
        <v>0</v>
      </c>
      <c r="BZ44" s="70">
        <f t="shared" ca="1" si="99"/>
        <v>0</v>
      </c>
      <c r="CA44" s="70">
        <f t="shared" ca="1" si="99"/>
        <v>0</v>
      </c>
      <c r="CB44" s="70">
        <f t="shared" ca="1" si="99"/>
        <v>0</v>
      </c>
    </row>
    <row r="45" spans="2:80" s="217" customFormat="1" hidden="1" outlineLevel="1">
      <c r="B45" s="223">
        <f t="shared" si="100"/>
        <v>44196</v>
      </c>
      <c r="C45" s="136"/>
      <c r="D45" s="17">
        <f t="shared" si="101"/>
        <v>12</v>
      </c>
      <c r="E45" s="36" cm="1">
        <f t="array" ref="E45">INDEX(L$20:BF$20,1,D45)</f>
        <v>0</v>
      </c>
      <c r="F45" s="36"/>
      <c r="G45" s="36"/>
      <c r="H45" s="36"/>
      <c r="I45" s="36"/>
      <c r="J45" s="36"/>
      <c r="K45" s="36"/>
      <c r="L45" s="139" cm="1">
        <f t="array" ref="L45">IF($D45&lt;=L$5,$E45*INDEX($L$25:$BF$25,1,L$5-$D45+1),0)</f>
        <v>0</v>
      </c>
      <c r="M45" s="139" cm="1">
        <f t="array" ref="M45">IF($D45&lt;=M$5,$E45*INDEX($L$25:$BF$25,1,M$5-$D45+1),0)</f>
        <v>0</v>
      </c>
      <c r="N45" s="139" cm="1">
        <f t="array" ref="N45">IF($D45&lt;=N$5,$E45*INDEX($L$25:$BF$25,1,N$5-$D45+1),0)</f>
        <v>0</v>
      </c>
      <c r="O45" s="139" cm="1">
        <f t="array" ref="O45">IF($D45&lt;=O$5,$E45*INDEX($L$25:$BF$25,1,O$5-$D45+1),0)</f>
        <v>0</v>
      </c>
      <c r="P45" s="139" cm="1">
        <f t="array" ref="P45">IF($D45&lt;=P$5,$E45*INDEX($L$25:$BF$25,1,P$5-$D45+1),0)</f>
        <v>0</v>
      </c>
      <c r="Q45" s="139" cm="1">
        <f t="array" ref="Q45">IF($D45&lt;=Q$5,$E45*INDEX($L$25:$BF$25,1,Q$5-$D45+1),0)</f>
        <v>0</v>
      </c>
      <c r="R45" s="139" cm="1">
        <f t="array" ref="R45">IF($D45&lt;=R$5,$E45*INDEX($L$25:$BF$25,1,R$5-$D45+1),0)</f>
        <v>0</v>
      </c>
      <c r="S45" s="139" cm="1">
        <f t="array" ref="S45">IF($D45&lt;=S$5,$E45*INDEX($L$25:$BF$25,1,S$5-$D45+1),0)</f>
        <v>0</v>
      </c>
      <c r="T45" s="139" cm="1">
        <f t="array" ref="T45">IF($D45&lt;=T$5,$E45*INDEX($L$25:$BF$25,1,T$5-$D45+1),0)</f>
        <v>0</v>
      </c>
      <c r="U45" s="139" cm="1">
        <f t="array" ref="U45">IF($D45&lt;=U$5,$E45*INDEX($L$25:$BF$25,1,U$5-$D45+1),0)</f>
        <v>0</v>
      </c>
      <c r="V45" s="139" cm="1">
        <f t="array" ref="V45">IF($D45&lt;=V$5,$E45*INDEX($L$25:$BF$25,1,V$5-$D45+1),0)</f>
        <v>0</v>
      </c>
      <c r="W45" s="139" cm="1">
        <f t="array" ref="W45">IF($D45&lt;=W$5,$E45*INDEX($L$25:$BF$25,1,W$5-$D45+1),0)</f>
        <v>0</v>
      </c>
      <c r="X45" s="139" cm="1">
        <f t="array" ref="X45">IF($D45&lt;=X$5,$E45*INDEX($L$25:$BF$25,1,X$5-$D45+1),0)</f>
        <v>0</v>
      </c>
      <c r="Y45" s="139" cm="1">
        <f t="array" ref="Y45">IF($D45&lt;=Y$5,$E45*INDEX($L$25:$BF$25,1,Y$5-$D45+1),0)</f>
        <v>0</v>
      </c>
      <c r="Z45" s="139" cm="1">
        <f t="array" ref="Z45">IF($D45&lt;=Z$5,$E45*INDEX($L$25:$BF$25,1,Z$5-$D45+1),0)</f>
        <v>0</v>
      </c>
      <c r="AA45" s="139" cm="1">
        <f t="array" ref="AA45">IF($D45&lt;=AA$5,$E45*INDEX($L$25:$BF$25,1,AA$5-$D45+1),0)</f>
        <v>0</v>
      </c>
      <c r="AB45" s="139" cm="1">
        <f t="array" ref="AB45">IF($D45&lt;=AB$5,$E45*INDEX($L$25:$BF$25,1,AB$5-$D45+1),0)</f>
        <v>0</v>
      </c>
      <c r="AC45" s="139" cm="1">
        <f t="array" ref="AC45">IF($D45&lt;=AC$5,$E45*INDEX($L$25:$BF$25,1,AC$5-$D45+1),0)</f>
        <v>0</v>
      </c>
      <c r="AD45" s="139" cm="1">
        <f t="array" ref="AD45">IF($D45&lt;=AD$5,$E45*INDEX($L$25:$BF$25,1,AD$5-$D45+1),0)</f>
        <v>0</v>
      </c>
      <c r="AE45" s="139" cm="1">
        <f t="array" ref="AE45">IF($D45&lt;=AE$5,$E45*INDEX($L$25:$BF$25,1,AE$5-$D45+1),0)</f>
        <v>0</v>
      </c>
      <c r="AF45" s="139" cm="1">
        <f t="array" ref="AF45">IF($D45&lt;=AF$5,$E45*INDEX($L$25:$BF$25,1,AF$5-$D45+1),0)</f>
        <v>0</v>
      </c>
      <c r="AG45" s="139" cm="1">
        <f t="array" ref="AG45">IF($D45&lt;=AG$5,$E45*INDEX($L$25:$BF$25,1,AG$5-$D45+1),0)</f>
        <v>0</v>
      </c>
      <c r="AH45" s="139" cm="1">
        <f t="array" ref="AH45">IF($D45&lt;=AH$5,$E45*INDEX($L$25:$BF$25,1,AH$5-$D45+1),0)</f>
        <v>0</v>
      </c>
      <c r="AI45" s="139" cm="1">
        <f t="array" ref="AI45">IF($D45&lt;=AI$5,$E45*INDEX($L$25:$BF$25,1,AI$5-$D45+1),0)</f>
        <v>0</v>
      </c>
      <c r="AJ45" s="139" cm="1">
        <f t="array" ref="AJ45">IF($D45&lt;=AJ$5,$E45*INDEX($L$25:$BF$25,1,AJ$5-$D45+1),0)</f>
        <v>0</v>
      </c>
      <c r="AK45" s="139" cm="1">
        <f t="array" ref="AK45">IF($D45&lt;=AK$5,$E45*INDEX($L$25:$BF$25,1,AK$5-$D45+1),0)</f>
        <v>0</v>
      </c>
      <c r="AL45" s="139" cm="1">
        <f t="array" ref="AL45">IF($D45&lt;=AL$5,$E45*INDEX($L$25:$BF$25,1,AL$5-$D45+1),0)</f>
        <v>0</v>
      </c>
      <c r="AM45" s="139" cm="1">
        <f t="array" ref="AM45">IF($D45&lt;=AM$5,$E45*INDEX($L$25:$BF$25,1,AM$5-$D45+1),0)</f>
        <v>0</v>
      </c>
      <c r="AN45" s="139" cm="1">
        <f t="array" ref="AN45">IF($D45&lt;=AN$5,$E45*INDEX($L$25:$BF$25,1,AN$5-$D45+1),0)</f>
        <v>0</v>
      </c>
      <c r="AO45" s="139" cm="1">
        <f t="array" ref="AO45">IF($D45&lt;=AO$5,$E45*INDEX($L$25:$BF$25,1,AO$5-$D45+1),0)</f>
        <v>0</v>
      </c>
      <c r="AP45" s="139" cm="1">
        <f t="array" ref="AP45">IF($D45&lt;=AP$5,$E45*INDEX($L$25:$BF$25,1,AP$5-$D45+1),0)</f>
        <v>0</v>
      </c>
      <c r="AQ45" s="139" cm="1">
        <f t="array" ref="AQ45">IF($D45&lt;=AQ$5,$E45*INDEX($L$25:$BF$25,1,AQ$5-$D45+1),0)</f>
        <v>0</v>
      </c>
      <c r="AR45" s="139" cm="1">
        <f t="array" ref="AR45">IF($D45&lt;=AR$5,$E45*INDEX($L$25:$BF$25,1,AR$5-$D45+1),0)</f>
        <v>0</v>
      </c>
      <c r="AS45" s="139" cm="1">
        <f t="array" ref="AS45">IF($D45&lt;=AS$5,$E45*INDEX($L$25:$BF$25,1,AS$5-$D45+1),0)</f>
        <v>0</v>
      </c>
      <c r="AT45" s="139" cm="1">
        <f t="array" ref="AT45">IF($D45&lt;=AT$5,$E45*INDEX($L$25:$BF$25,1,AT$5-$D45+1),0)</f>
        <v>0</v>
      </c>
      <c r="AU45" s="139" cm="1">
        <f t="array" ref="AU45">IF($D45&lt;=AU$5,$E45*INDEX($L$25:$BF$25,1,AU$5-$D45+1),0)</f>
        <v>0</v>
      </c>
      <c r="AV45" s="139" cm="1">
        <f t="array" ref="AV45">IF($D45&lt;=AV$5,$E45*INDEX($L$25:$BF$25,1,AV$5-$D45+1),0)</f>
        <v>0</v>
      </c>
      <c r="AW45" s="139" cm="1">
        <f t="array" ref="AW45">IF($D45&lt;=AW$5,$E45*INDEX($L$25:$BF$25,1,AW$5-$D45+1),0)</f>
        <v>0</v>
      </c>
      <c r="AX45" s="139" cm="1">
        <f t="array" ref="AX45">IF($D45&lt;=AX$5,$E45*INDEX($L$25:$BF$25,1,AX$5-$D45+1),0)</f>
        <v>0</v>
      </c>
      <c r="AY45" s="139" cm="1">
        <f t="array" ref="AY45">IF($D45&lt;=AY$5,$E45*INDEX($L$25:$BF$25,1,AY$5-$D45+1),0)</f>
        <v>0</v>
      </c>
      <c r="AZ45" s="139" cm="1">
        <f t="array" ref="AZ45">IF($D45&lt;=AZ$5,$E45*INDEX($L$25:$BF$25,1,AZ$5-$D45+1),0)</f>
        <v>0</v>
      </c>
      <c r="BA45" s="139" cm="1">
        <f t="array" ref="BA45">IF($D45&lt;=BA$5,$E45*INDEX($L$25:$BF$25,1,BA$5-$D45+1),0)</f>
        <v>0</v>
      </c>
      <c r="BB45" s="139" cm="1">
        <f t="array" ref="BB45">IF($D45&lt;=BB$5,$E45*INDEX($L$25:$BF$25,1,BB$5-$D45+1),0)</f>
        <v>0</v>
      </c>
      <c r="BC45" s="139" cm="1">
        <f t="array" ref="BC45">IF($D45&lt;=BC$5,$E45*INDEX($L$25:$BF$25,1,BC$5-$D45+1),0)</f>
        <v>0</v>
      </c>
      <c r="BD45" s="139" cm="1">
        <f t="array" ref="BD45">IF($D45&lt;=BD$5,$E45*INDEX($L$25:$BF$25,1,BD$5-$D45+1),0)</f>
        <v>0</v>
      </c>
      <c r="BE45" s="139" cm="1">
        <f t="array" ref="BE45">IF($D45&lt;=BE$5,$E45*INDEX($L$25:$BF$25,1,BE$5-$D45+1),0)</f>
        <v>0</v>
      </c>
      <c r="BF45" s="139" cm="1">
        <f t="array" ref="BF45">IF($D45&lt;=BF$5,$E45*INDEX($L$25:$BF$25,1,BF$5-$D45+1),0)</f>
        <v>0</v>
      </c>
      <c r="BH45" s="70">
        <f t="shared" ca="1" si="102"/>
        <v>0</v>
      </c>
      <c r="BI45" s="70">
        <f t="shared" ca="1" si="102"/>
        <v>0</v>
      </c>
      <c r="BJ45" s="70">
        <f t="shared" ca="1" si="102"/>
        <v>0</v>
      </c>
      <c r="BK45" s="70">
        <f t="shared" ca="1" si="102"/>
        <v>0</v>
      </c>
      <c r="BL45" s="70">
        <f t="shared" ca="1" si="102"/>
        <v>0</v>
      </c>
      <c r="BM45" s="70">
        <f t="shared" ca="1" si="102"/>
        <v>0</v>
      </c>
      <c r="BN45" s="70">
        <f t="shared" ca="1" si="102"/>
        <v>0</v>
      </c>
      <c r="BO45" s="70">
        <f t="shared" ca="1" si="102"/>
        <v>0</v>
      </c>
      <c r="BP45" s="70">
        <f t="shared" ca="1" si="102"/>
        <v>0</v>
      </c>
      <c r="BQ45" s="70">
        <f t="shared" ca="1" si="102"/>
        <v>0</v>
      </c>
      <c r="BR45" s="70">
        <f t="shared" ca="1" si="102"/>
        <v>0</v>
      </c>
      <c r="BS45" s="70">
        <f t="shared" ca="1" si="102"/>
        <v>0</v>
      </c>
      <c r="BT45" s="70">
        <f t="shared" ca="1" si="102"/>
        <v>0</v>
      </c>
      <c r="BU45" s="70">
        <f t="shared" ca="1" si="102"/>
        <v>0</v>
      </c>
      <c r="BV45" s="70">
        <f t="shared" ca="1" si="102"/>
        <v>0</v>
      </c>
      <c r="BW45" s="70">
        <f t="shared" ca="1" si="102"/>
        <v>0</v>
      </c>
      <c r="BX45" s="139"/>
      <c r="BY45" s="70">
        <f t="shared" ca="1" si="99"/>
        <v>0</v>
      </c>
      <c r="BZ45" s="70">
        <f t="shared" ca="1" si="99"/>
        <v>0</v>
      </c>
      <c r="CA45" s="70">
        <f t="shared" ca="1" si="99"/>
        <v>0</v>
      </c>
      <c r="CB45" s="70">
        <f t="shared" ca="1" si="99"/>
        <v>0</v>
      </c>
    </row>
    <row r="46" spans="2:80" s="217" customFormat="1" hidden="1" outlineLevel="1">
      <c r="B46" s="223">
        <f t="shared" si="100"/>
        <v>44227</v>
      </c>
      <c r="C46" s="136"/>
      <c r="D46" s="17">
        <f t="shared" si="101"/>
        <v>13</v>
      </c>
      <c r="E46" s="36" cm="1">
        <f t="array" ref="E46">INDEX(L$20:BF$20,1,D46)</f>
        <v>0</v>
      </c>
      <c r="F46" s="36"/>
      <c r="G46" s="36"/>
      <c r="H46" s="36"/>
      <c r="I46" s="36"/>
      <c r="J46" s="36"/>
      <c r="K46" s="36"/>
      <c r="L46" s="139" cm="1">
        <f t="array" ref="L46">IF($D46&lt;=L$5,$E46*INDEX($L$25:$BF$25,1,L$5-$D46+1),0)</f>
        <v>0</v>
      </c>
      <c r="M46" s="139" cm="1">
        <f t="array" ref="M46">IF($D46&lt;=M$5,$E46*INDEX($L$25:$BF$25,1,M$5-$D46+1),0)</f>
        <v>0</v>
      </c>
      <c r="N46" s="139" cm="1">
        <f t="array" ref="N46">IF($D46&lt;=N$5,$E46*INDEX($L$25:$BF$25,1,N$5-$D46+1),0)</f>
        <v>0</v>
      </c>
      <c r="O46" s="139" cm="1">
        <f t="array" ref="O46">IF($D46&lt;=O$5,$E46*INDEX($L$25:$BF$25,1,O$5-$D46+1),0)</f>
        <v>0</v>
      </c>
      <c r="P46" s="139" cm="1">
        <f t="array" ref="P46">IF($D46&lt;=P$5,$E46*INDEX($L$25:$BF$25,1,P$5-$D46+1),0)</f>
        <v>0</v>
      </c>
      <c r="Q46" s="139" cm="1">
        <f t="array" ref="Q46">IF($D46&lt;=Q$5,$E46*INDEX($L$25:$BF$25,1,Q$5-$D46+1),0)</f>
        <v>0</v>
      </c>
      <c r="R46" s="139" cm="1">
        <f t="array" ref="R46">IF($D46&lt;=R$5,$E46*INDEX($L$25:$BF$25,1,R$5-$D46+1),0)</f>
        <v>0</v>
      </c>
      <c r="S46" s="139" cm="1">
        <f t="array" ref="S46">IF($D46&lt;=S$5,$E46*INDEX($L$25:$BF$25,1,S$5-$D46+1),0)</f>
        <v>0</v>
      </c>
      <c r="T46" s="139" cm="1">
        <f t="array" ref="T46">IF($D46&lt;=T$5,$E46*INDEX($L$25:$BF$25,1,T$5-$D46+1),0)</f>
        <v>0</v>
      </c>
      <c r="U46" s="139" cm="1">
        <f t="array" ref="U46">IF($D46&lt;=U$5,$E46*INDEX($L$25:$BF$25,1,U$5-$D46+1),0)</f>
        <v>0</v>
      </c>
      <c r="V46" s="139" cm="1">
        <f t="array" ref="V46">IF($D46&lt;=V$5,$E46*INDEX($L$25:$BF$25,1,V$5-$D46+1),0)</f>
        <v>0</v>
      </c>
      <c r="W46" s="139" cm="1">
        <f t="array" ref="W46">IF($D46&lt;=W$5,$E46*INDEX($L$25:$BF$25,1,W$5-$D46+1),0)</f>
        <v>0</v>
      </c>
      <c r="X46" s="139" cm="1">
        <f t="array" ref="X46">IF($D46&lt;=X$5,$E46*INDEX($L$25:$BF$25,1,X$5-$D46+1),0)</f>
        <v>0</v>
      </c>
      <c r="Y46" s="139" cm="1">
        <f t="array" ref="Y46">IF($D46&lt;=Y$5,$E46*INDEX($L$25:$BF$25,1,Y$5-$D46+1),0)</f>
        <v>0</v>
      </c>
      <c r="Z46" s="139" cm="1">
        <f t="array" ref="Z46">IF($D46&lt;=Z$5,$E46*INDEX($L$25:$BF$25,1,Z$5-$D46+1),0)</f>
        <v>0</v>
      </c>
      <c r="AA46" s="139" cm="1">
        <f t="array" ref="AA46">IF($D46&lt;=AA$5,$E46*INDEX($L$25:$BF$25,1,AA$5-$D46+1),0)</f>
        <v>0</v>
      </c>
      <c r="AB46" s="139" cm="1">
        <f t="array" ref="AB46">IF($D46&lt;=AB$5,$E46*INDEX($L$25:$BF$25,1,AB$5-$D46+1),0)</f>
        <v>0</v>
      </c>
      <c r="AC46" s="139" cm="1">
        <f t="array" ref="AC46">IF($D46&lt;=AC$5,$E46*INDEX($L$25:$BF$25,1,AC$5-$D46+1),0)</f>
        <v>0</v>
      </c>
      <c r="AD46" s="139" cm="1">
        <f t="array" ref="AD46">IF($D46&lt;=AD$5,$E46*INDEX($L$25:$BF$25,1,AD$5-$D46+1),0)</f>
        <v>0</v>
      </c>
      <c r="AE46" s="139" cm="1">
        <f t="array" ref="AE46">IF($D46&lt;=AE$5,$E46*INDEX($L$25:$BF$25,1,AE$5-$D46+1),0)</f>
        <v>0</v>
      </c>
      <c r="AF46" s="139" cm="1">
        <f t="array" ref="AF46">IF($D46&lt;=AF$5,$E46*INDEX($L$25:$BF$25,1,AF$5-$D46+1),0)</f>
        <v>0</v>
      </c>
      <c r="AG46" s="139" cm="1">
        <f t="array" ref="AG46">IF($D46&lt;=AG$5,$E46*INDEX($L$25:$BF$25,1,AG$5-$D46+1),0)</f>
        <v>0</v>
      </c>
      <c r="AH46" s="139" cm="1">
        <f t="array" ref="AH46">IF($D46&lt;=AH$5,$E46*INDEX($L$25:$BF$25,1,AH$5-$D46+1),0)</f>
        <v>0</v>
      </c>
      <c r="AI46" s="139" cm="1">
        <f t="array" ref="AI46">IF($D46&lt;=AI$5,$E46*INDEX($L$25:$BF$25,1,AI$5-$D46+1),0)</f>
        <v>0</v>
      </c>
      <c r="AJ46" s="139" cm="1">
        <f t="array" ref="AJ46">IF($D46&lt;=AJ$5,$E46*INDEX($L$25:$BF$25,1,AJ$5-$D46+1),0)</f>
        <v>0</v>
      </c>
      <c r="AK46" s="139" cm="1">
        <f t="array" ref="AK46">IF($D46&lt;=AK$5,$E46*INDEX($L$25:$BF$25,1,AK$5-$D46+1),0)</f>
        <v>0</v>
      </c>
      <c r="AL46" s="139" cm="1">
        <f t="array" ref="AL46">IF($D46&lt;=AL$5,$E46*INDEX($L$25:$BF$25,1,AL$5-$D46+1),0)</f>
        <v>0</v>
      </c>
      <c r="AM46" s="139" cm="1">
        <f t="array" ref="AM46">IF($D46&lt;=AM$5,$E46*INDEX($L$25:$BF$25,1,AM$5-$D46+1),0)</f>
        <v>0</v>
      </c>
      <c r="AN46" s="139" cm="1">
        <f t="array" ref="AN46">IF($D46&lt;=AN$5,$E46*INDEX($L$25:$BF$25,1,AN$5-$D46+1),0)</f>
        <v>0</v>
      </c>
      <c r="AO46" s="139" cm="1">
        <f t="array" ref="AO46">IF($D46&lt;=AO$5,$E46*INDEX($L$25:$BF$25,1,AO$5-$D46+1),0)</f>
        <v>0</v>
      </c>
      <c r="AP46" s="139" cm="1">
        <f t="array" ref="AP46">IF($D46&lt;=AP$5,$E46*INDEX($L$25:$BF$25,1,AP$5-$D46+1),0)</f>
        <v>0</v>
      </c>
      <c r="AQ46" s="139" cm="1">
        <f t="array" ref="AQ46">IF($D46&lt;=AQ$5,$E46*INDEX($L$25:$BF$25,1,AQ$5-$D46+1),0)</f>
        <v>0</v>
      </c>
      <c r="AR46" s="139" cm="1">
        <f t="array" ref="AR46">IF($D46&lt;=AR$5,$E46*INDEX($L$25:$BF$25,1,AR$5-$D46+1),0)</f>
        <v>0</v>
      </c>
      <c r="AS46" s="139" cm="1">
        <f t="array" ref="AS46">IF($D46&lt;=AS$5,$E46*INDEX($L$25:$BF$25,1,AS$5-$D46+1),0)</f>
        <v>0</v>
      </c>
      <c r="AT46" s="139" cm="1">
        <f t="array" ref="AT46">IF($D46&lt;=AT$5,$E46*INDEX($L$25:$BF$25,1,AT$5-$D46+1),0)</f>
        <v>0</v>
      </c>
      <c r="AU46" s="139" cm="1">
        <f t="array" ref="AU46">IF($D46&lt;=AU$5,$E46*INDEX($L$25:$BF$25,1,AU$5-$D46+1),0)</f>
        <v>0</v>
      </c>
      <c r="AV46" s="139" cm="1">
        <f t="array" ref="AV46">IF($D46&lt;=AV$5,$E46*INDEX($L$25:$BF$25,1,AV$5-$D46+1),0)</f>
        <v>0</v>
      </c>
      <c r="AW46" s="139" cm="1">
        <f t="array" ref="AW46">IF($D46&lt;=AW$5,$E46*INDEX($L$25:$BF$25,1,AW$5-$D46+1),0)</f>
        <v>0</v>
      </c>
      <c r="AX46" s="139" cm="1">
        <f t="array" ref="AX46">IF($D46&lt;=AX$5,$E46*INDEX($L$25:$BF$25,1,AX$5-$D46+1),0)</f>
        <v>0</v>
      </c>
      <c r="AY46" s="139" cm="1">
        <f t="array" ref="AY46">IF($D46&lt;=AY$5,$E46*INDEX($L$25:$BF$25,1,AY$5-$D46+1),0)</f>
        <v>0</v>
      </c>
      <c r="AZ46" s="139" cm="1">
        <f t="array" ref="AZ46">IF($D46&lt;=AZ$5,$E46*INDEX($L$25:$BF$25,1,AZ$5-$D46+1),0)</f>
        <v>0</v>
      </c>
      <c r="BA46" s="139" cm="1">
        <f t="array" ref="BA46">IF($D46&lt;=BA$5,$E46*INDEX($L$25:$BF$25,1,BA$5-$D46+1),0)</f>
        <v>0</v>
      </c>
      <c r="BB46" s="139" cm="1">
        <f t="array" ref="BB46">IF($D46&lt;=BB$5,$E46*INDEX($L$25:$BF$25,1,BB$5-$D46+1),0)</f>
        <v>0</v>
      </c>
      <c r="BC46" s="139" cm="1">
        <f t="array" ref="BC46">IF($D46&lt;=BC$5,$E46*INDEX($L$25:$BF$25,1,BC$5-$D46+1),0)</f>
        <v>0</v>
      </c>
      <c r="BD46" s="139" cm="1">
        <f t="array" ref="BD46">IF($D46&lt;=BD$5,$E46*INDEX($L$25:$BF$25,1,BD$5-$D46+1),0)</f>
        <v>0</v>
      </c>
      <c r="BE46" s="139" cm="1">
        <f t="array" ref="BE46">IF($D46&lt;=BE$5,$E46*INDEX($L$25:$BF$25,1,BE$5-$D46+1),0)</f>
        <v>0</v>
      </c>
      <c r="BF46" s="139" cm="1">
        <f t="array" ref="BF46">IF($D46&lt;=BF$5,$E46*INDEX($L$25:$BF$25,1,BF$5-$D46+1),0)</f>
        <v>0</v>
      </c>
      <c r="BH46" s="70">
        <f t="shared" ca="1" si="102"/>
        <v>0</v>
      </c>
      <c r="BI46" s="70">
        <f t="shared" ca="1" si="102"/>
        <v>0</v>
      </c>
      <c r="BJ46" s="70">
        <f t="shared" ca="1" si="102"/>
        <v>0</v>
      </c>
      <c r="BK46" s="70">
        <f t="shared" ca="1" si="102"/>
        <v>0</v>
      </c>
      <c r="BL46" s="70">
        <f t="shared" ca="1" si="102"/>
        <v>0</v>
      </c>
      <c r="BM46" s="70">
        <f t="shared" ca="1" si="102"/>
        <v>0</v>
      </c>
      <c r="BN46" s="70">
        <f t="shared" ca="1" si="102"/>
        <v>0</v>
      </c>
      <c r="BO46" s="70">
        <f t="shared" ca="1" si="102"/>
        <v>0</v>
      </c>
      <c r="BP46" s="70">
        <f t="shared" ca="1" si="102"/>
        <v>0</v>
      </c>
      <c r="BQ46" s="70">
        <f t="shared" ca="1" si="102"/>
        <v>0</v>
      </c>
      <c r="BR46" s="70">
        <f t="shared" ca="1" si="102"/>
        <v>0</v>
      </c>
      <c r="BS46" s="70">
        <f t="shared" ca="1" si="102"/>
        <v>0</v>
      </c>
      <c r="BT46" s="70">
        <f t="shared" ca="1" si="102"/>
        <v>0</v>
      </c>
      <c r="BU46" s="70">
        <f t="shared" ca="1" si="102"/>
        <v>0</v>
      </c>
      <c r="BV46" s="70">
        <f t="shared" ca="1" si="102"/>
        <v>0</v>
      </c>
      <c r="BW46" s="70">
        <f t="shared" ca="1" si="102"/>
        <v>0</v>
      </c>
      <c r="BX46" s="139"/>
      <c r="BY46" s="70">
        <f t="shared" ca="1" si="99"/>
        <v>0</v>
      </c>
      <c r="BZ46" s="70">
        <f t="shared" ca="1" si="99"/>
        <v>0</v>
      </c>
      <c r="CA46" s="70">
        <f t="shared" ca="1" si="99"/>
        <v>0</v>
      </c>
      <c r="CB46" s="70">
        <f t="shared" ca="1" si="99"/>
        <v>0</v>
      </c>
    </row>
    <row r="47" spans="2:80" s="217" customFormat="1" hidden="1" outlineLevel="1">
      <c r="B47" s="223">
        <f t="shared" si="100"/>
        <v>44255</v>
      </c>
      <c r="C47" s="136"/>
      <c r="D47" s="17">
        <f t="shared" si="101"/>
        <v>14</v>
      </c>
      <c r="E47" s="36" cm="1">
        <f t="array" ref="E47">INDEX(L$20:BF$20,1,D47)</f>
        <v>0</v>
      </c>
      <c r="F47" s="36"/>
      <c r="G47" s="36"/>
      <c r="H47" s="36"/>
      <c r="I47" s="36"/>
      <c r="J47" s="36"/>
      <c r="K47" s="36"/>
      <c r="L47" s="139" cm="1">
        <f t="array" ref="L47">IF($D47&lt;=L$5,$E47*INDEX($L$25:$BF$25,1,L$5-$D47+1),0)</f>
        <v>0</v>
      </c>
      <c r="M47" s="139" cm="1">
        <f t="array" ref="M47">IF($D47&lt;=M$5,$E47*INDEX($L$25:$BF$25,1,M$5-$D47+1),0)</f>
        <v>0</v>
      </c>
      <c r="N47" s="139" cm="1">
        <f t="array" ref="N47">IF($D47&lt;=N$5,$E47*INDEX($L$25:$BF$25,1,N$5-$D47+1),0)</f>
        <v>0</v>
      </c>
      <c r="O47" s="139" cm="1">
        <f t="array" ref="O47">IF($D47&lt;=O$5,$E47*INDEX($L$25:$BF$25,1,O$5-$D47+1),0)</f>
        <v>0</v>
      </c>
      <c r="P47" s="139" cm="1">
        <f t="array" ref="P47">IF($D47&lt;=P$5,$E47*INDEX($L$25:$BF$25,1,P$5-$D47+1),0)</f>
        <v>0</v>
      </c>
      <c r="Q47" s="139" cm="1">
        <f t="array" ref="Q47">IF($D47&lt;=Q$5,$E47*INDEX($L$25:$BF$25,1,Q$5-$D47+1),0)</f>
        <v>0</v>
      </c>
      <c r="R47" s="139" cm="1">
        <f t="array" ref="R47">IF($D47&lt;=R$5,$E47*INDEX($L$25:$BF$25,1,R$5-$D47+1),0)</f>
        <v>0</v>
      </c>
      <c r="S47" s="139" cm="1">
        <f t="array" ref="S47">IF($D47&lt;=S$5,$E47*INDEX($L$25:$BF$25,1,S$5-$D47+1),0)</f>
        <v>0</v>
      </c>
      <c r="T47" s="139" cm="1">
        <f t="array" ref="T47">IF($D47&lt;=T$5,$E47*INDEX($L$25:$BF$25,1,T$5-$D47+1),0)</f>
        <v>0</v>
      </c>
      <c r="U47" s="139" cm="1">
        <f t="array" ref="U47">IF($D47&lt;=U$5,$E47*INDEX($L$25:$BF$25,1,U$5-$D47+1),0)</f>
        <v>0</v>
      </c>
      <c r="V47" s="139" cm="1">
        <f t="array" ref="V47">IF($D47&lt;=V$5,$E47*INDEX($L$25:$BF$25,1,V$5-$D47+1),0)</f>
        <v>0</v>
      </c>
      <c r="W47" s="139" cm="1">
        <f t="array" ref="W47">IF($D47&lt;=W$5,$E47*INDEX($L$25:$BF$25,1,W$5-$D47+1),0)</f>
        <v>0</v>
      </c>
      <c r="X47" s="139" cm="1">
        <f t="array" ref="X47">IF($D47&lt;=X$5,$E47*INDEX($L$25:$BF$25,1,X$5-$D47+1),0)</f>
        <v>0</v>
      </c>
      <c r="Y47" s="139" cm="1">
        <f t="array" ref="Y47">IF($D47&lt;=Y$5,$E47*INDEX($L$25:$BF$25,1,Y$5-$D47+1),0)</f>
        <v>0</v>
      </c>
      <c r="Z47" s="139" cm="1">
        <f t="array" ref="Z47">IF($D47&lt;=Z$5,$E47*INDEX($L$25:$BF$25,1,Z$5-$D47+1),0)</f>
        <v>0</v>
      </c>
      <c r="AA47" s="139" cm="1">
        <f t="array" ref="AA47">IF($D47&lt;=AA$5,$E47*INDEX($L$25:$BF$25,1,AA$5-$D47+1),0)</f>
        <v>0</v>
      </c>
      <c r="AB47" s="139" cm="1">
        <f t="array" ref="AB47">IF($D47&lt;=AB$5,$E47*INDEX($L$25:$BF$25,1,AB$5-$D47+1),0)</f>
        <v>0</v>
      </c>
      <c r="AC47" s="139" cm="1">
        <f t="array" ref="AC47">IF($D47&lt;=AC$5,$E47*INDEX($L$25:$BF$25,1,AC$5-$D47+1),0)</f>
        <v>0</v>
      </c>
      <c r="AD47" s="139" cm="1">
        <f t="array" ref="AD47">IF($D47&lt;=AD$5,$E47*INDEX($L$25:$BF$25,1,AD$5-$D47+1),0)</f>
        <v>0</v>
      </c>
      <c r="AE47" s="139" cm="1">
        <f t="array" ref="AE47">IF($D47&lt;=AE$5,$E47*INDEX($L$25:$BF$25,1,AE$5-$D47+1),0)</f>
        <v>0</v>
      </c>
      <c r="AF47" s="139" cm="1">
        <f t="array" ref="AF47">IF($D47&lt;=AF$5,$E47*INDEX($L$25:$BF$25,1,AF$5-$D47+1),0)</f>
        <v>0</v>
      </c>
      <c r="AG47" s="139" cm="1">
        <f t="array" ref="AG47">IF($D47&lt;=AG$5,$E47*INDEX($L$25:$BF$25,1,AG$5-$D47+1),0)</f>
        <v>0</v>
      </c>
      <c r="AH47" s="139" cm="1">
        <f t="array" ref="AH47">IF($D47&lt;=AH$5,$E47*INDEX($L$25:$BF$25,1,AH$5-$D47+1),0)</f>
        <v>0</v>
      </c>
      <c r="AI47" s="139" cm="1">
        <f t="array" ref="AI47">IF($D47&lt;=AI$5,$E47*INDEX($L$25:$BF$25,1,AI$5-$D47+1),0)</f>
        <v>0</v>
      </c>
      <c r="AJ47" s="139" cm="1">
        <f t="array" ref="AJ47">IF($D47&lt;=AJ$5,$E47*INDEX($L$25:$BF$25,1,AJ$5-$D47+1),0)</f>
        <v>0</v>
      </c>
      <c r="AK47" s="139" cm="1">
        <f t="array" ref="AK47">IF($D47&lt;=AK$5,$E47*INDEX($L$25:$BF$25,1,AK$5-$D47+1),0)</f>
        <v>0</v>
      </c>
      <c r="AL47" s="139" cm="1">
        <f t="array" ref="AL47">IF($D47&lt;=AL$5,$E47*INDEX($L$25:$BF$25,1,AL$5-$D47+1),0)</f>
        <v>0</v>
      </c>
      <c r="AM47" s="139" cm="1">
        <f t="array" ref="AM47">IF($D47&lt;=AM$5,$E47*INDEX($L$25:$BF$25,1,AM$5-$D47+1),0)</f>
        <v>0</v>
      </c>
      <c r="AN47" s="139" cm="1">
        <f t="array" ref="AN47">IF($D47&lt;=AN$5,$E47*INDEX($L$25:$BF$25,1,AN$5-$D47+1),0)</f>
        <v>0</v>
      </c>
      <c r="AO47" s="139" cm="1">
        <f t="array" ref="AO47">IF($D47&lt;=AO$5,$E47*INDEX($L$25:$BF$25,1,AO$5-$D47+1),0)</f>
        <v>0</v>
      </c>
      <c r="AP47" s="139" cm="1">
        <f t="array" ref="AP47">IF($D47&lt;=AP$5,$E47*INDEX($L$25:$BF$25,1,AP$5-$D47+1),0)</f>
        <v>0</v>
      </c>
      <c r="AQ47" s="139" cm="1">
        <f t="array" ref="AQ47">IF($D47&lt;=AQ$5,$E47*INDEX($L$25:$BF$25,1,AQ$5-$D47+1),0)</f>
        <v>0</v>
      </c>
      <c r="AR47" s="139" cm="1">
        <f t="array" ref="AR47">IF($D47&lt;=AR$5,$E47*INDEX($L$25:$BF$25,1,AR$5-$D47+1),0)</f>
        <v>0</v>
      </c>
      <c r="AS47" s="139" cm="1">
        <f t="array" ref="AS47">IF($D47&lt;=AS$5,$E47*INDEX($L$25:$BF$25,1,AS$5-$D47+1),0)</f>
        <v>0</v>
      </c>
      <c r="AT47" s="139" cm="1">
        <f t="array" ref="AT47">IF($D47&lt;=AT$5,$E47*INDEX($L$25:$BF$25,1,AT$5-$D47+1),0)</f>
        <v>0</v>
      </c>
      <c r="AU47" s="139" cm="1">
        <f t="array" ref="AU47">IF($D47&lt;=AU$5,$E47*INDEX($L$25:$BF$25,1,AU$5-$D47+1),0)</f>
        <v>0</v>
      </c>
      <c r="AV47" s="139" cm="1">
        <f t="array" ref="AV47">IF($D47&lt;=AV$5,$E47*INDEX($L$25:$BF$25,1,AV$5-$D47+1),0)</f>
        <v>0</v>
      </c>
      <c r="AW47" s="139" cm="1">
        <f t="array" ref="AW47">IF($D47&lt;=AW$5,$E47*INDEX($L$25:$BF$25,1,AW$5-$D47+1),0)</f>
        <v>0</v>
      </c>
      <c r="AX47" s="139" cm="1">
        <f t="array" ref="AX47">IF($D47&lt;=AX$5,$E47*INDEX($L$25:$BF$25,1,AX$5-$D47+1),0)</f>
        <v>0</v>
      </c>
      <c r="AY47" s="139" cm="1">
        <f t="array" ref="AY47">IF($D47&lt;=AY$5,$E47*INDEX($L$25:$BF$25,1,AY$5-$D47+1),0)</f>
        <v>0</v>
      </c>
      <c r="AZ47" s="139" cm="1">
        <f t="array" ref="AZ47">IF($D47&lt;=AZ$5,$E47*INDEX($L$25:$BF$25,1,AZ$5-$D47+1),0)</f>
        <v>0</v>
      </c>
      <c r="BA47" s="139" cm="1">
        <f t="array" ref="BA47">IF($D47&lt;=BA$5,$E47*INDEX($L$25:$BF$25,1,BA$5-$D47+1),0)</f>
        <v>0</v>
      </c>
      <c r="BB47" s="139" cm="1">
        <f t="array" ref="BB47">IF($D47&lt;=BB$5,$E47*INDEX($L$25:$BF$25,1,BB$5-$D47+1),0)</f>
        <v>0</v>
      </c>
      <c r="BC47" s="139" cm="1">
        <f t="array" ref="BC47">IF($D47&lt;=BC$5,$E47*INDEX($L$25:$BF$25,1,BC$5-$D47+1),0)</f>
        <v>0</v>
      </c>
      <c r="BD47" s="139" cm="1">
        <f t="array" ref="BD47">IF($D47&lt;=BD$5,$E47*INDEX($L$25:$BF$25,1,BD$5-$D47+1),0)</f>
        <v>0</v>
      </c>
      <c r="BE47" s="139" cm="1">
        <f t="array" ref="BE47">IF($D47&lt;=BE$5,$E47*INDEX($L$25:$BF$25,1,BE$5-$D47+1),0)</f>
        <v>0</v>
      </c>
      <c r="BF47" s="139" cm="1">
        <f t="array" ref="BF47">IF($D47&lt;=BF$5,$E47*INDEX($L$25:$BF$25,1,BF$5-$D47+1),0)</f>
        <v>0</v>
      </c>
      <c r="BH47" s="70">
        <f t="shared" ca="1" si="102"/>
        <v>0</v>
      </c>
      <c r="BI47" s="70">
        <f t="shared" ca="1" si="102"/>
        <v>0</v>
      </c>
      <c r="BJ47" s="70">
        <f t="shared" ca="1" si="102"/>
        <v>0</v>
      </c>
      <c r="BK47" s="70">
        <f t="shared" ca="1" si="102"/>
        <v>0</v>
      </c>
      <c r="BL47" s="70">
        <f t="shared" ca="1" si="102"/>
        <v>0</v>
      </c>
      <c r="BM47" s="70">
        <f t="shared" ca="1" si="102"/>
        <v>0</v>
      </c>
      <c r="BN47" s="70">
        <f t="shared" ca="1" si="102"/>
        <v>0</v>
      </c>
      <c r="BO47" s="70">
        <f t="shared" ca="1" si="102"/>
        <v>0</v>
      </c>
      <c r="BP47" s="70">
        <f t="shared" ca="1" si="102"/>
        <v>0</v>
      </c>
      <c r="BQ47" s="70">
        <f t="shared" ca="1" si="102"/>
        <v>0</v>
      </c>
      <c r="BR47" s="70">
        <f t="shared" ca="1" si="102"/>
        <v>0</v>
      </c>
      <c r="BS47" s="70">
        <f t="shared" ca="1" si="102"/>
        <v>0</v>
      </c>
      <c r="BT47" s="70">
        <f t="shared" ca="1" si="102"/>
        <v>0</v>
      </c>
      <c r="BU47" s="70">
        <f t="shared" ca="1" si="102"/>
        <v>0</v>
      </c>
      <c r="BV47" s="70">
        <f t="shared" ca="1" si="102"/>
        <v>0</v>
      </c>
      <c r="BW47" s="70">
        <f t="shared" ca="1" si="102"/>
        <v>0</v>
      </c>
      <c r="BX47" s="139"/>
      <c r="BY47" s="70">
        <f t="shared" ca="1" si="99"/>
        <v>0</v>
      </c>
      <c r="BZ47" s="70">
        <f t="shared" ca="1" si="99"/>
        <v>0</v>
      </c>
      <c r="CA47" s="70">
        <f t="shared" ca="1" si="99"/>
        <v>0</v>
      </c>
      <c r="CB47" s="70">
        <f t="shared" ca="1" si="99"/>
        <v>0</v>
      </c>
    </row>
    <row r="48" spans="2:80" s="217" customFormat="1" hidden="1" outlineLevel="1">
      <c r="B48" s="223">
        <f t="shared" si="100"/>
        <v>44286</v>
      </c>
      <c r="C48" s="136"/>
      <c r="D48" s="17">
        <f t="shared" si="101"/>
        <v>15</v>
      </c>
      <c r="E48" s="36" cm="1">
        <f t="array" ref="E48">INDEX(L$20:BF$20,1,D48)</f>
        <v>0</v>
      </c>
      <c r="F48" s="36"/>
      <c r="G48" s="36"/>
      <c r="H48" s="36"/>
      <c r="I48" s="36"/>
      <c r="J48" s="36"/>
      <c r="K48" s="36"/>
      <c r="L48" s="139" cm="1">
        <f t="array" ref="L48">IF($D48&lt;=L$5,$E48*INDEX($L$25:$BF$25,1,L$5-$D48+1),0)</f>
        <v>0</v>
      </c>
      <c r="M48" s="139" cm="1">
        <f t="array" ref="M48">IF($D48&lt;=M$5,$E48*INDEX($L$25:$BF$25,1,M$5-$D48+1),0)</f>
        <v>0</v>
      </c>
      <c r="N48" s="139" cm="1">
        <f t="array" ref="N48">IF($D48&lt;=N$5,$E48*INDEX($L$25:$BF$25,1,N$5-$D48+1),0)</f>
        <v>0</v>
      </c>
      <c r="O48" s="139" cm="1">
        <f t="array" ref="O48">IF($D48&lt;=O$5,$E48*INDEX($L$25:$BF$25,1,O$5-$D48+1),0)</f>
        <v>0</v>
      </c>
      <c r="P48" s="139" cm="1">
        <f t="array" ref="P48">IF($D48&lt;=P$5,$E48*INDEX($L$25:$BF$25,1,P$5-$D48+1),0)</f>
        <v>0</v>
      </c>
      <c r="Q48" s="139" cm="1">
        <f t="array" ref="Q48">IF($D48&lt;=Q$5,$E48*INDEX($L$25:$BF$25,1,Q$5-$D48+1),0)</f>
        <v>0</v>
      </c>
      <c r="R48" s="139" cm="1">
        <f t="array" ref="R48">IF($D48&lt;=R$5,$E48*INDEX($L$25:$BF$25,1,R$5-$D48+1),0)</f>
        <v>0</v>
      </c>
      <c r="S48" s="139" cm="1">
        <f t="array" ref="S48">IF($D48&lt;=S$5,$E48*INDEX($L$25:$BF$25,1,S$5-$D48+1),0)</f>
        <v>0</v>
      </c>
      <c r="T48" s="139" cm="1">
        <f t="array" ref="T48">IF($D48&lt;=T$5,$E48*INDEX($L$25:$BF$25,1,T$5-$D48+1),0)</f>
        <v>0</v>
      </c>
      <c r="U48" s="139" cm="1">
        <f t="array" ref="U48">IF($D48&lt;=U$5,$E48*INDEX($L$25:$BF$25,1,U$5-$D48+1),0)</f>
        <v>0</v>
      </c>
      <c r="V48" s="139" cm="1">
        <f t="array" ref="V48">IF($D48&lt;=V$5,$E48*INDEX($L$25:$BF$25,1,V$5-$D48+1),0)</f>
        <v>0</v>
      </c>
      <c r="W48" s="139" cm="1">
        <f t="array" ref="W48">IF($D48&lt;=W$5,$E48*INDEX($L$25:$BF$25,1,W$5-$D48+1),0)</f>
        <v>0</v>
      </c>
      <c r="X48" s="139" cm="1">
        <f t="array" ref="X48">IF($D48&lt;=X$5,$E48*INDEX($L$25:$BF$25,1,X$5-$D48+1),0)</f>
        <v>0</v>
      </c>
      <c r="Y48" s="139" cm="1">
        <f t="array" ref="Y48">IF($D48&lt;=Y$5,$E48*INDEX($L$25:$BF$25,1,Y$5-$D48+1),0)</f>
        <v>0</v>
      </c>
      <c r="Z48" s="139" cm="1">
        <f t="array" ref="Z48">IF($D48&lt;=Z$5,$E48*INDEX($L$25:$BF$25,1,Z$5-$D48+1),0)</f>
        <v>0</v>
      </c>
      <c r="AA48" s="139" cm="1">
        <f t="array" ref="AA48">IF($D48&lt;=AA$5,$E48*INDEX($L$25:$BF$25,1,AA$5-$D48+1),0)</f>
        <v>0</v>
      </c>
      <c r="AB48" s="139" cm="1">
        <f t="array" ref="AB48">IF($D48&lt;=AB$5,$E48*INDEX($L$25:$BF$25,1,AB$5-$D48+1),0)</f>
        <v>0</v>
      </c>
      <c r="AC48" s="139" cm="1">
        <f t="array" ref="AC48">IF($D48&lt;=AC$5,$E48*INDEX($L$25:$BF$25,1,AC$5-$D48+1),0)</f>
        <v>0</v>
      </c>
      <c r="AD48" s="139" cm="1">
        <f t="array" ref="AD48">IF($D48&lt;=AD$5,$E48*INDEX($L$25:$BF$25,1,AD$5-$D48+1),0)</f>
        <v>0</v>
      </c>
      <c r="AE48" s="139" cm="1">
        <f t="array" ref="AE48">IF($D48&lt;=AE$5,$E48*INDEX($L$25:$BF$25,1,AE$5-$D48+1),0)</f>
        <v>0</v>
      </c>
      <c r="AF48" s="139" cm="1">
        <f t="array" ref="AF48">IF($D48&lt;=AF$5,$E48*INDEX($L$25:$BF$25,1,AF$5-$D48+1),0)</f>
        <v>0</v>
      </c>
      <c r="AG48" s="139" cm="1">
        <f t="array" ref="AG48">IF($D48&lt;=AG$5,$E48*INDEX($L$25:$BF$25,1,AG$5-$D48+1),0)</f>
        <v>0</v>
      </c>
      <c r="AH48" s="139" cm="1">
        <f t="array" ref="AH48">IF($D48&lt;=AH$5,$E48*INDEX($L$25:$BF$25,1,AH$5-$D48+1),0)</f>
        <v>0</v>
      </c>
      <c r="AI48" s="139" cm="1">
        <f t="array" ref="AI48">IF($D48&lt;=AI$5,$E48*INDEX($L$25:$BF$25,1,AI$5-$D48+1),0)</f>
        <v>0</v>
      </c>
      <c r="AJ48" s="139" cm="1">
        <f t="array" ref="AJ48">IF($D48&lt;=AJ$5,$E48*INDEX($L$25:$BF$25,1,AJ$5-$D48+1),0)</f>
        <v>0</v>
      </c>
      <c r="AK48" s="139" cm="1">
        <f t="array" ref="AK48">IF($D48&lt;=AK$5,$E48*INDEX($L$25:$BF$25,1,AK$5-$D48+1),0)</f>
        <v>0</v>
      </c>
      <c r="AL48" s="139" cm="1">
        <f t="array" ref="AL48">IF($D48&lt;=AL$5,$E48*INDEX($L$25:$BF$25,1,AL$5-$D48+1),0)</f>
        <v>0</v>
      </c>
      <c r="AM48" s="139" cm="1">
        <f t="array" ref="AM48">IF($D48&lt;=AM$5,$E48*INDEX($L$25:$BF$25,1,AM$5-$D48+1),0)</f>
        <v>0</v>
      </c>
      <c r="AN48" s="139" cm="1">
        <f t="array" ref="AN48">IF($D48&lt;=AN$5,$E48*INDEX($L$25:$BF$25,1,AN$5-$D48+1),0)</f>
        <v>0</v>
      </c>
      <c r="AO48" s="139" cm="1">
        <f t="array" ref="AO48">IF($D48&lt;=AO$5,$E48*INDEX($L$25:$BF$25,1,AO$5-$D48+1),0)</f>
        <v>0</v>
      </c>
      <c r="AP48" s="139" cm="1">
        <f t="array" ref="AP48">IF($D48&lt;=AP$5,$E48*INDEX($L$25:$BF$25,1,AP$5-$D48+1),0)</f>
        <v>0</v>
      </c>
      <c r="AQ48" s="139" cm="1">
        <f t="array" ref="AQ48">IF($D48&lt;=AQ$5,$E48*INDEX($L$25:$BF$25,1,AQ$5-$D48+1),0)</f>
        <v>0</v>
      </c>
      <c r="AR48" s="139" cm="1">
        <f t="array" ref="AR48">IF($D48&lt;=AR$5,$E48*INDEX($L$25:$BF$25,1,AR$5-$D48+1),0)</f>
        <v>0</v>
      </c>
      <c r="AS48" s="139" cm="1">
        <f t="array" ref="AS48">IF($D48&lt;=AS$5,$E48*INDEX($L$25:$BF$25,1,AS$5-$D48+1),0)</f>
        <v>0</v>
      </c>
      <c r="AT48" s="139" cm="1">
        <f t="array" ref="AT48">IF($D48&lt;=AT$5,$E48*INDEX($L$25:$BF$25,1,AT$5-$D48+1),0)</f>
        <v>0</v>
      </c>
      <c r="AU48" s="139" cm="1">
        <f t="array" ref="AU48">IF($D48&lt;=AU$5,$E48*INDEX($L$25:$BF$25,1,AU$5-$D48+1),0)</f>
        <v>0</v>
      </c>
      <c r="AV48" s="139" cm="1">
        <f t="array" ref="AV48">IF($D48&lt;=AV$5,$E48*INDEX($L$25:$BF$25,1,AV$5-$D48+1),0)</f>
        <v>0</v>
      </c>
      <c r="AW48" s="139" cm="1">
        <f t="array" ref="AW48">IF($D48&lt;=AW$5,$E48*INDEX($L$25:$BF$25,1,AW$5-$D48+1),0)</f>
        <v>0</v>
      </c>
      <c r="AX48" s="139" cm="1">
        <f t="array" ref="AX48">IF($D48&lt;=AX$5,$E48*INDEX($L$25:$BF$25,1,AX$5-$D48+1),0)</f>
        <v>0</v>
      </c>
      <c r="AY48" s="139" cm="1">
        <f t="array" ref="AY48">IF($D48&lt;=AY$5,$E48*INDEX($L$25:$BF$25,1,AY$5-$D48+1),0)</f>
        <v>0</v>
      </c>
      <c r="AZ48" s="139" cm="1">
        <f t="array" ref="AZ48">IF($D48&lt;=AZ$5,$E48*INDEX($L$25:$BF$25,1,AZ$5-$D48+1),0)</f>
        <v>0</v>
      </c>
      <c r="BA48" s="139" cm="1">
        <f t="array" ref="BA48">IF($D48&lt;=BA$5,$E48*INDEX($L$25:$BF$25,1,BA$5-$D48+1),0)</f>
        <v>0</v>
      </c>
      <c r="BB48" s="139" cm="1">
        <f t="array" ref="BB48">IF($D48&lt;=BB$5,$E48*INDEX($L$25:$BF$25,1,BB$5-$D48+1),0)</f>
        <v>0</v>
      </c>
      <c r="BC48" s="139" cm="1">
        <f t="array" ref="BC48">IF($D48&lt;=BC$5,$E48*INDEX($L$25:$BF$25,1,BC$5-$D48+1),0)</f>
        <v>0</v>
      </c>
      <c r="BD48" s="139" cm="1">
        <f t="array" ref="BD48">IF($D48&lt;=BD$5,$E48*INDEX($L$25:$BF$25,1,BD$5-$D48+1),0)</f>
        <v>0</v>
      </c>
      <c r="BE48" s="139" cm="1">
        <f t="array" ref="BE48">IF($D48&lt;=BE$5,$E48*INDEX($L$25:$BF$25,1,BE$5-$D48+1),0)</f>
        <v>0</v>
      </c>
      <c r="BF48" s="139" cm="1">
        <f t="array" ref="BF48">IF($D48&lt;=BF$5,$E48*INDEX($L$25:$BF$25,1,BF$5-$D48+1),0)</f>
        <v>0</v>
      </c>
      <c r="BH48" s="70">
        <f t="shared" ca="1" si="102"/>
        <v>0</v>
      </c>
      <c r="BI48" s="70">
        <f t="shared" ca="1" si="102"/>
        <v>0</v>
      </c>
      <c r="BJ48" s="70">
        <f t="shared" ca="1" si="102"/>
        <v>0</v>
      </c>
      <c r="BK48" s="70">
        <f t="shared" ca="1" si="102"/>
        <v>0</v>
      </c>
      <c r="BL48" s="70">
        <f t="shared" ca="1" si="102"/>
        <v>0</v>
      </c>
      <c r="BM48" s="70">
        <f t="shared" ca="1" si="102"/>
        <v>0</v>
      </c>
      <c r="BN48" s="70">
        <f t="shared" ca="1" si="102"/>
        <v>0</v>
      </c>
      <c r="BO48" s="70">
        <f t="shared" ca="1" si="102"/>
        <v>0</v>
      </c>
      <c r="BP48" s="70">
        <f t="shared" ca="1" si="102"/>
        <v>0</v>
      </c>
      <c r="BQ48" s="70">
        <f t="shared" ca="1" si="102"/>
        <v>0</v>
      </c>
      <c r="BR48" s="70">
        <f t="shared" ca="1" si="102"/>
        <v>0</v>
      </c>
      <c r="BS48" s="70">
        <f t="shared" ca="1" si="102"/>
        <v>0</v>
      </c>
      <c r="BT48" s="70">
        <f t="shared" ca="1" si="102"/>
        <v>0</v>
      </c>
      <c r="BU48" s="70">
        <f t="shared" ca="1" si="102"/>
        <v>0</v>
      </c>
      <c r="BV48" s="70">
        <f t="shared" ca="1" si="102"/>
        <v>0</v>
      </c>
      <c r="BW48" s="70">
        <f t="shared" ca="1" si="102"/>
        <v>0</v>
      </c>
      <c r="BX48" s="139"/>
      <c r="BY48" s="70">
        <f t="shared" ca="1" si="99"/>
        <v>0</v>
      </c>
      <c r="BZ48" s="70">
        <f t="shared" ca="1" si="99"/>
        <v>0</v>
      </c>
      <c r="CA48" s="70">
        <f t="shared" ca="1" si="99"/>
        <v>0</v>
      </c>
      <c r="CB48" s="70">
        <f t="shared" ca="1" si="99"/>
        <v>0</v>
      </c>
    </row>
    <row r="49" spans="2:80" s="217" customFormat="1" hidden="1" outlineLevel="1">
      <c r="B49" s="223">
        <f t="shared" si="100"/>
        <v>44316</v>
      </c>
      <c r="C49" s="136"/>
      <c r="D49" s="17">
        <f t="shared" si="101"/>
        <v>16</v>
      </c>
      <c r="E49" s="36" cm="1">
        <f t="array" ref="E49">INDEX(L$20:BF$20,1,D49)</f>
        <v>0</v>
      </c>
      <c r="F49" s="36"/>
      <c r="G49" s="36"/>
      <c r="H49" s="36"/>
      <c r="I49" s="36"/>
      <c r="J49" s="36"/>
      <c r="K49" s="36"/>
      <c r="L49" s="139" cm="1">
        <f t="array" ref="L49">IF($D49&lt;=L$5,$E49*INDEX($L$25:$BF$25,1,L$5-$D49+1),0)</f>
        <v>0</v>
      </c>
      <c r="M49" s="139" cm="1">
        <f t="array" ref="M49">IF($D49&lt;=M$5,$E49*INDEX($L$25:$BF$25,1,M$5-$D49+1),0)</f>
        <v>0</v>
      </c>
      <c r="N49" s="139" cm="1">
        <f t="array" ref="N49">IF($D49&lt;=N$5,$E49*INDEX($L$25:$BF$25,1,N$5-$D49+1),0)</f>
        <v>0</v>
      </c>
      <c r="O49" s="139" cm="1">
        <f t="array" ref="O49">IF($D49&lt;=O$5,$E49*INDEX($L$25:$BF$25,1,O$5-$D49+1),0)</f>
        <v>0</v>
      </c>
      <c r="P49" s="139" cm="1">
        <f t="array" ref="P49">IF($D49&lt;=P$5,$E49*INDEX($L$25:$BF$25,1,P$5-$D49+1),0)</f>
        <v>0</v>
      </c>
      <c r="Q49" s="139" cm="1">
        <f t="array" ref="Q49">IF($D49&lt;=Q$5,$E49*INDEX($L$25:$BF$25,1,Q$5-$D49+1),0)</f>
        <v>0</v>
      </c>
      <c r="R49" s="139" cm="1">
        <f t="array" ref="R49">IF($D49&lt;=R$5,$E49*INDEX($L$25:$BF$25,1,R$5-$D49+1),0)</f>
        <v>0</v>
      </c>
      <c r="S49" s="139" cm="1">
        <f t="array" ref="S49">IF($D49&lt;=S$5,$E49*INDEX($L$25:$BF$25,1,S$5-$D49+1),0)</f>
        <v>0</v>
      </c>
      <c r="T49" s="139" cm="1">
        <f t="array" ref="T49">IF($D49&lt;=T$5,$E49*INDEX($L$25:$BF$25,1,T$5-$D49+1),0)</f>
        <v>0</v>
      </c>
      <c r="U49" s="139" cm="1">
        <f t="array" ref="U49">IF($D49&lt;=U$5,$E49*INDEX($L$25:$BF$25,1,U$5-$D49+1),0)</f>
        <v>0</v>
      </c>
      <c r="V49" s="139" cm="1">
        <f t="array" ref="V49">IF($D49&lt;=V$5,$E49*INDEX($L$25:$BF$25,1,V$5-$D49+1),0)</f>
        <v>0</v>
      </c>
      <c r="W49" s="139" cm="1">
        <f t="array" ref="W49">IF($D49&lt;=W$5,$E49*INDEX($L$25:$BF$25,1,W$5-$D49+1),0)</f>
        <v>0</v>
      </c>
      <c r="X49" s="139" cm="1">
        <f t="array" ref="X49">IF($D49&lt;=X$5,$E49*INDEX($L$25:$BF$25,1,X$5-$D49+1),0)</f>
        <v>0</v>
      </c>
      <c r="Y49" s="139" cm="1">
        <f t="array" ref="Y49">IF($D49&lt;=Y$5,$E49*INDEX($L$25:$BF$25,1,Y$5-$D49+1),0)</f>
        <v>0</v>
      </c>
      <c r="Z49" s="139" cm="1">
        <f t="array" ref="Z49">IF($D49&lt;=Z$5,$E49*INDEX($L$25:$BF$25,1,Z$5-$D49+1),0)</f>
        <v>0</v>
      </c>
      <c r="AA49" s="139" cm="1">
        <f t="array" ref="AA49">IF($D49&lt;=AA$5,$E49*INDEX($L$25:$BF$25,1,AA$5-$D49+1),0)</f>
        <v>0</v>
      </c>
      <c r="AB49" s="139" cm="1">
        <f t="array" ref="AB49">IF($D49&lt;=AB$5,$E49*INDEX($L$25:$BF$25,1,AB$5-$D49+1),0)</f>
        <v>0</v>
      </c>
      <c r="AC49" s="139" cm="1">
        <f t="array" ref="AC49">IF($D49&lt;=AC$5,$E49*INDEX($L$25:$BF$25,1,AC$5-$D49+1),0)</f>
        <v>0</v>
      </c>
      <c r="AD49" s="139" cm="1">
        <f t="array" ref="AD49">IF($D49&lt;=AD$5,$E49*INDEX($L$25:$BF$25,1,AD$5-$D49+1),0)</f>
        <v>0</v>
      </c>
      <c r="AE49" s="139" cm="1">
        <f t="array" ref="AE49">IF($D49&lt;=AE$5,$E49*INDEX($L$25:$BF$25,1,AE$5-$D49+1),0)</f>
        <v>0</v>
      </c>
      <c r="AF49" s="139" cm="1">
        <f t="array" ref="AF49">IF($D49&lt;=AF$5,$E49*INDEX($L$25:$BF$25,1,AF$5-$D49+1),0)</f>
        <v>0</v>
      </c>
      <c r="AG49" s="139" cm="1">
        <f t="array" ref="AG49">IF($D49&lt;=AG$5,$E49*INDEX($L$25:$BF$25,1,AG$5-$D49+1),0)</f>
        <v>0</v>
      </c>
      <c r="AH49" s="139" cm="1">
        <f t="array" ref="AH49">IF($D49&lt;=AH$5,$E49*INDEX($L$25:$BF$25,1,AH$5-$D49+1),0)</f>
        <v>0</v>
      </c>
      <c r="AI49" s="139" cm="1">
        <f t="array" ref="AI49">IF($D49&lt;=AI$5,$E49*INDEX($L$25:$BF$25,1,AI$5-$D49+1),0)</f>
        <v>0</v>
      </c>
      <c r="AJ49" s="139" cm="1">
        <f t="array" ref="AJ49">IF($D49&lt;=AJ$5,$E49*INDEX($L$25:$BF$25,1,AJ$5-$D49+1),0)</f>
        <v>0</v>
      </c>
      <c r="AK49" s="139" cm="1">
        <f t="array" ref="AK49">IF($D49&lt;=AK$5,$E49*INDEX($L$25:$BF$25,1,AK$5-$D49+1),0)</f>
        <v>0</v>
      </c>
      <c r="AL49" s="139" cm="1">
        <f t="array" ref="AL49">IF($D49&lt;=AL$5,$E49*INDEX($L$25:$BF$25,1,AL$5-$D49+1),0)</f>
        <v>0</v>
      </c>
      <c r="AM49" s="139" cm="1">
        <f t="array" ref="AM49">IF($D49&lt;=AM$5,$E49*INDEX($L$25:$BF$25,1,AM$5-$D49+1),0)</f>
        <v>0</v>
      </c>
      <c r="AN49" s="139" cm="1">
        <f t="array" ref="AN49">IF($D49&lt;=AN$5,$E49*INDEX($L$25:$BF$25,1,AN$5-$D49+1),0)</f>
        <v>0</v>
      </c>
      <c r="AO49" s="139" cm="1">
        <f t="array" ref="AO49">IF($D49&lt;=AO$5,$E49*INDEX($L$25:$BF$25,1,AO$5-$D49+1),0)</f>
        <v>0</v>
      </c>
      <c r="AP49" s="139" cm="1">
        <f t="array" ref="AP49">IF($D49&lt;=AP$5,$E49*INDEX($L$25:$BF$25,1,AP$5-$D49+1),0)</f>
        <v>0</v>
      </c>
      <c r="AQ49" s="139" cm="1">
        <f t="array" ref="AQ49">IF($D49&lt;=AQ$5,$E49*INDEX($L$25:$BF$25,1,AQ$5-$D49+1),0)</f>
        <v>0</v>
      </c>
      <c r="AR49" s="139" cm="1">
        <f t="array" ref="AR49">IF($D49&lt;=AR$5,$E49*INDEX($L$25:$BF$25,1,AR$5-$D49+1),0)</f>
        <v>0</v>
      </c>
      <c r="AS49" s="139" cm="1">
        <f t="array" ref="AS49">IF($D49&lt;=AS$5,$E49*INDEX($L$25:$BF$25,1,AS$5-$D49+1),0)</f>
        <v>0</v>
      </c>
      <c r="AT49" s="139" cm="1">
        <f t="array" ref="AT49">IF($D49&lt;=AT$5,$E49*INDEX($L$25:$BF$25,1,AT$5-$D49+1),0)</f>
        <v>0</v>
      </c>
      <c r="AU49" s="139" cm="1">
        <f t="array" ref="AU49">IF($D49&lt;=AU$5,$E49*INDEX($L$25:$BF$25,1,AU$5-$D49+1),0)</f>
        <v>0</v>
      </c>
      <c r="AV49" s="139" cm="1">
        <f t="array" ref="AV49">IF($D49&lt;=AV$5,$E49*INDEX($L$25:$BF$25,1,AV$5-$D49+1),0)</f>
        <v>0</v>
      </c>
      <c r="AW49" s="139" cm="1">
        <f t="array" ref="AW49">IF($D49&lt;=AW$5,$E49*INDEX($L$25:$BF$25,1,AW$5-$D49+1),0)</f>
        <v>0</v>
      </c>
      <c r="AX49" s="139" cm="1">
        <f t="array" ref="AX49">IF($D49&lt;=AX$5,$E49*INDEX($L$25:$BF$25,1,AX$5-$D49+1),0)</f>
        <v>0</v>
      </c>
      <c r="AY49" s="139" cm="1">
        <f t="array" ref="AY49">IF($D49&lt;=AY$5,$E49*INDEX($L$25:$BF$25,1,AY$5-$D49+1),0)</f>
        <v>0</v>
      </c>
      <c r="AZ49" s="139" cm="1">
        <f t="array" ref="AZ49">IF($D49&lt;=AZ$5,$E49*INDEX($L$25:$BF$25,1,AZ$5-$D49+1),0)</f>
        <v>0</v>
      </c>
      <c r="BA49" s="139" cm="1">
        <f t="array" ref="BA49">IF($D49&lt;=BA$5,$E49*INDEX($L$25:$BF$25,1,BA$5-$D49+1),0)</f>
        <v>0</v>
      </c>
      <c r="BB49" s="139" cm="1">
        <f t="array" ref="BB49">IF($D49&lt;=BB$5,$E49*INDEX($L$25:$BF$25,1,BB$5-$D49+1),0)</f>
        <v>0</v>
      </c>
      <c r="BC49" s="139" cm="1">
        <f t="array" ref="BC49">IF($D49&lt;=BC$5,$E49*INDEX($L$25:$BF$25,1,BC$5-$D49+1),0)</f>
        <v>0</v>
      </c>
      <c r="BD49" s="139" cm="1">
        <f t="array" ref="BD49">IF($D49&lt;=BD$5,$E49*INDEX($L$25:$BF$25,1,BD$5-$D49+1),0)</f>
        <v>0</v>
      </c>
      <c r="BE49" s="139" cm="1">
        <f t="array" ref="BE49">IF($D49&lt;=BE$5,$E49*INDEX($L$25:$BF$25,1,BE$5-$D49+1),0)</f>
        <v>0</v>
      </c>
      <c r="BF49" s="139" cm="1">
        <f t="array" ref="BF49">IF($D49&lt;=BF$5,$E49*INDEX($L$25:$BF$25,1,BF$5-$D49+1),0)</f>
        <v>0</v>
      </c>
      <c r="BH49" s="70">
        <f t="shared" ca="1" si="102"/>
        <v>0</v>
      </c>
      <c r="BI49" s="70">
        <f t="shared" ca="1" si="102"/>
        <v>0</v>
      </c>
      <c r="BJ49" s="70">
        <f t="shared" ca="1" si="102"/>
        <v>0</v>
      </c>
      <c r="BK49" s="70">
        <f t="shared" ca="1" si="102"/>
        <v>0</v>
      </c>
      <c r="BL49" s="70">
        <f t="shared" ca="1" si="102"/>
        <v>0</v>
      </c>
      <c r="BM49" s="70">
        <f t="shared" ca="1" si="102"/>
        <v>0</v>
      </c>
      <c r="BN49" s="70">
        <f t="shared" ca="1" si="102"/>
        <v>0</v>
      </c>
      <c r="BO49" s="70">
        <f t="shared" ca="1" si="102"/>
        <v>0</v>
      </c>
      <c r="BP49" s="70">
        <f t="shared" ca="1" si="102"/>
        <v>0</v>
      </c>
      <c r="BQ49" s="70">
        <f t="shared" ca="1" si="102"/>
        <v>0</v>
      </c>
      <c r="BR49" s="70">
        <f t="shared" ca="1" si="102"/>
        <v>0</v>
      </c>
      <c r="BS49" s="70">
        <f t="shared" ca="1" si="102"/>
        <v>0</v>
      </c>
      <c r="BT49" s="70">
        <f t="shared" ca="1" si="102"/>
        <v>0</v>
      </c>
      <c r="BU49" s="70">
        <f t="shared" ca="1" si="102"/>
        <v>0</v>
      </c>
      <c r="BV49" s="70">
        <f t="shared" ca="1" si="102"/>
        <v>0</v>
      </c>
      <c r="BW49" s="70">
        <f t="shared" ca="1" si="102"/>
        <v>0</v>
      </c>
      <c r="BX49" s="139"/>
      <c r="BY49" s="70">
        <f t="shared" ca="1" si="99"/>
        <v>0</v>
      </c>
      <c r="BZ49" s="70">
        <f t="shared" ca="1" si="99"/>
        <v>0</v>
      </c>
      <c r="CA49" s="70">
        <f t="shared" ca="1" si="99"/>
        <v>0</v>
      </c>
      <c r="CB49" s="70">
        <f t="shared" ca="1" si="99"/>
        <v>0</v>
      </c>
    </row>
    <row r="50" spans="2:80" s="217" customFormat="1" hidden="1" outlineLevel="1">
      <c r="B50" s="223">
        <f t="shared" si="100"/>
        <v>44347</v>
      </c>
      <c r="C50" s="136"/>
      <c r="D50" s="17">
        <f t="shared" si="101"/>
        <v>17</v>
      </c>
      <c r="E50" s="36" cm="1">
        <f t="array" ref="E50">INDEX(L$20:BF$20,1,D50)</f>
        <v>0</v>
      </c>
      <c r="F50" s="36"/>
      <c r="G50" s="36"/>
      <c r="H50" s="36"/>
      <c r="I50" s="36"/>
      <c r="J50" s="36"/>
      <c r="K50" s="36"/>
      <c r="L50" s="139" cm="1">
        <f t="array" ref="L50">IF($D50&lt;=L$5,$E50*INDEX($L$25:$BF$25,1,L$5-$D50+1),0)</f>
        <v>0</v>
      </c>
      <c r="M50" s="139" cm="1">
        <f t="array" ref="M50">IF($D50&lt;=M$5,$E50*INDEX($L$25:$BF$25,1,M$5-$D50+1),0)</f>
        <v>0</v>
      </c>
      <c r="N50" s="139" cm="1">
        <f t="array" ref="N50">IF($D50&lt;=N$5,$E50*INDEX($L$25:$BF$25,1,N$5-$D50+1),0)</f>
        <v>0</v>
      </c>
      <c r="O50" s="139" cm="1">
        <f t="array" ref="O50">IF($D50&lt;=O$5,$E50*INDEX($L$25:$BF$25,1,O$5-$D50+1),0)</f>
        <v>0</v>
      </c>
      <c r="P50" s="139" cm="1">
        <f t="array" ref="P50">IF($D50&lt;=P$5,$E50*INDEX($L$25:$BF$25,1,P$5-$D50+1),0)</f>
        <v>0</v>
      </c>
      <c r="Q50" s="139" cm="1">
        <f t="array" ref="Q50">IF($D50&lt;=Q$5,$E50*INDEX($L$25:$BF$25,1,Q$5-$D50+1),0)</f>
        <v>0</v>
      </c>
      <c r="R50" s="139" cm="1">
        <f t="array" ref="R50">IF($D50&lt;=R$5,$E50*INDEX($L$25:$BF$25,1,R$5-$D50+1),0)</f>
        <v>0</v>
      </c>
      <c r="S50" s="139" cm="1">
        <f t="array" ref="S50">IF($D50&lt;=S$5,$E50*INDEX($L$25:$BF$25,1,S$5-$D50+1),0)</f>
        <v>0</v>
      </c>
      <c r="T50" s="139" cm="1">
        <f t="array" ref="T50">IF($D50&lt;=T$5,$E50*INDEX($L$25:$BF$25,1,T$5-$D50+1),0)</f>
        <v>0</v>
      </c>
      <c r="U50" s="139" cm="1">
        <f t="array" ref="U50">IF($D50&lt;=U$5,$E50*INDEX($L$25:$BF$25,1,U$5-$D50+1),0)</f>
        <v>0</v>
      </c>
      <c r="V50" s="139" cm="1">
        <f t="array" ref="V50">IF($D50&lt;=V$5,$E50*INDEX($L$25:$BF$25,1,V$5-$D50+1),0)</f>
        <v>0</v>
      </c>
      <c r="W50" s="139" cm="1">
        <f t="array" ref="W50">IF($D50&lt;=W$5,$E50*INDEX($L$25:$BF$25,1,W$5-$D50+1),0)</f>
        <v>0</v>
      </c>
      <c r="X50" s="139" cm="1">
        <f t="array" ref="X50">IF($D50&lt;=X$5,$E50*INDEX($L$25:$BF$25,1,X$5-$D50+1),0)</f>
        <v>0</v>
      </c>
      <c r="Y50" s="139" cm="1">
        <f t="array" ref="Y50">IF($D50&lt;=Y$5,$E50*INDEX($L$25:$BF$25,1,Y$5-$D50+1),0)</f>
        <v>0</v>
      </c>
      <c r="Z50" s="139" cm="1">
        <f t="array" ref="Z50">IF($D50&lt;=Z$5,$E50*INDEX($L$25:$BF$25,1,Z$5-$D50+1),0)</f>
        <v>0</v>
      </c>
      <c r="AA50" s="139" cm="1">
        <f t="array" ref="AA50">IF($D50&lt;=AA$5,$E50*INDEX($L$25:$BF$25,1,AA$5-$D50+1),0)</f>
        <v>0</v>
      </c>
      <c r="AB50" s="139" cm="1">
        <f t="array" ref="AB50">IF($D50&lt;=AB$5,$E50*INDEX($L$25:$BF$25,1,AB$5-$D50+1),0)</f>
        <v>0</v>
      </c>
      <c r="AC50" s="139" cm="1">
        <f t="array" ref="AC50">IF($D50&lt;=AC$5,$E50*INDEX($L$25:$BF$25,1,AC$5-$D50+1),0)</f>
        <v>0</v>
      </c>
      <c r="AD50" s="139" cm="1">
        <f t="array" ref="AD50">IF($D50&lt;=AD$5,$E50*INDEX($L$25:$BF$25,1,AD$5-$D50+1),0)</f>
        <v>0</v>
      </c>
      <c r="AE50" s="139" cm="1">
        <f t="array" ref="AE50">IF($D50&lt;=AE$5,$E50*INDEX($L$25:$BF$25,1,AE$5-$D50+1),0)</f>
        <v>0</v>
      </c>
      <c r="AF50" s="139" cm="1">
        <f t="array" ref="AF50">IF($D50&lt;=AF$5,$E50*INDEX($L$25:$BF$25,1,AF$5-$D50+1),0)</f>
        <v>0</v>
      </c>
      <c r="AG50" s="139" cm="1">
        <f t="array" ref="AG50">IF($D50&lt;=AG$5,$E50*INDEX($L$25:$BF$25,1,AG$5-$D50+1),0)</f>
        <v>0</v>
      </c>
      <c r="AH50" s="139" cm="1">
        <f t="array" ref="AH50">IF($D50&lt;=AH$5,$E50*INDEX($L$25:$BF$25,1,AH$5-$D50+1),0)</f>
        <v>0</v>
      </c>
      <c r="AI50" s="139" cm="1">
        <f t="array" ref="AI50">IF($D50&lt;=AI$5,$E50*INDEX($L$25:$BF$25,1,AI$5-$D50+1),0)</f>
        <v>0</v>
      </c>
      <c r="AJ50" s="139" cm="1">
        <f t="array" ref="AJ50">IF($D50&lt;=AJ$5,$E50*INDEX($L$25:$BF$25,1,AJ$5-$D50+1),0)</f>
        <v>0</v>
      </c>
      <c r="AK50" s="139" cm="1">
        <f t="array" ref="AK50">IF($D50&lt;=AK$5,$E50*INDEX($L$25:$BF$25,1,AK$5-$D50+1),0)</f>
        <v>0</v>
      </c>
      <c r="AL50" s="139" cm="1">
        <f t="array" ref="AL50">IF($D50&lt;=AL$5,$E50*INDEX($L$25:$BF$25,1,AL$5-$D50+1),0)</f>
        <v>0</v>
      </c>
      <c r="AM50" s="139" cm="1">
        <f t="array" ref="AM50">IF($D50&lt;=AM$5,$E50*INDEX($L$25:$BF$25,1,AM$5-$D50+1),0)</f>
        <v>0</v>
      </c>
      <c r="AN50" s="139" cm="1">
        <f t="array" ref="AN50">IF($D50&lt;=AN$5,$E50*INDEX($L$25:$BF$25,1,AN$5-$D50+1),0)</f>
        <v>0</v>
      </c>
      <c r="AO50" s="139" cm="1">
        <f t="array" ref="AO50">IF($D50&lt;=AO$5,$E50*INDEX($L$25:$BF$25,1,AO$5-$D50+1),0)</f>
        <v>0</v>
      </c>
      <c r="AP50" s="139" cm="1">
        <f t="array" ref="AP50">IF($D50&lt;=AP$5,$E50*INDEX($L$25:$BF$25,1,AP$5-$D50+1),0)</f>
        <v>0</v>
      </c>
      <c r="AQ50" s="139" cm="1">
        <f t="array" ref="AQ50">IF($D50&lt;=AQ$5,$E50*INDEX($L$25:$BF$25,1,AQ$5-$D50+1),0)</f>
        <v>0</v>
      </c>
      <c r="AR50" s="139" cm="1">
        <f t="array" ref="AR50">IF($D50&lt;=AR$5,$E50*INDEX($L$25:$BF$25,1,AR$5-$D50+1),0)</f>
        <v>0</v>
      </c>
      <c r="AS50" s="139" cm="1">
        <f t="array" ref="AS50">IF($D50&lt;=AS$5,$E50*INDEX($L$25:$BF$25,1,AS$5-$D50+1),0)</f>
        <v>0</v>
      </c>
      <c r="AT50" s="139" cm="1">
        <f t="array" ref="AT50">IF($D50&lt;=AT$5,$E50*INDEX($L$25:$BF$25,1,AT$5-$D50+1),0)</f>
        <v>0</v>
      </c>
      <c r="AU50" s="139" cm="1">
        <f t="array" ref="AU50">IF($D50&lt;=AU$5,$E50*INDEX($L$25:$BF$25,1,AU$5-$D50+1),0)</f>
        <v>0</v>
      </c>
      <c r="AV50" s="139" cm="1">
        <f t="array" ref="AV50">IF($D50&lt;=AV$5,$E50*INDEX($L$25:$BF$25,1,AV$5-$D50+1),0)</f>
        <v>0</v>
      </c>
      <c r="AW50" s="139" cm="1">
        <f t="array" ref="AW50">IF($D50&lt;=AW$5,$E50*INDEX($L$25:$BF$25,1,AW$5-$D50+1),0)</f>
        <v>0</v>
      </c>
      <c r="AX50" s="139" cm="1">
        <f t="array" ref="AX50">IF($D50&lt;=AX$5,$E50*INDEX($L$25:$BF$25,1,AX$5-$D50+1),0)</f>
        <v>0</v>
      </c>
      <c r="AY50" s="139" cm="1">
        <f t="array" ref="AY50">IF($D50&lt;=AY$5,$E50*INDEX($L$25:$BF$25,1,AY$5-$D50+1),0)</f>
        <v>0</v>
      </c>
      <c r="AZ50" s="139" cm="1">
        <f t="array" ref="AZ50">IF($D50&lt;=AZ$5,$E50*INDEX($L$25:$BF$25,1,AZ$5-$D50+1),0)</f>
        <v>0</v>
      </c>
      <c r="BA50" s="139" cm="1">
        <f t="array" ref="BA50">IF($D50&lt;=BA$5,$E50*INDEX($L$25:$BF$25,1,BA$5-$D50+1),0)</f>
        <v>0</v>
      </c>
      <c r="BB50" s="139" cm="1">
        <f t="array" ref="BB50">IF($D50&lt;=BB$5,$E50*INDEX($L$25:$BF$25,1,BB$5-$D50+1),0)</f>
        <v>0</v>
      </c>
      <c r="BC50" s="139" cm="1">
        <f t="array" ref="BC50">IF($D50&lt;=BC$5,$E50*INDEX($L$25:$BF$25,1,BC$5-$D50+1),0)</f>
        <v>0</v>
      </c>
      <c r="BD50" s="139" cm="1">
        <f t="array" ref="BD50">IF($D50&lt;=BD$5,$E50*INDEX($L$25:$BF$25,1,BD$5-$D50+1),0)</f>
        <v>0</v>
      </c>
      <c r="BE50" s="139" cm="1">
        <f t="array" ref="BE50">IF($D50&lt;=BE$5,$E50*INDEX($L$25:$BF$25,1,BE$5-$D50+1),0)</f>
        <v>0</v>
      </c>
      <c r="BF50" s="139" cm="1">
        <f t="array" ref="BF50">IF($D50&lt;=BF$5,$E50*INDEX($L$25:$BF$25,1,BF$5-$D50+1),0)</f>
        <v>0</v>
      </c>
      <c r="BH50" s="70">
        <f t="shared" ca="1" si="102"/>
        <v>0</v>
      </c>
      <c r="BI50" s="70">
        <f t="shared" ca="1" si="102"/>
        <v>0</v>
      </c>
      <c r="BJ50" s="70">
        <f t="shared" ca="1" si="102"/>
        <v>0</v>
      </c>
      <c r="BK50" s="70">
        <f t="shared" ca="1" si="102"/>
        <v>0</v>
      </c>
      <c r="BL50" s="70">
        <f t="shared" ca="1" si="102"/>
        <v>0</v>
      </c>
      <c r="BM50" s="70">
        <f t="shared" ca="1" si="102"/>
        <v>0</v>
      </c>
      <c r="BN50" s="70">
        <f t="shared" ca="1" si="102"/>
        <v>0</v>
      </c>
      <c r="BO50" s="70">
        <f t="shared" ca="1" si="102"/>
        <v>0</v>
      </c>
      <c r="BP50" s="70">
        <f t="shared" ca="1" si="102"/>
        <v>0</v>
      </c>
      <c r="BQ50" s="70">
        <f t="shared" ca="1" si="102"/>
        <v>0</v>
      </c>
      <c r="BR50" s="70">
        <f t="shared" ca="1" si="102"/>
        <v>0</v>
      </c>
      <c r="BS50" s="70">
        <f t="shared" ca="1" si="102"/>
        <v>0</v>
      </c>
      <c r="BT50" s="70">
        <f t="shared" ca="1" si="102"/>
        <v>0</v>
      </c>
      <c r="BU50" s="70">
        <f t="shared" ca="1" si="102"/>
        <v>0</v>
      </c>
      <c r="BV50" s="70">
        <f t="shared" ca="1" si="102"/>
        <v>0</v>
      </c>
      <c r="BW50" s="70">
        <f t="shared" ca="1" si="102"/>
        <v>0</v>
      </c>
      <c r="BX50" s="139"/>
      <c r="BY50" s="70">
        <f t="shared" ca="1" si="99"/>
        <v>0</v>
      </c>
      <c r="BZ50" s="70">
        <f t="shared" ca="1" si="99"/>
        <v>0</v>
      </c>
      <c r="CA50" s="70">
        <f t="shared" ca="1" si="99"/>
        <v>0</v>
      </c>
      <c r="CB50" s="70">
        <f t="shared" ca="1" si="99"/>
        <v>0</v>
      </c>
    </row>
    <row r="51" spans="2:80" s="217" customFormat="1" hidden="1" outlineLevel="1">
      <c r="B51" s="223">
        <f t="shared" si="100"/>
        <v>44377</v>
      </c>
      <c r="C51" s="136"/>
      <c r="D51" s="17">
        <f t="shared" si="101"/>
        <v>18</v>
      </c>
      <c r="E51" s="36" cm="1">
        <f t="array" ref="E51">INDEX(L$20:BF$20,1,D51)</f>
        <v>0</v>
      </c>
      <c r="F51" s="36"/>
      <c r="G51" s="36"/>
      <c r="H51" s="36"/>
      <c r="I51" s="36"/>
      <c r="J51" s="36"/>
      <c r="K51" s="36"/>
      <c r="L51" s="139" cm="1">
        <f t="array" ref="L51">IF($D51&lt;=L$5,$E51*INDEX($L$25:$BF$25,1,L$5-$D51+1),0)</f>
        <v>0</v>
      </c>
      <c r="M51" s="139" cm="1">
        <f t="array" ref="M51">IF($D51&lt;=M$5,$E51*INDEX($L$25:$BF$25,1,M$5-$D51+1),0)</f>
        <v>0</v>
      </c>
      <c r="N51" s="139" cm="1">
        <f t="array" ref="N51">IF($D51&lt;=N$5,$E51*INDEX($L$25:$BF$25,1,N$5-$D51+1),0)</f>
        <v>0</v>
      </c>
      <c r="O51" s="139" cm="1">
        <f t="array" ref="O51">IF($D51&lt;=O$5,$E51*INDEX($L$25:$BF$25,1,O$5-$D51+1),0)</f>
        <v>0</v>
      </c>
      <c r="P51" s="139" cm="1">
        <f t="array" ref="P51">IF($D51&lt;=P$5,$E51*INDEX($L$25:$BF$25,1,P$5-$D51+1),0)</f>
        <v>0</v>
      </c>
      <c r="Q51" s="139" cm="1">
        <f t="array" ref="Q51">IF($D51&lt;=Q$5,$E51*INDEX($L$25:$BF$25,1,Q$5-$D51+1),0)</f>
        <v>0</v>
      </c>
      <c r="R51" s="139" cm="1">
        <f t="array" ref="R51">IF($D51&lt;=R$5,$E51*INDEX($L$25:$BF$25,1,R$5-$D51+1),0)</f>
        <v>0</v>
      </c>
      <c r="S51" s="139" cm="1">
        <f t="array" ref="S51">IF($D51&lt;=S$5,$E51*INDEX($L$25:$BF$25,1,S$5-$D51+1),0)</f>
        <v>0</v>
      </c>
      <c r="T51" s="139" cm="1">
        <f t="array" ref="T51">IF($D51&lt;=T$5,$E51*INDEX($L$25:$BF$25,1,T$5-$D51+1),0)</f>
        <v>0</v>
      </c>
      <c r="U51" s="139" cm="1">
        <f t="array" ref="U51">IF($D51&lt;=U$5,$E51*INDEX($L$25:$BF$25,1,U$5-$D51+1),0)</f>
        <v>0</v>
      </c>
      <c r="V51" s="139" cm="1">
        <f t="array" ref="V51">IF($D51&lt;=V$5,$E51*INDEX($L$25:$BF$25,1,V$5-$D51+1),0)</f>
        <v>0</v>
      </c>
      <c r="W51" s="139" cm="1">
        <f t="array" ref="W51">IF($D51&lt;=W$5,$E51*INDEX($L$25:$BF$25,1,W$5-$D51+1),0)</f>
        <v>0</v>
      </c>
      <c r="X51" s="139" cm="1">
        <f t="array" ref="X51">IF($D51&lt;=X$5,$E51*INDEX($L$25:$BF$25,1,X$5-$D51+1),0)</f>
        <v>0</v>
      </c>
      <c r="Y51" s="139" cm="1">
        <f t="array" ref="Y51">IF($D51&lt;=Y$5,$E51*INDEX($L$25:$BF$25,1,Y$5-$D51+1),0)</f>
        <v>0</v>
      </c>
      <c r="Z51" s="139" cm="1">
        <f t="array" ref="Z51">IF($D51&lt;=Z$5,$E51*INDEX($L$25:$BF$25,1,Z$5-$D51+1),0)</f>
        <v>0</v>
      </c>
      <c r="AA51" s="139" cm="1">
        <f t="array" ref="AA51">IF($D51&lt;=AA$5,$E51*INDEX($L$25:$BF$25,1,AA$5-$D51+1),0)</f>
        <v>0</v>
      </c>
      <c r="AB51" s="139" cm="1">
        <f t="array" ref="AB51">IF($D51&lt;=AB$5,$E51*INDEX($L$25:$BF$25,1,AB$5-$D51+1),0)</f>
        <v>0</v>
      </c>
      <c r="AC51" s="139" cm="1">
        <f t="array" ref="AC51">IF($D51&lt;=AC$5,$E51*INDEX($L$25:$BF$25,1,AC$5-$D51+1),0)</f>
        <v>0</v>
      </c>
      <c r="AD51" s="139" cm="1">
        <f t="array" ref="AD51">IF($D51&lt;=AD$5,$E51*INDEX($L$25:$BF$25,1,AD$5-$D51+1),0)</f>
        <v>0</v>
      </c>
      <c r="AE51" s="139" cm="1">
        <f t="array" ref="AE51">IF($D51&lt;=AE$5,$E51*INDEX($L$25:$BF$25,1,AE$5-$D51+1),0)</f>
        <v>0</v>
      </c>
      <c r="AF51" s="139" cm="1">
        <f t="array" ref="AF51">IF($D51&lt;=AF$5,$E51*INDEX($L$25:$BF$25,1,AF$5-$D51+1),0)</f>
        <v>0</v>
      </c>
      <c r="AG51" s="139" cm="1">
        <f t="array" ref="AG51">IF($D51&lt;=AG$5,$E51*INDEX($L$25:$BF$25,1,AG$5-$D51+1),0)</f>
        <v>0</v>
      </c>
      <c r="AH51" s="139" cm="1">
        <f t="array" ref="AH51">IF($D51&lt;=AH$5,$E51*INDEX($L$25:$BF$25,1,AH$5-$D51+1),0)</f>
        <v>0</v>
      </c>
      <c r="AI51" s="139" cm="1">
        <f t="array" ref="AI51">IF($D51&lt;=AI$5,$E51*INDEX($L$25:$BF$25,1,AI$5-$D51+1),0)</f>
        <v>0</v>
      </c>
      <c r="AJ51" s="139" cm="1">
        <f t="array" ref="AJ51">IF($D51&lt;=AJ$5,$E51*INDEX($L$25:$BF$25,1,AJ$5-$D51+1),0)</f>
        <v>0</v>
      </c>
      <c r="AK51" s="139" cm="1">
        <f t="array" ref="AK51">IF($D51&lt;=AK$5,$E51*INDEX($L$25:$BF$25,1,AK$5-$D51+1),0)</f>
        <v>0</v>
      </c>
      <c r="AL51" s="139" cm="1">
        <f t="array" ref="AL51">IF($D51&lt;=AL$5,$E51*INDEX($L$25:$BF$25,1,AL$5-$D51+1),0)</f>
        <v>0</v>
      </c>
      <c r="AM51" s="139" cm="1">
        <f t="array" ref="AM51">IF($D51&lt;=AM$5,$E51*INDEX($L$25:$BF$25,1,AM$5-$D51+1),0)</f>
        <v>0</v>
      </c>
      <c r="AN51" s="139" cm="1">
        <f t="array" ref="AN51">IF($D51&lt;=AN$5,$E51*INDEX($L$25:$BF$25,1,AN$5-$D51+1),0)</f>
        <v>0</v>
      </c>
      <c r="AO51" s="139" cm="1">
        <f t="array" ref="AO51">IF($D51&lt;=AO$5,$E51*INDEX($L$25:$BF$25,1,AO$5-$D51+1),0)</f>
        <v>0</v>
      </c>
      <c r="AP51" s="139" cm="1">
        <f t="array" ref="AP51">IF($D51&lt;=AP$5,$E51*INDEX($L$25:$BF$25,1,AP$5-$D51+1),0)</f>
        <v>0</v>
      </c>
      <c r="AQ51" s="139" cm="1">
        <f t="array" ref="AQ51">IF($D51&lt;=AQ$5,$E51*INDEX($L$25:$BF$25,1,AQ$5-$D51+1),0)</f>
        <v>0</v>
      </c>
      <c r="AR51" s="139" cm="1">
        <f t="array" ref="AR51">IF($D51&lt;=AR$5,$E51*INDEX($L$25:$BF$25,1,AR$5-$D51+1),0)</f>
        <v>0</v>
      </c>
      <c r="AS51" s="139" cm="1">
        <f t="array" ref="AS51">IF($D51&lt;=AS$5,$E51*INDEX($L$25:$BF$25,1,AS$5-$D51+1),0)</f>
        <v>0</v>
      </c>
      <c r="AT51" s="139" cm="1">
        <f t="array" ref="AT51">IF($D51&lt;=AT$5,$E51*INDEX($L$25:$BF$25,1,AT$5-$D51+1),0)</f>
        <v>0</v>
      </c>
      <c r="AU51" s="139" cm="1">
        <f t="array" ref="AU51">IF($D51&lt;=AU$5,$E51*INDEX($L$25:$BF$25,1,AU$5-$D51+1),0)</f>
        <v>0</v>
      </c>
      <c r="AV51" s="139" cm="1">
        <f t="array" ref="AV51">IF($D51&lt;=AV$5,$E51*INDEX($L$25:$BF$25,1,AV$5-$D51+1),0)</f>
        <v>0</v>
      </c>
      <c r="AW51" s="139" cm="1">
        <f t="array" ref="AW51">IF($D51&lt;=AW$5,$E51*INDEX($L$25:$BF$25,1,AW$5-$D51+1),0)</f>
        <v>0</v>
      </c>
      <c r="AX51" s="139" cm="1">
        <f t="array" ref="AX51">IF($D51&lt;=AX$5,$E51*INDEX($L$25:$BF$25,1,AX$5-$D51+1),0)</f>
        <v>0</v>
      </c>
      <c r="AY51" s="139" cm="1">
        <f t="array" ref="AY51">IF($D51&lt;=AY$5,$E51*INDEX($L$25:$BF$25,1,AY$5-$D51+1),0)</f>
        <v>0</v>
      </c>
      <c r="AZ51" s="139" cm="1">
        <f t="array" ref="AZ51">IF($D51&lt;=AZ$5,$E51*INDEX($L$25:$BF$25,1,AZ$5-$D51+1),0)</f>
        <v>0</v>
      </c>
      <c r="BA51" s="139" cm="1">
        <f t="array" ref="BA51">IF($D51&lt;=BA$5,$E51*INDEX($L$25:$BF$25,1,BA$5-$D51+1),0)</f>
        <v>0</v>
      </c>
      <c r="BB51" s="139" cm="1">
        <f t="array" ref="BB51">IF($D51&lt;=BB$5,$E51*INDEX($L$25:$BF$25,1,BB$5-$D51+1),0)</f>
        <v>0</v>
      </c>
      <c r="BC51" s="139" cm="1">
        <f t="array" ref="BC51">IF($D51&lt;=BC$5,$E51*INDEX($L$25:$BF$25,1,BC$5-$D51+1),0)</f>
        <v>0</v>
      </c>
      <c r="BD51" s="139" cm="1">
        <f t="array" ref="BD51">IF($D51&lt;=BD$5,$E51*INDEX($L$25:$BF$25,1,BD$5-$D51+1),0)</f>
        <v>0</v>
      </c>
      <c r="BE51" s="139" cm="1">
        <f t="array" ref="BE51">IF($D51&lt;=BE$5,$E51*INDEX($L$25:$BF$25,1,BE$5-$D51+1),0)</f>
        <v>0</v>
      </c>
      <c r="BF51" s="139" cm="1">
        <f t="array" ref="BF51">IF($D51&lt;=BF$5,$E51*INDEX($L$25:$BF$25,1,BF$5-$D51+1),0)</f>
        <v>0</v>
      </c>
      <c r="BH51" s="70">
        <f t="shared" ca="1" si="102"/>
        <v>0</v>
      </c>
      <c r="BI51" s="70">
        <f t="shared" ca="1" si="102"/>
        <v>0</v>
      </c>
      <c r="BJ51" s="70">
        <f t="shared" ca="1" si="102"/>
        <v>0</v>
      </c>
      <c r="BK51" s="70">
        <f t="shared" ca="1" si="102"/>
        <v>0</v>
      </c>
      <c r="BL51" s="70">
        <f t="shared" ca="1" si="102"/>
        <v>0</v>
      </c>
      <c r="BM51" s="70">
        <f t="shared" ca="1" si="102"/>
        <v>0</v>
      </c>
      <c r="BN51" s="70">
        <f t="shared" ca="1" si="102"/>
        <v>0</v>
      </c>
      <c r="BO51" s="70">
        <f t="shared" ca="1" si="102"/>
        <v>0</v>
      </c>
      <c r="BP51" s="70">
        <f t="shared" ca="1" si="102"/>
        <v>0</v>
      </c>
      <c r="BQ51" s="70">
        <f t="shared" ca="1" si="102"/>
        <v>0</v>
      </c>
      <c r="BR51" s="70">
        <f t="shared" ca="1" si="102"/>
        <v>0</v>
      </c>
      <c r="BS51" s="70">
        <f t="shared" ca="1" si="102"/>
        <v>0</v>
      </c>
      <c r="BT51" s="70">
        <f t="shared" ca="1" si="102"/>
        <v>0</v>
      </c>
      <c r="BU51" s="70">
        <f t="shared" ca="1" si="102"/>
        <v>0</v>
      </c>
      <c r="BV51" s="70">
        <f t="shared" ca="1" si="102"/>
        <v>0</v>
      </c>
      <c r="BW51" s="70">
        <f t="shared" ca="1" si="102"/>
        <v>0</v>
      </c>
      <c r="BX51" s="139"/>
      <c r="BY51" s="70">
        <f t="shared" ca="1" si="99"/>
        <v>0</v>
      </c>
      <c r="BZ51" s="70">
        <f t="shared" ca="1" si="99"/>
        <v>0</v>
      </c>
      <c r="CA51" s="70">
        <f t="shared" ca="1" si="99"/>
        <v>0</v>
      </c>
      <c r="CB51" s="70">
        <f t="shared" ca="1" si="99"/>
        <v>0</v>
      </c>
    </row>
    <row r="52" spans="2:80" s="217" customFormat="1" hidden="1" outlineLevel="1">
      <c r="B52" s="223">
        <f t="shared" si="100"/>
        <v>44408</v>
      </c>
      <c r="C52" s="136"/>
      <c r="D52" s="17">
        <f t="shared" si="101"/>
        <v>19</v>
      </c>
      <c r="E52" s="36" cm="1">
        <f t="array" ref="E52">INDEX(L$20:BF$20,1,D52)</f>
        <v>0</v>
      </c>
      <c r="F52" s="36"/>
      <c r="G52" s="36"/>
      <c r="H52" s="36"/>
      <c r="I52" s="36"/>
      <c r="J52" s="36"/>
      <c r="K52" s="36"/>
      <c r="L52" s="139" cm="1">
        <f t="array" ref="L52">IF($D52&lt;=L$5,$E52*INDEX($L$25:$BF$25,1,L$5-$D52+1),0)</f>
        <v>0</v>
      </c>
      <c r="M52" s="139" cm="1">
        <f t="array" ref="M52">IF($D52&lt;=M$5,$E52*INDEX($L$25:$BF$25,1,M$5-$D52+1),0)</f>
        <v>0</v>
      </c>
      <c r="N52" s="139" cm="1">
        <f t="array" ref="N52">IF($D52&lt;=N$5,$E52*INDEX($L$25:$BF$25,1,N$5-$D52+1),0)</f>
        <v>0</v>
      </c>
      <c r="O52" s="139" cm="1">
        <f t="array" ref="O52">IF($D52&lt;=O$5,$E52*INDEX($L$25:$BF$25,1,O$5-$D52+1),0)</f>
        <v>0</v>
      </c>
      <c r="P52" s="139" cm="1">
        <f t="array" ref="P52">IF($D52&lt;=P$5,$E52*INDEX($L$25:$BF$25,1,P$5-$D52+1),0)</f>
        <v>0</v>
      </c>
      <c r="Q52" s="139" cm="1">
        <f t="array" ref="Q52">IF($D52&lt;=Q$5,$E52*INDEX($L$25:$BF$25,1,Q$5-$D52+1),0)</f>
        <v>0</v>
      </c>
      <c r="R52" s="139" cm="1">
        <f t="array" ref="R52">IF($D52&lt;=R$5,$E52*INDEX($L$25:$BF$25,1,R$5-$D52+1),0)</f>
        <v>0</v>
      </c>
      <c r="S52" s="139" cm="1">
        <f t="array" ref="S52">IF($D52&lt;=S$5,$E52*INDEX($L$25:$BF$25,1,S$5-$D52+1),0)</f>
        <v>0</v>
      </c>
      <c r="T52" s="139" cm="1">
        <f t="array" ref="T52">IF($D52&lt;=T$5,$E52*INDEX($L$25:$BF$25,1,T$5-$D52+1),0)</f>
        <v>0</v>
      </c>
      <c r="U52" s="139" cm="1">
        <f t="array" ref="U52">IF($D52&lt;=U$5,$E52*INDEX($L$25:$BF$25,1,U$5-$D52+1),0)</f>
        <v>0</v>
      </c>
      <c r="V52" s="139" cm="1">
        <f t="array" ref="V52">IF($D52&lt;=V$5,$E52*INDEX($L$25:$BF$25,1,V$5-$D52+1),0)</f>
        <v>0</v>
      </c>
      <c r="W52" s="139" cm="1">
        <f t="array" ref="W52">IF($D52&lt;=W$5,$E52*INDEX($L$25:$BF$25,1,W$5-$D52+1),0)</f>
        <v>0</v>
      </c>
      <c r="X52" s="139" cm="1">
        <f t="array" ref="X52">IF($D52&lt;=X$5,$E52*INDEX($L$25:$BF$25,1,X$5-$D52+1),0)</f>
        <v>0</v>
      </c>
      <c r="Y52" s="139" cm="1">
        <f t="array" ref="Y52">IF($D52&lt;=Y$5,$E52*INDEX($L$25:$BF$25,1,Y$5-$D52+1),0)</f>
        <v>0</v>
      </c>
      <c r="Z52" s="139" cm="1">
        <f t="array" ref="Z52">IF($D52&lt;=Z$5,$E52*INDEX($L$25:$BF$25,1,Z$5-$D52+1),0)</f>
        <v>0</v>
      </c>
      <c r="AA52" s="139" cm="1">
        <f t="array" ref="AA52">IF($D52&lt;=AA$5,$E52*INDEX($L$25:$BF$25,1,AA$5-$D52+1),0)</f>
        <v>0</v>
      </c>
      <c r="AB52" s="139" cm="1">
        <f t="array" ref="AB52">IF($D52&lt;=AB$5,$E52*INDEX($L$25:$BF$25,1,AB$5-$D52+1),0)</f>
        <v>0</v>
      </c>
      <c r="AC52" s="139" cm="1">
        <f t="array" ref="AC52">IF($D52&lt;=AC$5,$E52*INDEX($L$25:$BF$25,1,AC$5-$D52+1),0)</f>
        <v>0</v>
      </c>
      <c r="AD52" s="139" cm="1">
        <f t="array" ref="AD52">IF($D52&lt;=AD$5,$E52*INDEX($L$25:$BF$25,1,AD$5-$D52+1),0)</f>
        <v>0</v>
      </c>
      <c r="AE52" s="139" cm="1">
        <f t="array" ref="AE52">IF($D52&lt;=AE$5,$E52*INDEX($L$25:$BF$25,1,AE$5-$D52+1),0)</f>
        <v>0</v>
      </c>
      <c r="AF52" s="139" cm="1">
        <f t="array" ref="AF52">IF($D52&lt;=AF$5,$E52*INDEX($L$25:$BF$25,1,AF$5-$D52+1),0)</f>
        <v>0</v>
      </c>
      <c r="AG52" s="139" cm="1">
        <f t="array" ref="AG52">IF($D52&lt;=AG$5,$E52*INDEX($L$25:$BF$25,1,AG$5-$D52+1),0)</f>
        <v>0</v>
      </c>
      <c r="AH52" s="139" cm="1">
        <f t="array" ref="AH52">IF($D52&lt;=AH$5,$E52*INDEX($L$25:$BF$25,1,AH$5-$D52+1),0)</f>
        <v>0</v>
      </c>
      <c r="AI52" s="139" cm="1">
        <f t="array" ref="AI52">IF($D52&lt;=AI$5,$E52*INDEX($L$25:$BF$25,1,AI$5-$D52+1),0)</f>
        <v>0</v>
      </c>
      <c r="AJ52" s="139" cm="1">
        <f t="array" ref="AJ52">IF($D52&lt;=AJ$5,$E52*INDEX($L$25:$BF$25,1,AJ$5-$D52+1),0)</f>
        <v>0</v>
      </c>
      <c r="AK52" s="139" cm="1">
        <f t="array" ref="AK52">IF($D52&lt;=AK$5,$E52*INDEX($L$25:$BF$25,1,AK$5-$D52+1),0)</f>
        <v>0</v>
      </c>
      <c r="AL52" s="139" cm="1">
        <f t="array" ref="AL52">IF($D52&lt;=AL$5,$E52*INDEX($L$25:$BF$25,1,AL$5-$D52+1),0)</f>
        <v>0</v>
      </c>
      <c r="AM52" s="139" cm="1">
        <f t="array" ref="AM52">IF($D52&lt;=AM$5,$E52*INDEX($L$25:$BF$25,1,AM$5-$D52+1),0)</f>
        <v>0</v>
      </c>
      <c r="AN52" s="139" cm="1">
        <f t="array" ref="AN52">IF($D52&lt;=AN$5,$E52*INDEX($L$25:$BF$25,1,AN$5-$D52+1),0)</f>
        <v>0</v>
      </c>
      <c r="AO52" s="139" cm="1">
        <f t="array" ref="AO52">IF($D52&lt;=AO$5,$E52*INDEX($L$25:$BF$25,1,AO$5-$D52+1),0)</f>
        <v>0</v>
      </c>
      <c r="AP52" s="139" cm="1">
        <f t="array" ref="AP52">IF($D52&lt;=AP$5,$E52*INDEX($L$25:$BF$25,1,AP$5-$D52+1),0)</f>
        <v>0</v>
      </c>
      <c r="AQ52" s="139" cm="1">
        <f t="array" ref="AQ52">IF($D52&lt;=AQ$5,$E52*INDEX($L$25:$BF$25,1,AQ$5-$D52+1),0)</f>
        <v>0</v>
      </c>
      <c r="AR52" s="139" cm="1">
        <f t="array" ref="AR52">IF($D52&lt;=AR$5,$E52*INDEX($L$25:$BF$25,1,AR$5-$D52+1),0)</f>
        <v>0</v>
      </c>
      <c r="AS52" s="139" cm="1">
        <f t="array" ref="AS52">IF($D52&lt;=AS$5,$E52*INDEX($L$25:$BF$25,1,AS$5-$D52+1),0)</f>
        <v>0</v>
      </c>
      <c r="AT52" s="139" cm="1">
        <f t="array" ref="AT52">IF($D52&lt;=AT$5,$E52*INDEX($L$25:$BF$25,1,AT$5-$D52+1),0)</f>
        <v>0</v>
      </c>
      <c r="AU52" s="139" cm="1">
        <f t="array" ref="AU52">IF($D52&lt;=AU$5,$E52*INDEX($L$25:$BF$25,1,AU$5-$D52+1),0)</f>
        <v>0</v>
      </c>
      <c r="AV52" s="139" cm="1">
        <f t="array" ref="AV52">IF($D52&lt;=AV$5,$E52*INDEX($L$25:$BF$25,1,AV$5-$D52+1),0)</f>
        <v>0</v>
      </c>
      <c r="AW52" s="139" cm="1">
        <f t="array" ref="AW52">IF($D52&lt;=AW$5,$E52*INDEX($L$25:$BF$25,1,AW$5-$D52+1),0)</f>
        <v>0</v>
      </c>
      <c r="AX52" s="139" cm="1">
        <f t="array" ref="AX52">IF($D52&lt;=AX$5,$E52*INDEX($L$25:$BF$25,1,AX$5-$D52+1),0)</f>
        <v>0</v>
      </c>
      <c r="AY52" s="139" cm="1">
        <f t="array" ref="AY52">IF($D52&lt;=AY$5,$E52*INDEX($L$25:$BF$25,1,AY$5-$D52+1),0)</f>
        <v>0</v>
      </c>
      <c r="AZ52" s="139" cm="1">
        <f t="array" ref="AZ52">IF($D52&lt;=AZ$5,$E52*INDEX($L$25:$BF$25,1,AZ$5-$D52+1),0)</f>
        <v>0</v>
      </c>
      <c r="BA52" s="139" cm="1">
        <f t="array" ref="BA52">IF($D52&lt;=BA$5,$E52*INDEX($L$25:$BF$25,1,BA$5-$D52+1),0)</f>
        <v>0</v>
      </c>
      <c r="BB52" s="139" cm="1">
        <f t="array" ref="BB52">IF($D52&lt;=BB$5,$E52*INDEX($L$25:$BF$25,1,BB$5-$D52+1),0)</f>
        <v>0</v>
      </c>
      <c r="BC52" s="139" cm="1">
        <f t="array" ref="BC52">IF($D52&lt;=BC$5,$E52*INDEX($L$25:$BF$25,1,BC$5-$D52+1),0)</f>
        <v>0</v>
      </c>
      <c r="BD52" s="139" cm="1">
        <f t="array" ref="BD52">IF($D52&lt;=BD$5,$E52*INDEX($L$25:$BF$25,1,BD$5-$D52+1),0)</f>
        <v>0</v>
      </c>
      <c r="BE52" s="139" cm="1">
        <f t="array" ref="BE52">IF($D52&lt;=BE$5,$E52*INDEX($L$25:$BF$25,1,BE$5-$D52+1),0)</f>
        <v>0</v>
      </c>
      <c r="BF52" s="139" cm="1">
        <f t="array" ref="BF52">IF($D52&lt;=BF$5,$E52*INDEX($L$25:$BF$25,1,BF$5-$D52+1),0)</f>
        <v>0</v>
      </c>
      <c r="BH52" s="70">
        <f t="shared" ca="1" si="102"/>
        <v>0</v>
      </c>
      <c r="BI52" s="70">
        <f t="shared" ca="1" si="102"/>
        <v>0</v>
      </c>
      <c r="BJ52" s="70">
        <f t="shared" ca="1" si="102"/>
        <v>0</v>
      </c>
      <c r="BK52" s="70">
        <f t="shared" ca="1" si="102"/>
        <v>0</v>
      </c>
      <c r="BL52" s="70">
        <f t="shared" ca="1" si="102"/>
        <v>0</v>
      </c>
      <c r="BM52" s="70">
        <f t="shared" ca="1" si="102"/>
        <v>0</v>
      </c>
      <c r="BN52" s="70">
        <f t="shared" ca="1" si="102"/>
        <v>0</v>
      </c>
      <c r="BO52" s="70">
        <f t="shared" ca="1" si="102"/>
        <v>0</v>
      </c>
      <c r="BP52" s="70">
        <f t="shared" ca="1" si="102"/>
        <v>0</v>
      </c>
      <c r="BQ52" s="70">
        <f t="shared" ca="1" si="102"/>
        <v>0</v>
      </c>
      <c r="BR52" s="70">
        <f t="shared" ca="1" si="102"/>
        <v>0</v>
      </c>
      <c r="BS52" s="70">
        <f t="shared" ca="1" si="102"/>
        <v>0</v>
      </c>
      <c r="BT52" s="70">
        <f t="shared" ca="1" si="102"/>
        <v>0</v>
      </c>
      <c r="BU52" s="70">
        <f t="shared" ca="1" si="102"/>
        <v>0</v>
      </c>
      <c r="BV52" s="70">
        <f t="shared" ca="1" si="102"/>
        <v>0</v>
      </c>
      <c r="BW52" s="70">
        <f t="shared" ca="1" si="102"/>
        <v>0</v>
      </c>
      <c r="BX52" s="139"/>
      <c r="BY52" s="70">
        <f t="shared" ca="1" si="99"/>
        <v>0</v>
      </c>
      <c r="BZ52" s="70">
        <f t="shared" ca="1" si="99"/>
        <v>0</v>
      </c>
      <c r="CA52" s="70">
        <f t="shared" ca="1" si="99"/>
        <v>0</v>
      </c>
      <c r="CB52" s="70">
        <f t="shared" ca="1" si="99"/>
        <v>0</v>
      </c>
    </row>
    <row r="53" spans="2:80" s="217" customFormat="1" hidden="1" outlineLevel="1">
      <c r="B53" s="223">
        <f t="shared" si="100"/>
        <v>44439</v>
      </c>
      <c r="C53" s="136"/>
      <c r="D53" s="17">
        <f t="shared" si="101"/>
        <v>20</v>
      </c>
      <c r="E53" s="36" cm="1">
        <f t="array" ref="E53">INDEX(L$20:BF$20,1,D53)</f>
        <v>0</v>
      </c>
      <c r="F53" s="36"/>
      <c r="G53" s="36"/>
      <c r="H53" s="36"/>
      <c r="I53" s="36"/>
      <c r="J53" s="36"/>
      <c r="K53" s="36"/>
      <c r="L53" s="139" cm="1">
        <f t="array" ref="L53">IF($D53&lt;=L$5,$E53*INDEX($L$25:$BF$25,1,L$5-$D53+1),0)</f>
        <v>0</v>
      </c>
      <c r="M53" s="139" cm="1">
        <f t="array" ref="M53">IF($D53&lt;=M$5,$E53*INDEX($L$25:$BF$25,1,M$5-$D53+1),0)</f>
        <v>0</v>
      </c>
      <c r="N53" s="139" cm="1">
        <f t="array" ref="N53">IF($D53&lt;=N$5,$E53*INDEX($L$25:$BF$25,1,N$5-$D53+1),0)</f>
        <v>0</v>
      </c>
      <c r="O53" s="139" cm="1">
        <f t="array" ref="O53">IF($D53&lt;=O$5,$E53*INDEX($L$25:$BF$25,1,O$5-$D53+1),0)</f>
        <v>0</v>
      </c>
      <c r="P53" s="139" cm="1">
        <f t="array" ref="P53">IF($D53&lt;=P$5,$E53*INDEX($L$25:$BF$25,1,P$5-$D53+1),0)</f>
        <v>0</v>
      </c>
      <c r="Q53" s="139" cm="1">
        <f t="array" ref="Q53">IF($D53&lt;=Q$5,$E53*INDEX($L$25:$BF$25,1,Q$5-$D53+1),0)</f>
        <v>0</v>
      </c>
      <c r="R53" s="139" cm="1">
        <f t="array" ref="R53">IF($D53&lt;=R$5,$E53*INDEX($L$25:$BF$25,1,R$5-$D53+1),0)</f>
        <v>0</v>
      </c>
      <c r="S53" s="139" cm="1">
        <f t="array" ref="S53">IF($D53&lt;=S$5,$E53*INDEX($L$25:$BF$25,1,S$5-$D53+1),0)</f>
        <v>0</v>
      </c>
      <c r="T53" s="139" cm="1">
        <f t="array" ref="T53">IF($D53&lt;=T$5,$E53*INDEX($L$25:$BF$25,1,T$5-$D53+1),0)</f>
        <v>0</v>
      </c>
      <c r="U53" s="139" cm="1">
        <f t="array" ref="U53">IF($D53&lt;=U$5,$E53*INDEX($L$25:$BF$25,1,U$5-$D53+1),0)</f>
        <v>0</v>
      </c>
      <c r="V53" s="139" cm="1">
        <f t="array" ref="V53">IF($D53&lt;=V$5,$E53*INDEX($L$25:$BF$25,1,V$5-$D53+1),0)</f>
        <v>0</v>
      </c>
      <c r="W53" s="139" cm="1">
        <f t="array" ref="W53">IF($D53&lt;=W$5,$E53*INDEX($L$25:$BF$25,1,W$5-$D53+1),0)</f>
        <v>0</v>
      </c>
      <c r="X53" s="139" cm="1">
        <f t="array" ref="X53">IF($D53&lt;=X$5,$E53*INDEX($L$25:$BF$25,1,X$5-$D53+1),0)</f>
        <v>0</v>
      </c>
      <c r="Y53" s="139" cm="1">
        <f t="array" ref="Y53">IF($D53&lt;=Y$5,$E53*INDEX($L$25:$BF$25,1,Y$5-$D53+1),0)</f>
        <v>0</v>
      </c>
      <c r="Z53" s="139" cm="1">
        <f t="array" ref="Z53">IF($D53&lt;=Z$5,$E53*INDEX($L$25:$BF$25,1,Z$5-$D53+1),0)</f>
        <v>0</v>
      </c>
      <c r="AA53" s="139" cm="1">
        <f t="array" ref="AA53">IF($D53&lt;=AA$5,$E53*INDEX($L$25:$BF$25,1,AA$5-$D53+1),0)</f>
        <v>0</v>
      </c>
      <c r="AB53" s="139" cm="1">
        <f t="array" ref="AB53">IF($D53&lt;=AB$5,$E53*INDEX($L$25:$BF$25,1,AB$5-$D53+1),0)</f>
        <v>0</v>
      </c>
      <c r="AC53" s="139" cm="1">
        <f t="array" ref="AC53">IF($D53&lt;=AC$5,$E53*INDEX($L$25:$BF$25,1,AC$5-$D53+1),0)</f>
        <v>0</v>
      </c>
      <c r="AD53" s="139" cm="1">
        <f t="array" ref="AD53">IF($D53&lt;=AD$5,$E53*INDEX($L$25:$BF$25,1,AD$5-$D53+1),0)</f>
        <v>0</v>
      </c>
      <c r="AE53" s="139" cm="1">
        <f t="array" ref="AE53">IF($D53&lt;=AE$5,$E53*INDEX($L$25:$BF$25,1,AE$5-$D53+1),0)</f>
        <v>0</v>
      </c>
      <c r="AF53" s="139" cm="1">
        <f t="array" ref="AF53">IF($D53&lt;=AF$5,$E53*INDEX($L$25:$BF$25,1,AF$5-$D53+1),0)</f>
        <v>0</v>
      </c>
      <c r="AG53" s="139" cm="1">
        <f t="array" ref="AG53">IF($D53&lt;=AG$5,$E53*INDEX($L$25:$BF$25,1,AG$5-$D53+1),0)</f>
        <v>0</v>
      </c>
      <c r="AH53" s="139" cm="1">
        <f t="array" ref="AH53">IF($D53&lt;=AH$5,$E53*INDEX($L$25:$BF$25,1,AH$5-$D53+1),0)</f>
        <v>0</v>
      </c>
      <c r="AI53" s="139" cm="1">
        <f t="array" ref="AI53">IF($D53&lt;=AI$5,$E53*INDEX($L$25:$BF$25,1,AI$5-$D53+1),0)</f>
        <v>0</v>
      </c>
      <c r="AJ53" s="139" cm="1">
        <f t="array" ref="AJ53">IF($D53&lt;=AJ$5,$E53*INDEX($L$25:$BF$25,1,AJ$5-$D53+1),0)</f>
        <v>0</v>
      </c>
      <c r="AK53" s="139" cm="1">
        <f t="array" ref="AK53">IF($D53&lt;=AK$5,$E53*INDEX($L$25:$BF$25,1,AK$5-$D53+1),0)</f>
        <v>0</v>
      </c>
      <c r="AL53" s="139" cm="1">
        <f t="array" ref="AL53">IF($D53&lt;=AL$5,$E53*INDEX($L$25:$BF$25,1,AL$5-$D53+1),0)</f>
        <v>0</v>
      </c>
      <c r="AM53" s="139" cm="1">
        <f t="array" ref="AM53">IF($D53&lt;=AM$5,$E53*INDEX($L$25:$BF$25,1,AM$5-$D53+1),0)</f>
        <v>0</v>
      </c>
      <c r="AN53" s="139" cm="1">
        <f t="array" ref="AN53">IF($D53&lt;=AN$5,$E53*INDEX($L$25:$BF$25,1,AN$5-$D53+1),0)</f>
        <v>0</v>
      </c>
      <c r="AO53" s="139" cm="1">
        <f t="array" ref="AO53">IF($D53&lt;=AO$5,$E53*INDEX($L$25:$BF$25,1,AO$5-$D53+1),0)</f>
        <v>0</v>
      </c>
      <c r="AP53" s="139" cm="1">
        <f t="array" ref="AP53">IF($D53&lt;=AP$5,$E53*INDEX($L$25:$BF$25,1,AP$5-$D53+1),0)</f>
        <v>0</v>
      </c>
      <c r="AQ53" s="139" cm="1">
        <f t="array" ref="AQ53">IF($D53&lt;=AQ$5,$E53*INDEX($L$25:$BF$25,1,AQ$5-$D53+1),0)</f>
        <v>0</v>
      </c>
      <c r="AR53" s="139" cm="1">
        <f t="array" ref="AR53">IF($D53&lt;=AR$5,$E53*INDEX($L$25:$BF$25,1,AR$5-$D53+1),0)</f>
        <v>0</v>
      </c>
      <c r="AS53" s="139" cm="1">
        <f t="array" ref="AS53">IF($D53&lt;=AS$5,$E53*INDEX($L$25:$BF$25,1,AS$5-$D53+1),0)</f>
        <v>0</v>
      </c>
      <c r="AT53" s="139" cm="1">
        <f t="array" ref="AT53">IF($D53&lt;=AT$5,$E53*INDEX($L$25:$BF$25,1,AT$5-$D53+1),0)</f>
        <v>0</v>
      </c>
      <c r="AU53" s="139" cm="1">
        <f t="array" ref="AU53">IF($D53&lt;=AU$5,$E53*INDEX($L$25:$BF$25,1,AU$5-$D53+1),0)</f>
        <v>0</v>
      </c>
      <c r="AV53" s="139" cm="1">
        <f t="array" ref="AV53">IF($D53&lt;=AV$5,$E53*INDEX($L$25:$BF$25,1,AV$5-$D53+1),0)</f>
        <v>0</v>
      </c>
      <c r="AW53" s="139" cm="1">
        <f t="array" ref="AW53">IF($D53&lt;=AW$5,$E53*INDEX($L$25:$BF$25,1,AW$5-$D53+1),0)</f>
        <v>0</v>
      </c>
      <c r="AX53" s="139" cm="1">
        <f t="array" ref="AX53">IF($D53&lt;=AX$5,$E53*INDEX($L$25:$BF$25,1,AX$5-$D53+1),0)</f>
        <v>0</v>
      </c>
      <c r="AY53" s="139" cm="1">
        <f t="array" ref="AY53">IF($D53&lt;=AY$5,$E53*INDEX($L$25:$BF$25,1,AY$5-$D53+1),0)</f>
        <v>0</v>
      </c>
      <c r="AZ53" s="139" cm="1">
        <f t="array" ref="AZ53">IF($D53&lt;=AZ$5,$E53*INDEX($L$25:$BF$25,1,AZ$5-$D53+1),0)</f>
        <v>0</v>
      </c>
      <c r="BA53" s="139" cm="1">
        <f t="array" ref="BA53">IF($D53&lt;=BA$5,$E53*INDEX($L$25:$BF$25,1,BA$5-$D53+1),0)</f>
        <v>0</v>
      </c>
      <c r="BB53" s="139" cm="1">
        <f t="array" ref="BB53">IF($D53&lt;=BB$5,$E53*INDEX($L$25:$BF$25,1,BB$5-$D53+1),0)</f>
        <v>0</v>
      </c>
      <c r="BC53" s="139" cm="1">
        <f t="array" ref="BC53">IF($D53&lt;=BC$5,$E53*INDEX($L$25:$BF$25,1,BC$5-$D53+1),0)</f>
        <v>0</v>
      </c>
      <c r="BD53" s="139" cm="1">
        <f t="array" ref="BD53">IF($D53&lt;=BD$5,$E53*INDEX($L$25:$BF$25,1,BD$5-$D53+1),0)</f>
        <v>0</v>
      </c>
      <c r="BE53" s="139" cm="1">
        <f t="array" ref="BE53">IF($D53&lt;=BE$5,$E53*INDEX($L$25:$BF$25,1,BE$5-$D53+1),0)</f>
        <v>0</v>
      </c>
      <c r="BF53" s="139" cm="1">
        <f t="array" ref="BF53">IF($D53&lt;=BF$5,$E53*INDEX($L$25:$BF$25,1,BF$5-$D53+1),0)</f>
        <v>0</v>
      </c>
      <c r="BH53" s="70">
        <f t="shared" ref="BH53:BW62" ca="1" si="103">SUMIFS($L53:$BF53,$L$6:$BF$6,BH$6,$L$7:$BF$7,BH$7)</f>
        <v>0</v>
      </c>
      <c r="BI53" s="70">
        <f t="shared" ca="1" si="103"/>
        <v>0</v>
      </c>
      <c r="BJ53" s="70">
        <f t="shared" ca="1" si="103"/>
        <v>0</v>
      </c>
      <c r="BK53" s="70">
        <f t="shared" ca="1" si="103"/>
        <v>0</v>
      </c>
      <c r="BL53" s="70">
        <f t="shared" ca="1" si="103"/>
        <v>0</v>
      </c>
      <c r="BM53" s="70">
        <f t="shared" ca="1" si="103"/>
        <v>0</v>
      </c>
      <c r="BN53" s="70">
        <f t="shared" ca="1" si="103"/>
        <v>0</v>
      </c>
      <c r="BO53" s="70">
        <f t="shared" ca="1" si="103"/>
        <v>0</v>
      </c>
      <c r="BP53" s="70">
        <f t="shared" ca="1" si="103"/>
        <v>0</v>
      </c>
      <c r="BQ53" s="70">
        <f t="shared" ca="1" si="103"/>
        <v>0</v>
      </c>
      <c r="BR53" s="70">
        <f t="shared" ca="1" si="103"/>
        <v>0</v>
      </c>
      <c r="BS53" s="70">
        <f t="shared" ca="1" si="103"/>
        <v>0</v>
      </c>
      <c r="BT53" s="70">
        <f t="shared" ca="1" si="103"/>
        <v>0</v>
      </c>
      <c r="BU53" s="70">
        <f t="shared" ca="1" si="103"/>
        <v>0</v>
      </c>
      <c r="BV53" s="70">
        <f t="shared" ca="1" si="103"/>
        <v>0</v>
      </c>
      <c r="BW53" s="70">
        <f t="shared" ca="1" si="103"/>
        <v>0</v>
      </c>
      <c r="BX53" s="139"/>
      <c r="BY53" s="70">
        <f t="shared" ref="BY53:CB72" ca="1" si="104">SUMIFS($L53:$BF53,$L$6:$BF$6,BY$6)</f>
        <v>0</v>
      </c>
      <c r="BZ53" s="70">
        <f t="shared" ca="1" si="104"/>
        <v>0</v>
      </c>
      <c r="CA53" s="70">
        <f t="shared" ca="1" si="104"/>
        <v>0</v>
      </c>
      <c r="CB53" s="70">
        <f t="shared" ca="1" si="104"/>
        <v>0</v>
      </c>
    </row>
    <row r="54" spans="2:80" s="217" customFormat="1" hidden="1" outlineLevel="1">
      <c r="B54" s="223">
        <f t="shared" si="100"/>
        <v>44469</v>
      </c>
      <c r="C54" s="136"/>
      <c r="D54" s="17">
        <f t="shared" si="101"/>
        <v>21</v>
      </c>
      <c r="E54" s="36" cm="1">
        <f t="array" ref="E54">INDEX(L$20:BF$20,1,D54)</f>
        <v>0</v>
      </c>
      <c r="F54" s="36"/>
      <c r="G54" s="36"/>
      <c r="H54" s="36"/>
      <c r="I54" s="36"/>
      <c r="J54" s="36"/>
      <c r="K54" s="36"/>
      <c r="L54" s="139" cm="1">
        <f t="array" ref="L54">IF($D54&lt;=L$5,$E54*INDEX($L$25:$BF$25,1,L$5-$D54+1),0)</f>
        <v>0</v>
      </c>
      <c r="M54" s="139" cm="1">
        <f t="array" ref="M54">IF($D54&lt;=M$5,$E54*INDEX($L$25:$BF$25,1,M$5-$D54+1),0)</f>
        <v>0</v>
      </c>
      <c r="N54" s="139" cm="1">
        <f t="array" ref="N54">IF($D54&lt;=N$5,$E54*INDEX($L$25:$BF$25,1,N$5-$D54+1),0)</f>
        <v>0</v>
      </c>
      <c r="O54" s="139" cm="1">
        <f t="array" ref="O54">IF($D54&lt;=O$5,$E54*INDEX($L$25:$BF$25,1,O$5-$D54+1),0)</f>
        <v>0</v>
      </c>
      <c r="P54" s="139" cm="1">
        <f t="array" ref="P54">IF($D54&lt;=P$5,$E54*INDEX($L$25:$BF$25,1,P$5-$D54+1),0)</f>
        <v>0</v>
      </c>
      <c r="Q54" s="139" cm="1">
        <f t="array" ref="Q54">IF($D54&lt;=Q$5,$E54*INDEX($L$25:$BF$25,1,Q$5-$D54+1),0)</f>
        <v>0</v>
      </c>
      <c r="R54" s="139" cm="1">
        <f t="array" ref="R54">IF($D54&lt;=R$5,$E54*INDEX($L$25:$BF$25,1,R$5-$D54+1),0)</f>
        <v>0</v>
      </c>
      <c r="S54" s="139" cm="1">
        <f t="array" ref="S54">IF($D54&lt;=S$5,$E54*INDEX($L$25:$BF$25,1,S$5-$D54+1),0)</f>
        <v>0</v>
      </c>
      <c r="T54" s="139" cm="1">
        <f t="array" ref="T54">IF($D54&lt;=T$5,$E54*INDEX($L$25:$BF$25,1,T$5-$D54+1),0)</f>
        <v>0</v>
      </c>
      <c r="U54" s="139" cm="1">
        <f t="array" ref="U54">IF($D54&lt;=U$5,$E54*INDEX($L$25:$BF$25,1,U$5-$D54+1),0)</f>
        <v>0</v>
      </c>
      <c r="V54" s="139" cm="1">
        <f t="array" ref="V54">IF($D54&lt;=V$5,$E54*INDEX($L$25:$BF$25,1,V$5-$D54+1),0)</f>
        <v>0</v>
      </c>
      <c r="W54" s="139" cm="1">
        <f t="array" ref="W54">IF($D54&lt;=W$5,$E54*INDEX($L$25:$BF$25,1,W$5-$D54+1),0)</f>
        <v>0</v>
      </c>
      <c r="X54" s="139" cm="1">
        <f t="array" ref="X54">IF($D54&lt;=X$5,$E54*INDEX($L$25:$BF$25,1,X$5-$D54+1),0)</f>
        <v>0</v>
      </c>
      <c r="Y54" s="139" cm="1">
        <f t="array" ref="Y54">IF($D54&lt;=Y$5,$E54*INDEX($L$25:$BF$25,1,Y$5-$D54+1),0)</f>
        <v>0</v>
      </c>
      <c r="Z54" s="139" cm="1">
        <f t="array" ref="Z54">IF($D54&lt;=Z$5,$E54*INDEX($L$25:$BF$25,1,Z$5-$D54+1),0)</f>
        <v>0</v>
      </c>
      <c r="AA54" s="139" cm="1">
        <f t="array" ref="AA54">IF($D54&lt;=AA$5,$E54*INDEX($L$25:$BF$25,1,AA$5-$D54+1),0)</f>
        <v>0</v>
      </c>
      <c r="AB54" s="139" cm="1">
        <f t="array" ref="AB54">IF($D54&lt;=AB$5,$E54*INDEX($L$25:$BF$25,1,AB$5-$D54+1),0)</f>
        <v>0</v>
      </c>
      <c r="AC54" s="139" cm="1">
        <f t="array" ref="AC54">IF($D54&lt;=AC$5,$E54*INDEX($L$25:$BF$25,1,AC$5-$D54+1),0)</f>
        <v>0</v>
      </c>
      <c r="AD54" s="139" cm="1">
        <f t="array" ref="AD54">IF($D54&lt;=AD$5,$E54*INDEX($L$25:$BF$25,1,AD$5-$D54+1),0)</f>
        <v>0</v>
      </c>
      <c r="AE54" s="139" cm="1">
        <f t="array" ref="AE54">IF($D54&lt;=AE$5,$E54*INDEX($L$25:$BF$25,1,AE$5-$D54+1),0)</f>
        <v>0</v>
      </c>
      <c r="AF54" s="139" cm="1">
        <f t="array" ref="AF54">IF($D54&lt;=AF$5,$E54*INDEX($L$25:$BF$25,1,AF$5-$D54+1),0)</f>
        <v>0</v>
      </c>
      <c r="AG54" s="139" cm="1">
        <f t="array" ref="AG54">IF($D54&lt;=AG$5,$E54*INDEX($L$25:$BF$25,1,AG$5-$D54+1),0)</f>
        <v>0</v>
      </c>
      <c r="AH54" s="139" cm="1">
        <f t="array" ref="AH54">IF($D54&lt;=AH$5,$E54*INDEX($L$25:$BF$25,1,AH$5-$D54+1),0)</f>
        <v>0</v>
      </c>
      <c r="AI54" s="139" cm="1">
        <f t="array" ref="AI54">IF($D54&lt;=AI$5,$E54*INDEX($L$25:$BF$25,1,AI$5-$D54+1),0)</f>
        <v>0</v>
      </c>
      <c r="AJ54" s="139" cm="1">
        <f t="array" ref="AJ54">IF($D54&lt;=AJ$5,$E54*INDEX($L$25:$BF$25,1,AJ$5-$D54+1),0)</f>
        <v>0</v>
      </c>
      <c r="AK54" s="139" cm="1">
        <f t="array" ref="AK54">IF($D54&lt;=AK$5,$E54*INDEX($L$25:$BF$25,1,AK$5-$D54+1),0)</f>
        <v>0</v>
      </c>
      <c r="AL54" s="139" cm="1">
        <f t="array" ref="AL54">IF($D54&lt;=AL$5,$E54*INDEX($L$25:$BF$25,1,AL$5-$D54+1),0)</f>
        <v>0</v>
      </c>
      <c r="AM54" s="139" cm="1">
        <f t="array" ref="AM54">IF($D54&lt;=AM$5,$E54*INDEX($L$25:$BF$25,1,AM$5-$D54+1),0)</f>
        <v>0</v>
      </c>
      <c r="AN54" s="139" cm="1">
        <f t="array" ref="AN54">IF($D54&lt;=AN$5,$E54*INDEX($L$25:$BF$25,1,AN$5-$D54+1),0)</f>
        <v>0</v>
      </c>
      <c r="AO54" s="139" cm="1">
        <f t="array" ref="AO54">IF($D54&lt;=AO$5,$E54*INDEX($L$25:$BF$25,1,AO$5-$D54+1),0)</f>
        <v>0</v>
      </c>
      <c r="AP54" s="139" cm="1">
        <f t="array" ref="AP54">IF($D54&lt;=AP$5,$E54*INDEX($L$25:$BF$25,1,AP$5-$D54+1),0)</f>
        <v>0</v>
      </c>
      <c r="AQ54" s="139" cm="1">
        <f t="array" ref="AQ54">IF($D54&lt;=AQ$5,$E54*INDEX($L$25:$BF$25,1,AQ$5-$D54+1),0)</f>
        <v>0</v>
      </c>
      <c r="AR54" s="139" cm="1">
        <f t="array" ref="AR54">IF($D54&lt;=AR$5,$E54*INDEX($L$25:$BF$25,1,AR$5-$D54+1),0)</f>
        <v>0</v>
      </c>
      <c r="AS54" s="139" cm="1">
        <f t="array" ref="AS54">IF($D54&lt;=AS$5,$E54*INDEX($L$25:$BF$25,1,AS$5-$D54+1),0)</f>
        <v>0</v>
      </c>
      <c r="AT54" s="139" cm="1">
        <f t="array" ref="AT54">IF($D54&lt;=AT$5,$E54*INDEX($L$25:$BF$25,1,AT$5-$D54+1),0)</f>
        <v>0</v>
      </c>
      <c r="AU54" s="139" cm="1">
        <f t="array" ref="AU54">IF($D54&lt;=AU$5,$E54*INDEX($L$25:$BF$25,1,AU$5-$D54+1),0)</f>
        <v>0</v>
      </c>
      <c r="AV54" s="139" cm="1">
        <f t="array" ref="AV54">IF($D54&lt;=AV$5,$E54*INDEX($L$25:$BF$25,1,AV$5-$D54+1),0)</f>
        <v>0</v>
      </c>
      <c r="AW54" s="139" cm="1">
        <f t="array" ref="AW54">IF($D54&lt;=AW$5,$E54*INDEX($L$25:$BF$25,1,AW$5-$D54+1),0)</f>
        <v>0</v>
      </c>
      <c r="AX54" s="139" cm="1">
        <f t="array" ref="AX54">IF($D54&lt;=AX$5,$E54*INDEX($L$25:$BF$25,1,AX$5-$D54+1),0)</f>
        <v>0</v>
      </c>
      <c r="AY54" s="139" cm="1">
        <f t="array" ref="AY54">IF($D54&lt;=AY$5,$E54*INDEX($L$25:$BF$25,1,AY$5-$D54+1),0)</f>
        <v>0</v>
      </c>
      <c r="AZ54" s="139" cm="1">
        <f t="array" ref="AZ54">IF($D54&lt;=AZ$5,$E54*INDEX($L$25:$BF$25,1,AZ$5-$D54+1),0)</f>
        <v>0</v>
      </c>
      <c r="BA54" s="139" cm="1">
        <f t="array" ref="BA54">IF($D54&lt;=BA$5,$E54*INDEX($L$25:$BF$25,1,BA$5-$D54+1),0)</f>
        <v>0</v>
      </c>
      <c r="BB54" s="139" cm="1">
        <f t="array" ref="BB54">IF($D54&lt;=BB$5,$E54*INDEX($L$25:$BF$25,1,BB$5-$D54+1),0)</f>
        <v>0</v>
      </c>
      <c r="BC54" s="139" cm="1">
        <f t="array" ref="BC54">IF($D54&lt;=BC$5,$E54*INDEX($L$25:$BF$25,1,BC$5-$D54+1),0)</f>
        <v>0</v>
      </c>
      <c r="BD54" s="139" cm="1">
        <f t="array" ref="BD54">IF($D54&lt;=BD$5,$E54*INDEX($L$25:$BF$25,1,BD$5-$D54+1),0)</f>
        <v>0</v>
      </c>
      <c r="BE54" s="139" cm="1">
        <f t="array" ref="BE54">IF($D54&lt;=BE$5,$E54*INDEX($L$25:$BF$25,1,BE$5-$D54+1),0)</f>
        <v>0</v>
      </c>
      <c r="BF54" s="139" cm="1">
        <f t="array" ref="BF54">IF($D54&lt;=BF$5,$E54*INDEX($L$25:$BF$25,1,BF$5-$D54+1),0)</f>
        <v>0</v>
      </c>
      <c r="BH54" s="70">
        <f t="shared" ca="1" si="103"/>
        <v>0</v>
      </c>
      <c r="BI54" s="70">
        <f t="shared" ca="1" si="103"/>
        <v>0</v>
      </c>
      <c r="BJ54" s="70">
        <f t="shared" ca="1" si="103"/>
        <v>0</v>
      </c>
      <c r="BK54" s="70">
        <f t="shared" ca="1" si="103"/>
        <v>0</v>
      </c>
      <c r="BL54" s="70">
        <f t="shared" ca="1" si="103"/>
        <v>0</v>
      </c>
      <c r="BM54" s="70">
        <f t="shared" ca="1" si="103"/>
        <v>0</v>
      </c>
      <c r="BN54" s="70">
        <f t="shared" ca="1" si="103"/>
        <v>0</v>
      </c>
      <c r="BO54" s="70">
        <f t="shared" ca="1" si="103"/>
        <v>0</v>
      </c>
      <c r="BP54" s="70">
        <f t="shared" ca="1" si="103"/>
        <v>0</v>
      </c>
      <c r="BQ54" s="70">
        <f t="shared" ca="1" si="103"/>
        <v>0</v>
      </c>
      <c r="BR54" s="70">
        <f t="shared" ca="1" si="103"/>
        <v>0</v>
      </c>
      <c r="BS54" s="70">
        <f t="shared" ca="1" si="103"/>
        <v>0</v>
      </c>
      <c r="BT54" s="70">
        <f t="shared" ca="1" si="103"/>
        <v>0</v>
      </c>
      <c r="BU54" s="70">
        <f t="shared" ca="1" si="103"/>
        <v>0</v>
      </c>
      <c r="BV54" s="70">
        <f t="shared" ca="1" si="103"/>
        <v>0</v>
      </c>
      <c r="BW54" s="70">
        <f t="shared" ca="1" si="103"/>
        <v>0</v>
      </c>
      <c r="BX54" s="139"/>
      <c r="BY54" s="70">
        <f t="shared" ca="1" si="104"/>
        <v>0</v>
      </c>
      <c r="BZ54" s="70">
        <f t="shared" ca="1" si="104"/>
        <v>0</v>
      </c>
      <c r="CA54" s="70">
        <f t="shared" ca="1" si="104"/>
        <v>0</v>
      </c>
      <c r="CB54" s="70">
        <f t="shared" ca="1" si="104"/>
        <v>0</v>
      </c>
    </row>
    <row r="55" spans="2:80" s="217" customFormat="1" hidden="1" outlineLevel="1">
      <c r="B55" s="223">
        <f t="shared" si="100"/>
        <v>44500</v>
      </c>
      <c r="C55" s="136"/>
      <c r="D55" s="17">
        <f t="shared" si="101"/>
        <v>22</v>
      </c>
      <c r="E55" s="36" cm="1">
        <f t="array" ref="E55">INDEX(L$20:BF$20,1,D55)</f>
        <v>0</v>
      </c>
      <c r="F55" s="36"/>
      <c r="G55" s="36"/>
      <c r="H55" s="36"/>
      <c r="I55" s="36"/>
      <c r="J55" s="36"/>
      <c r="K55" s="36"/>
      <c r="L55" s="139" cm="1">
        <f t="array" ref="L55">IF($D55&lt;=L$5,$E55*INDEX($L$25:$BF$25,1,L$5-$D55+1),0)</f>
        <v>0</v>
      </c>
      <c r="M55" s="139" cm="1">
        <f t="array" ref="M55">IF($D55&lt;=M$5,$E55*INDEX($L$25:$BF$25,1,M$5-$D55+1),0)</f>
        <v>0</v>
      </c>
      <c r="N55" s="139" cm="1">
        <f t="array" ref="N55">IF($D55&lt;=N$5,$E55*INDEX($L$25:$BF$25,1,N$5-$D55+1),0)</f>
        <v>0</v>
      </c>
      <c r="O55" s="139" cm="1">
        <f t="array" ref="O55">IF($D55&lt;=O$5,$E55*INDEX($L$25:$BF$25,1,O$5-$D55+1),0)</f>
        <v>0</v>
      </c>
      <c r="P55" s="139" cm="1">
        <f t="array" ref="P55">IF($D55&lt;=P$5,$E55*INDEX($L$25:$BF$25,1,P$5-$D55+1),0)</f>
        <v>0</v>
      </c>
      <c r="Q55" s="139" cm="1">
        <f t="array" ref="Q55">IF($D55&lt;=Q$5,$E55*INDEX($L$25:$BF$25,1,Q$5-$D55+1),0)</f>
        <v>0</v>
      </c>
      <c r="R55" s="139" cm="1">
        <f t="array" ref="R55">IF($D55&lt;=R$5,$E55*INDEX($L$25:$BF$25,1,R$5-$D55+1),0)</f>
        <v>0</v>
      </c>
      <c r="S55" s="139" cm="1">
        <f t="array" ref="S55">IF($D55&lt;=S$5,$E55*INDEX($L$25:$BF$25,1,S$5-$D55+1),0)</f>
        <v>0</v>
      </c>
      <c r="T55" s="139" cm="1">
        <f t="array" ref="T55">IF($D55&lt;=T$5,$E55*INDEX($L$25:$BF$25,1,T$5-$D55+1),0)</f>
        <v>0</v>
      </c>
      <c r="U55" s="139" cm="1">
        <f t="array" ref="U55">IF($D55&lt;=U$5,$E55*INDEX($L$25:$BF$25,1,U$5-$D55+1),0)</f>
        <v>0</v>
      </c>
      <c r="V55" s="139" cm="1">
        <f t="array" ref="V55">IF($D55&lt;=V$5,$E55*INDEX($L$25:$BF$25,1,V$5-$D55+1),0)</f>
        <v>0</v>
      </c>
      <c r="W55" s="139" cm="1">
        <f t="array" ref="W55">IF($D55&lt;=W$5,$E55*INDEX($L$25:$BF$25,1,W$5-$D55+1),0)</f>
        <v>0</v>
      </c>
      <c r="X55" s="139" cm="1">
        <f t="array" ref="X55">IF($D55&lt;=X$5,$E55*INDEX($L$25:$BF$25,1,X$5-$D55+1),0)</f>
        <v>0</v>
      </c>
      <c r="Y55" s="139" cm="1">
        <f t="array" ref="Y55">IF($D55&lt;=Y$5,$E55*INDEX($L$25:$BF$25,1,Y$5-$D55+1),0)</f>
        <v>0</v>
      </c>
      <c r="Z55" s="139" cm="1">
        <f t="array" ref="Z55">IF($D55&lt;=Z$5,$E55*INDEX($L$25:$BF$25,1,Z$5-$D55+1),0)</f>
        <v>0</v>
      </c>
      <c r="AA55" s="139" cm="1">
        <f t="array" ref="AA55">IF($D55&lt;=AA$5,$E55*INDEX($L$25:$BF$25,1,AA$5-$D55+1),0)</f>
        <v>0</v>
      </c>
      <c r="AB55" s="139" cm="1">
        <f t="array" ref="AB55">IF($D55&lt;=AB$5,$E55*INDEX($L$25:$BF$25,1,AB$5-$D55+1),0)</f>
        <v>0</v>
      </c>
      <c r="AC55" s="139" cm="1">
        <f t="array" ref="AC55">IF($D55&lt;=AC$5,$E55*INDEX($L$25:$BF$25,1,AC$5-$D55+1),0)</f>
        <v>0</v>
      </c>
      <c r="AD55" s="139" cm="1">
        <f t="array" ref="AD55">IF($D55&lt;=AD$5,$E55*INDEX($L$25:$BF$25,1,AD$5-$D55+1),0)</f>
        <v>0</v>
      </c>
      <c r="AE55" s="139" cm="1">
        <f t="array" ref="AE55">IF($D55&lt;=AE$5,$E55*INDEX($L$25:$BF$25,1,AE$5-$D55+1),0)</f>
        <v>0</v>
      </c>
      <c r="AF55" s="139" cm="1">
        <f t="array" ref="AF55">IF($D55&lt;=AF$5,$E55*INDEX($L$25:$BF$25,1,AF$5-$D55+1),0)</f>
        <v>0</v>
      </c>
      <c r="AG55" s="139" cm="1">
        <f t="array" ref="AG55">IF($D55&lt;=AG$5,$E55*INDEX($L$25:$BF$25,1,AG$5-$D55+1),0)</f>
        <v>0</v>
      </c>
      <c r="AH55" s="139" cm="1">
        <f t="array" ref="AH55">IF($D55&lt;=AH$5,$E55*INDEX($L$25:$BF$25,1,AH$5-$D55+1),0)</f>
        <v>0</v>
      </c>
      <c r="AI55" s="139" cm="1">
        <f t="array" ref="AI55">IF($D55&lt;=AI$5,$E55*INDEX($L$25:$BF$25,1,AI$5-$D55+1),0)</f>
        <v>0</v>
      </c>
      <c r="AJ55" s="139" cm="1">
        <f t="array" ref="AJ55">IF($D55&lt;=AJ$5,$E55*INDEX($L$25:$BF$25,1,AJ$5-$D55+1),0)</f>
        <v>0</v>
      </c>
      <c r="AK55" s="139" cm="1">
        <f t="array" ref="AK55">IF($D55&lt;=AK$5,$E55*INDEX($L$25:$BF$25,1,AK$5-$D55+1),0)</f>
        <v>0</v>
      </c>
      <c r="AL55" s="139" cm="1">
        <f t="array" ref="AL55">IF($D55&lt;=AL$5,$E55*INDEX($L$25:$BF$25,1,AL$5-$D55+1),0)</f>
        <v>0</v>
      </c>
      <c r="AM55" s="139" cm="1">
        <f t="array" ref="AM55">IF($D55&lt;=AM$5,$E55*INDEX($L$25:$BF$25,1,AM$5-$D55+1),0)</f>
        <v>0</v>
      </c>
      <c r="AN55" s="139" cm="1">
        <f t="array" ref="AN55">IF($D55&lt;=AN$5,$E55*INDEX($L$25:$BF$25,1,AN$5-$D55+1),0)</f>
        <v>0</v>
      </c>
      <c r="AO55" s="139" cm="1">
        <f t="array" ref="AO55">IF($D55&lt;=AO$5,$E55*INDEX($L$25:$BF$25,1,AO$5-$D55+1),0)</f>
        <v>0</v>
      </c>
      <c r="AP55" s="139" cm="1">
        <f t="array" ref="AP55">IF($D55&lt;=AP$5,$E55*INDEX($L$25:$BF$25,1,AP$5-$D55+1),0)</f>
        <v>0</v>
      </c>
      <c r="AQ55" s="139" cm="1">
        <f t="array" ref="AQ55">IF($D55&lt;=AQ$5,$E55*INDEX($L$25:$BF$25,1,AQ$5-$D55+1),0)</f>
        <v>0</v>
      </c>
      <c r="AR55" s="139" cm="1">
        <f t="array" ref="AR55">IF($D55&lt;=AR$5,$E55*INDEX($L$25:$BF$25,1,AR$5-$D55+1),0)</f>
        <v>0</v>
      </c>
      <c r="AS55" s="139" cm="1">
        <f t="array" ref="AS55">IF($D55&lt;=AS$5,$E55*INDEX($L$25:$BF$25,1,AS$5-$D55+1),0)</f>
        <v>0</v>
      </c>
      <c r="AT55" s="139" cm="1">
        <f t="array" ref="AT55">IF($D55&lt;=AT$5,$E55*INDEX($L$25:$BF$25,1,AT$5-$D55+1),0)</f>
        <v>0</v>
      </c>
      <c r="AU55" s="139" cm="1">
        <f t="array" ref="AU55">IF($D55&lt;=AU$5,$E55*INDEX($L$25:$BF$25,1,AU$5-$D55+1),0)</f>
        <v>0</v>
      </c>
      <c r="AV55" s="139" cm="1">
        <f t="array" ref="AV55">IF($D55&lt;=AV$5,$E55*INDEX($L$25:$BF$25,1,AV$5-$D55+1),0)</f>
        <v>0</v>
      </c>
      <c r="AW55" s="139" cm="1">
        <f t="array" ref="AW55">IF($D55&lt;=AW$5,$E55*INDEX($L$25:$BF$25,1,AW$5-$D55+1),0)</f>
        <v>0</v>
      </c>
      <c r="AX55" s="139" cm="1">
        <f t="array" ref="AX55">IF($D55&lt;=AX$5,$E55*INDEX($L$25:$BF$25,1,AX$5-$D55+1),0)</f>
        <v>0</v>
      </c>
      <c r="AY55" s="139" cm="1">
        <f t="array" ref="AY55">IF($D55&lt;=AY$5,$E55*INDEX($L$25:$BF$25,1,AY$5-$D55+1),0)</f>
        <v>0</v>
      </c>
      <c r="AZ55" s="139" cm="1">
        <f t="array" ref="AZ55">IF($D55&lt;=AZ$5,$E55*INDEX($L$25:$BF$25,1,AZ$5-$D55+1),0)</f>
        <v>0</v>
      </c>
      <c r="BA55" s="139" cm="1">
        <f t="array" ref="BA55">IF($D55&lt;=BA$5,$E55*INDEX($L$25:$BF$25,1,BA$5-$D55+1),0)</f>
        <v>0</v>
      </c>
      <c r="BB55" s="139" cm="1">
        <f t="array" ref="BB55">IF($D55&lt;=BB$5,$E55*INDEX($L$25:$BF$25,1,BB$5-$D55+1),0)</f>
        <v>0</v>
      </c>
      <c r="BC55" s="139" cm="1">
        <f t="array" ref="BC55">IF($D55&lt;=BC$5,$E55*INDEX($L$25:$BF$25,1,BC$5-$D55+1),0)</f>
        <v>0</v>
      </c>
      <c r="BD55" s="139" cm="1">
        <f t="array" ref="BD55">IF($D55&lt;=BD$5,$E55*INDEX($L$25:$BF$25,1,BD$5-$D55+1),0)</f>
        <v>0</v>
      </c>
      <c r="BE55" s="139" cm="1">
        <f t="array" ref="BE55">IF($D55&lt;=BE$5,$E55*INDEX($L$25:$BF$25,1,BE$5-$D55+1),0)</f>
        <v>0</v>
      </c>
      <c r="BF55" s="139" cm="1">
        <f t="array" ref="BF55">IF($D55&lt;=BF$5,$E55*INDEX($L$25:$BF$25,1,BF$5-$D55+1),0)</f>
        <v>0</v>
      </c>
      <c r="BH55" s="70">
        <f t="shared" ca="1" si="103"/>
        <v>0</v>
      </c>
      <c r="BI55" s="70">
        <f t="shared" ca="1" si="103"/>
        <v>0</v>
      </c>
      <c r="BJ55" s="70">
        <f t="shared" ca="1" si="103"/>
        <v>0</v>
      </c>
      <c r="BK55" s="70">
        <f t="shared" ca="1" si="103"/>
        <v>0</v>
      </c>
      <c r="BL55" s="70">
        <f t="shared" ca="1" si="103"/>
        <v>0</v>
      </c>
      <c r="BM55" s="70">
        <f t="shared" ca="1" si="103"/>
        <v>0</v>
      </c>
      <c r="BN55" s="70">
        <f t="shared" ca="1" si="103"/>
        <v>0</v>
      </c>
      <c r="BO55" s="70">
        <f t="shared" ca="1" si="103"/>
        <v>0</v>
      </c>
      <c r="BP55" s="70">
        <f t="shared" ca="1" si="103"/>
        <v>0</v>
      </c>
      <c r="BQ55" s="70">
        <f t="shared" ca="1" si="103"/>
        <v>0</v>
      </c>
      <c r="BR55" s="70">
        <f t="shared" ca="1" si="103"/>
        <v>0</v>
      </c>
      <c r="BS55" s="70">
        <f t="shared" ca="1" si="103"/>
        <v>0</v>
      </c>
      <c r="BT55" s="70">
        <f t="shared" ca="1" si="103"/>
        <v>0</v>
      </c>
      <c r="BU55" s="70">
        <f t="shared" ca="1" si="103"/>
        <v>0</v>
      </c>
      <c r="BV55" s="70">
        <f t="shared" ca="1" si="103"/>
        <v>0</v>
      </c>
      <c r="BW55" s="70">
        <f t="shared" ca="1" si="103"/>
        <v>0</v>
      </c>
      <c r="BX55" s="139"/>
      <c r="BY55" s="70">
        <f t="shared" ca="1" si="104"/>
        <v>0</v>
      </c>
      <c r="BZ55" s="70">
        <f t="shared" ca="1" si="104"/>
        <v>0</v>
      </c>
      <c r="CA55" s="70">
        <f t="shared" ca="1" si="104"/>
        <v>0</v>
      </c>
      <c r="CB55" s="70">
        <f t="shared" ca="1" si="104"/>
        <v>0</v>
      </c>
    </row>
    <row r="56" spans="2:80" s="217" customFormat="1" hidden="1" outlineLevel="1">
      <c r="B56" s="223">
        <f t="shared" si="100"/>
        <v>44530</v>
      </c>
      <c r="C56" s="136"/>
      <c r="D56" s="17">
        <f t="shared" si="101"/>
        <v>23</v>
      </c>
      <c r="E56" s="36" cm="1">
        <f t="array" ref="E56">INDEX(L$20:BF$20,1,D56)</f>
        <v>0</v>
      </c>
      <c r="F56" s="36"/>
      <c r="G56" s="36"/>
      <c r="H56" s="36"/>
      <c r="I56" s="36"/>
      <c r="J56" s="36"/>
      <c r="K56" s="36"/>
      <c r="L56" s="139" cm="1">
        <f t="array" ref="L56">IF($D56&lt;=L$5,$E56*INDEX($L$25:$BF$25,1,L$5-$D56+1),0)</f>
        <v>0</v>
      </c>
      <c r="M56" s="139" cm="1">
        <f t="array" ref="M56">IF($D56&lt;=M$5,$E56*INDEX($L$25:$BF$25,1,M$5-$D56+1),0)</f>
        <v>0</v>
      </c>
      <c r="N56" s="139" cm="1">
        <f t="array" ref="N56">IF($D56&lt;=N$5,$E56*INDEX($L$25:$BF$25,1,N$5-$D56+1),0)</f>
        <v>0</v>
      </c>
      <c r="O56" s="139" cm="1">
        <f t="array" ref="O56">IF($D56&lt;=O$5,$E56*INDEX($L$25:$BF$25,1,O$5-$D56+1),0)</f>
        <v>0</v>
      </c>
      <c r="P56" s="139" cm="1">
        <f t="array" ref="P56">IF($D56&lt;=P$5,$E56*INDEX($L$25:$BF$25,1,P$5-$D56+1),0)</f>
        <v>0</v>
      </c>
      <c r="Q56" s="139" cm="1">
        <f t="array" ref="Q56">IF($D56&lt;=Q$5,$E56*INDEX($L$25:$BF$25,1,Q$5-$D56+1),0)</f>
        <v>0</v>
      </c>
      <c r="R56" s="139" cm="1">
        <f t="array" ref="R56">IF($D56&lt;=R$5,$E56*INDEX($L$25:$BF$25,1,R$5-$D56+1),0)</f>
        <v>0</v>
      </c>
      <c r="S56" s="139" cm="1">
        <f t="array" ref="S56">IF($D56&lt;=S$5,$E56*INDEX($L$25:$BF$25,1,S$5-$D56+1),0)</f>
        <v>0</v>
      </c>
      <c r="T56" s="139" cm="1">
        <f t="array" ref="T56">IF($D56&lt;=T$5,$E56*INDEX($L$25:$BF$25,1,T$5-$D56+1),0)</f>
        <v>0</v>
      </c>
      <c r="U56" s="139" cm="1">
        <f t="array" ref="U56">IF($D56&lt;=U$5,$E56*INDEX($L$25:$BF$25,1,U$5-$D56+1),0)</f>
        <v>0</v>
      </c>
      <c r="V56" s="139" cm="1">
        <f t="array" ref="V56">IF($D56&lt;=V$5,$E56*INDEX($L$25:$BF$25,1,V$5-$D56+1),0)</f>
        <v>0</v>
      </c>
      <c r="W56" s="139" cm="1">
        <f t="array" ref="W56">IF($D56&lt;=W$5,$E56*INDEX($L$25:$BF$25,1,W$5-$D56+1),0)</f>
        <v>0</v>
      </c>
      <c r="X56" s="139" cm="1">
        <f t="array" ref="X56">IF($D56&lt;=X$5,$E56*INDEX($L$25:$BF$25,1,X$5-$D56+1),0)</f>
        <v>0</v>
      </c>
      <c r="Y56" s="139" cm="1">
        <f t="array" ref="Y56">IF($D56&lt;=Y$5,$E56*INDEX($L$25:$BF$25,1,Y$5-$D56+1),0)</f>
        <v>0</v>
      </c>
      <c r="Z56" s="139" cm="1">
        <f t="array" ref="Z56">IF($D56&lt;=Z$5,$E56*INDEX($L$25:$BF$25,1,Z$5-$D56+1),0)</f>
        <v>0</v>
      </c>
      <c r="AA56" s="139" cm="1">
        <f t="array" ref="AA56">IF($D56&lt;=AA$5,$E56*INDEX($L$25:$BF$25,1,AA$5-$D56+1),0)</f>
        <v>0</v>
      </c>
      <c r="AB56" s="139" cm="1">
        <f t="array" ref="AB56">IF($D56&lt;=AB$5,$E56*INDEX($L$25:$BF$25,1,AB$5-$D56+1),0)</f>
        <v>0</v>
      </c>
      <c r="AC56" s="139" cm="1">
        <f t="array" ref="AC56">IF($D56&lt;=AC$5,$E56*INDEX($L$25:$BF$25,1,AC$5-$D56+1),0)</f>
        <v>0</v>
      </c>
      <c r="AD56" s="139" cm="1">
        <f t="array" ref="AD56">IF($D56&lt;=AD$5,$E56*INDEX($L$25:$BF$25,1,AD$5-$D56+1),0)</f>
        <v>0</v>
      </c>
      <c r="AE56" s="139" cm="1">
        <f t="array" ref="AE56">IF($D56&lt;=AE$5,$E56*INDEX($L$25:$BF$25,1,AE$5-$D56+1),0)</f>
        <v>0</v>
      </c>
      <c r="AF56" s="139" cm="1">
        <f t="array" ref="AF56">IF($D56&lt;=AF$5,$E56*INDEX($L$25:$BF$25,1,AF$5-$D56+1),0)</f>
        <v>0</v>
      </c>
      <c r="AG56" s="139" cm="1">
        <f t="array" ref="AG56">IF($D56&lt;=AG$5,$E56*INDEX($L$25:$BF$25,1,AG$5-$D56+1),0)</f>
        <v>0</v>
      </c>
      <c r="AH56" s="139" cm="1">
        <f t="array" ref="AH56">IF($D56&lt;=AH$5,$E56*INDEX($L$25:$BF$25,1,AH$5-$D56+1),0)</f>
        <v>0</v>
      </c>
      <c r="AI56" s="139" cm="1">
        <f t="array" ref="AI56">IF($D56&lt;=AI$5,$E56*INDEX($L$25:$BF$25,1,AI$5-$D56+1),0)</f>
        <v>0</v>
      </c>
      <c r="AJ56" s="139" cm="1">
        <f t="array" ref="AJ56">IF($D56&lt;=AJ$5,$E56*INDEX($L$25:$BF$25,1,AJ$5-$D56+1),0)</f>
        <v>0</v>
      </c>
      <c r="AK56" s="139" cm="1">
        <f t="array" ref="AK56">IF($D56&lt;=AK$5,$E56*INDEX($L$25:$BF$25,1,AK$5-$D56+1),0)</f>
        <v>0</v>
      </c>
      <c r="AL56" s="139" cm="1">
        <f t="array" ref="AL56">IF($D56&lt;=AL$5,$E56*INDEX($L$25:$BF$25,1,AL$5-$D56+1),0)</f>
        <v>0</v>
      </c>
      <c r="AM56" s="139" cm="1">
        <f t="array" ref="AM56">IF($D56&lt;=AM$5,$E56*INDEX($L$25:$BF$25,1,AM$5-$D56+1),0)</f>
        <v>0</v>
      </c>
      <c r="AN56" s="139" cm="1">
        <f t="array" ref="AN56">IF($D56&lt;=AN$5,$E56*INDEX($L$25:$BF$25,1,AN$5-$D56+1),0)</f>
        <v>0</v>
      </c>
      <c r="AO56" s="139" cm="1">
        <f t="array" ref="AO56">IF($D56&lt;=AO$5,$E56*INDEX($L$25:$BF$25,1,AO$5-$D56+1),0)</f>
        <v>0</v>
      </c>
      <c r="AP56" s="139" cm="1">
        <f t="array" ref="AP56">IF($D56&lt;=AP$5,$E56*INDEX($L$25:$BF$25,1,AP$5-$D56+1),0)</f>
        <v>0</v>
      </c>
      <c r="AQ56" s="139" cm="1">
        <f t="array" ref="AQ56">IF($D56&lt;=AQ$5,$E56*INDEX($L$25:$BF$25,1,AQ$5-$D56+1),0)</f>
        <v>0</v>
      </c>
      <c r="AR56" s="139" cm="1">
        <f t="array" ref="AR56">IF($D56&lt;=AR$5,$E56*INDEX($L$25:$BF$25,1,AR$5-$D56+1),0)</f>
        <v>0</v>
      </c>
      <c r="AS56" s="139" cm="1">
        <f t="array" ref="AS56">IF($D56&lt;=AS$5,$E56*INDEX($L$25:$BF$25,1,AS$5-$D56+1),0)</f>
        <v>0</v>
      </c>
      <c r="AT56" s="139" cm="1">
        <f t="array" ref="AT56">IF($D56&lt;=AT$5,$E56*INDEX($L$25:$BF$25,1,AT$5-$D56+1),0)</f>
        <v>0</v>
      </c>
      <c r="AU56" s="139" cm="1">
        <f t="array" ref="AU56">IF($D56&lt;=AU$5,$E56*INDEX($L$25:$BF$25,1,AU$5-$D56+1),0)</f>
        <v>0</v>
      </c>
      <c r="AV56" s="139" cm="1">
        <f t="array" ref="AV56">IF($D56&lt;=AV$5,$E56*INDEX($L$25:$BF$25,1,AV$5-$D56+1),0)</f>
        <v>0</v>
      </c>
      <c r="AW56" s="139" cm="1">
        <f t="array" ref="AW56">IF($D56&lt;=AW$5,$E56*INDEX($L$25:$BF$25,1,AW$5-$D56+1),0)</f>
        <v>0</v>
      </c>
      <c r="AX56" s="139" cm="1">
        <f t="array" ref="AX56">IF($D56&lt;=AX$5,$E56*INDEX($L$25:$BF$25,1,AX$5-$D56+1),0)</f>
        <v>0</v>
      </c>
      <c r="AY56" s="139" cm="1">
        <f t="array" ref="AY56">IF($D56&lt;=AY$5,$E56*INDEX($L$25:$BF$25,1,AY$5-$D56+1),0)</f>
        <v>0</v>
      </c>
      <c r="AZ56" s="139" cm="1">
        <f t="array" ref="AZ56">IF($D56&lt;=AZ$5,$E56*INDEX($L$25:$BF$25,1,AZ$5-$D56+1),0)</f>
        <v>0</v>
      </c>
      <c r="BA56" s="139" cm="1">
        <f t="array" ref="BA56">IF($D56&lt;=BA$5,$E56*INDEX($L$25:$BF$25,1,BA$5-$D56+1),0)</f>
        <v>0</v>
      </c>
      <c r="BB56" s="139" cm="1">
        <f t="array" ref="BB56">IF($D56&lt;=BB$5,$E56*INDEX($L$25:$BF$25,1,BB$5-$D56+1),0)</f>
        <v>0</v>
      </c>
      <c r="BC56" s="139" cm="1">
        <f t="array" ref="BC56">IF($D56&lt;=BC$5,$E56*INDEX($L$25:$BF$25,1,BC$5-$D56+1),0)</f>
        <v>0</v>
      </c>
      <c r="BD56" s="139" cm="1">
        <f t="array" ref="BD56">IF($D56&lt;=BD$5,$E56*INDEX($L$25:$BF$25,1,BD$5-$D56+1),0)</f>
        <v>0</v>
      </c>
      <c r="BE56" s="139" cm="1">
        <f t="array" ref="BE56">IF($D56&lt;=BE$5,$E56*INDEX($L$25:$BF$25,1,BE$5-$D56+1),0)</f>
        <v>0</v>
      </c>
      <c r="BF56" s="139" cm="1">
        <f t="array" ref="BF56">IF($D56&lt;=BF$5,$E56*INDEX($L$25:$BF$25,1,BF$5-$D56+1),0)</f>
        <v>0</v>
      </c>
      <c r="BH56" s="70">
        <f t="shared" ca="1" si="103"/>
        <v>0</v>
      </c>
      <c r="BI56" s="70">
        <f t="shared" ca="1" si="103"/>
        <v>0</v>
      </c>
      <c r="BJ56" s="70">
        <f t="shared" ca="1" si="103"/>
        <v>0</v>
      </c>
      <c r="BK56" s="70">
        <f t="shared" ca="1" si="103"/>
        <v>0</v>
      </c>
      <c r="BL56" s="70">
        <f t="shared" ca="1" si="103"/>
        <v>0</v>
      </c>
      <c r="BM56" s="70">
        <f t="shared" ca="1" si="103"/>
        <v>0</v>
      </c>
      <c r="BN56" s="70">
        <f t="shared" ca="1" si="103"/>
        <v>0</v>
      </c>
      <c r="BO56" s="70">
        <f t="shared" ca="1" si="103"/>
        <v>0</v>
      </c>
      <c r="BP56" s="70">
        <f t="shared" ca="1" si="103"/>
        <v>0</v>
      </c>
      <c r="BQ56" s="70">
        <f t="shared" ca="1" si="103"/>
        <v>0</v>
      </c>
      <c r="BR56" s="70">
        <f t="shared" ca="1" si="103"/>
        <v>0</v>
      </c>
      <c r="BS56" s="70">
        <f t="shared" ca="1" si="103"/>
        <v>0</v>
      </c>
      <c r="BT56" s="70">
        <f t="shared" ca="1" si="103"/>
        <v>0</v>
      </c>
      <c r="BU56" s="70">
        <f t="shared" ca="1" si="103"/>
        <v>0</v>
      </c>
      <c r="BV56" s="70">
        <f t="shared" ca="1" si="103"/>
        <v>0</v>
      </c>
      <c r="BW56" s="70">
        <f t="shared" ca="1" si="103"/>
        <v>0</v>
      </c>
      <c r="BX56" s="139"/>
      <c r="BY56" s="70">
        <f t="shared" ca="1" si="104"/>
        <v>0</v>
      </c>
      <c r="BZ56" s="70">
        <f t="shared" ca="1" si="104"/>
        <v>0</v>
      </c>
      <c r="CA56" s="70">
        <f t="shared" ca="1" si="104"/>
        <v>0</v>
      </c>
      <c r="CB56" s="70">
        <f t="shared" ca="1" si="104"/>
        <v>0</v>
      </c>
    </row>
    <row r="57" spans="2:80" s="217" customFormat="1" hidden="1" outlineLevel="1">
      <c r="B57" s="223">
        <f t="shared" si="100"/>
        <v>44561</v>
      </c>
      <c r="C57" s="136"/>
      <c r="D57" s="17">
        <f t="shared" si="101"/>
        <v>24</v>
      </c>
      <c r="E57" s="36" cm="1">
        <f t="array" ref="E57">INDEX(L$20:BF$20,1,D57)</f>
        <v>0</v>
      </c>
      <c r="F57" s="36"/>
      <c r="G57" s="36"/>
      <c r="H57" s="36"/>
      <c r="I57" s="36"/>
      <c r="J57" s="36"/>
      <c r="K57" s="36"/>
      <c r="L57" s="139" cm="1">
        <f t="array" ref="L57">IF($D57&lt;=L$5,$E57*INDEX($L$25:$BF$25,1,L$5-$D57+1),0)</f>
        <v>0</v>
      </c>
      <c r="M57" s="139" cm="1">
        <f t="array" ref="M57">IF($D57&lt;=M$5,$E57*INDEX($L$25:$BF$25,1,M$5-$D57+1),0)</f>
        <v>0</v>
      </c>
      <c r="N57" s="139" cm="1">
        <f t="array" ref="N57">IF($D57&lt;=N$5,$E57*INDEX($L$25:$BF$25,1,N$5-$D57+1),0)</f>
        <v>0</v>
      </c>
      <c r="O57" s="139" cm="1">
        <f t="array" ref="O57">IF($D57&lt;=O$5,$E57*INDEX($L$25:$BF$25,1,O$5-$D57+1),0)</f>
        <v>0</v>
      </c>
      <c r="P57" s="139" cm="1">
        <f t="array" ref="P57">IF($D57&lt;=P$5,$E57*INDEX($L$25:$BF$25,1,P$5-$D57+1),0)</f>
        <v>0</v>
      </c>
      <c r="Q57" s="139" cm="1">
        <f t="array" ref="Q57">IF($D57&lt;=Q$5,$E57*INDEX($L$25:$BF$25,1,Q$5-$D57+1),0)</f>
        <v>0</v>
      </c>
      <c r="R57" s="139" cm="1">
        <f t="array" ref="R57">IF($D57&lt;=R$5,$E57*INDEX($L$25:$BF$25,1,R$5-$D57+1),0)</f>
        <v>0</v>
      </c>
      <c r="S57" s="139" cm="1">
        <f t="array" ref="S57">IF($D57&lt;=S$5,$E57*INDEX($L$25:$BF$25,1,S$5-$D57+1),0)</f>
        <v>0</v>
      </c>
      <c r="T57" s="139" cm="1">
        <f t="array" ref="T57">IF($D57&lt;=T$5,$E57*INDEX($L$25:$BF$25,1,T$5-$D57+1),0)</f>
        <v>0</v>
      </c>
      <c r="U57" s="139" cm="1">
        <f t="array" ref="U57">IF($D57&lt;=U$5,$E57*INDEX($L$25:$BF$25,1,U$5-$D57+1),0)</f>
        <v>0</v>
      </c>
      <c r="V57" s="139" cm="1">
        <f t="array" ref="V57">IF($D57&lt;=V$5,$E57*INDEX($L$25:$BF$25,1,V$5-$D57+1),0)</f>
        <v>0</v>
      </c>
      <c r="W57" s="139" cm="1">
        <f t="array" ref="W57">IF($D57&lt;=W$5,$E57*INDEX($L$25:$BF$25,1,W$5-$D57+1),0)</f>
        <v>0</v>
      </c>
      <c r="X57" s="139" cm="1">
        <f t="array" ref="X57">IF($D57&lt;=X$5,$E57*INDEX($L$25:$BF$25,1,X$5-$D57+1),0)</f>
        <v>0</v>
      </c>
      <c r="Y57" s="139" cm="1">
        <f t="array" ref="Y57">IF($D57&lt;=Y$5,$E57*INDEX($L$25:$BF$25,1,Y$5-$D57+1),0)</f>
        <v>0</v>
      </c>
      <c r="Z57" s="139" cm="1">
        <f t="array" ref="Z57">IF($D57&lt;=Z$5,$E57*INDEX($L$25:$BF$25,1,Z$5-$D57+1),0)</f>
        <v>0</v>
      </c>
      <c r="AA57" s="139" cm="1">
        <f t="array" ref="AA57">IF($D57&lt;=AA$5,$E57*INDEX($L$25:$BF$25,1,AA$5-$D57+1),0)</f>
        <v>0</v>
      </c>
      <c r="AB57" s="139" cm="1">
        <f t="array" ref="AB57">IF($D57&lt;=AB$5,$E57*INDEX($L$25:$BF$25,1,AB$5-$D57+1),0)</f>
        <v>0</v>
      </c>
      <c r="AC57" s="139" cm="1">
        <f t="array" ref="AC57">IF($D57&lt;=AC$5,$E57*INDEX($L$25:$BF$25,1,AC$5-$D57+1),0)</f>
        <v>0</v>
      </c>
      <c r="AD57" s="139" cm="1">
        <f t="array" ref="AD57">IF($D57&lt;=AD$5,$E57*INDEX($L$25:$BF$25,1,AD$5-$D57+1),0)</f>
        <v>0</v>
      </c>
      <c r="AE57" s="139" cm="1">
        <f t="array" ref="AE57">IF($D57&lt;=AE$5,$E57*INDEX($L$25:$BF$25,1,AE$5-$D57+1),0)</f>
        <v>0</v>
      </c>
      <c r="AF57" s="139" cm="1">
        <f t="array" ref="AF57">IF($D57&lt;=AF$5,$E57*INDEX($L$25:$BF$25,1,AF$5-$D57+1),0)</f>
        <v>0</v>
      </c>
      <c r="AG57" s="139" cm="1">
        <f t="array" ref="AG57">IF($D57&lt;=AG$5,$E57*INDEX($L$25:$BF$25,1,AG$5-$D57+1),0)</f>
        <v>0</v>
      </c>
      <c r="AH57" s="139" cm="1">
        <f t="array" ref="AH57">IF($D57&lt;=AH$5,$E57*INDEX($L$25:$BF$25,1,AH$5-$D57+1),0)</f>
        <v>0</v>
      </c>
      <c r="AI57" s="139" cm="1">
        <f t="array" ref="AI57">IF($D57&lt;=AI$5,$E57*INDEX($L$25:$BF$25,1,AI$5-$D57+1),0)</f>
        <v>0</v>
      </c>
      <c r="AJ57" s="139" cm="1">
        <f t="array" ref="AJ57">IF($D57&lt;=AJ$5,$E57*INDEX($L$25:$BF$25,1,AJ$5-$D57+1),0)</f>
        <v>0</v>
      </c>
      <c r="AK57" s="139" cm="1">
        <f t="array" ref="AK57">IF($D57&lt;=AK$5,$E57*INDEX($L$25:$BF$25,1,AK$5-$D57+1),0)</f>
        <v>0</v>
      </c>
      <c r="AL57" s="139" cm="1">
        <f t="array" ref="AL57">IF($D57&lt;=AL$5,$E57*INDEX($L$25:$BF$25,1,AL$5-$D57+1),0)</f>
        <v>0</v>
      </c>
      <c r="AM57" s="139" cm="1">
        <f t="array" ref="AM57">IF($D57&lt;=AM$5,$E57*INDEX($L$25:$BF$25,1,AM$5-$D57+1),0)</f>
        <v>0</v>
      </c>
      <c r="AN57" s="139" cm="1">
        <f t="array" ref="AN57">IF($D57&lt;=AN$5,$E57*INDEX($L$25:$BF$25,1,AN$5-$D57+1),0)</f>
        <v>0</v>
      </c>
      <c r="AO57" s="139" cm="1">
        <f t="array" ref="AO57">IF($D57&lt;=AO$5,$E57*INDEX($L$25:$BF$25,1,AO$5-$D57+1),0)</f>
        <v>0</v>
      </c>
      <c r="AP57" s="139" cm="1">
        <f t="array" ref="AP57">IF($D57&lt;=AP$5,$E57*INDEX($L$25:$BF$25,1,AP$5-$D57+1),0)</f>
        <v>0</v>
      </c>
      <c r="AQ57" s="139" cm="1">
        <f t="array" ref="AQ57">IF($D57&lt;=AQ$5,$E57*INDEX($L$25:$BF$25,1,AQ$5-$D57+1),0)</f>
        <v>0</v>
      </c>
      <c r="AR57" s="139" cm="1">
        <f t="array" ref="AR57">IF($D57&lt;=AR$5,$E57*INDEX($L$25:$BF$25,1,AR$5-$D57+1),0)</f>
        <v>0</v>
      </c>
      <c r="AS57" s="139" cm="1">
        <f t="array" ref="AS57">IF($D57&lt;=AS$5,$E57*INDEX($L$25:$BF$25,1,AS$5-$D57+1),0)</f>
        <v>0</v>
      </c>
      <c r="AT57" s="139" cm="1">
        <f t="array" ref="AT57">IF($D57&lt;=AT$5,$E57*INDEX($L$25:$BF$25,1,AT$5-$D57+1),0)</f>
        <v>0</v>
      </c>
      <c r="AU57" s="139" cm="1">
        <f t="array" ref="AU57">IF($D57&lt;=AU$5,$E57*INDEX($L$25:$BF$25,1,AU$5-$D57+1),0)</f>
        <v>0</v>
      </c>
      <c r="AV57" s="139" cm="1">
        <f t="array" ref="AV57">IF($D57&lt;=AV$5,$E57*INDEX($L$25:$BF$25,1,AV$5-$D57+1),0)</f>
        <v>0</v>
      </c>
      <c r="AW57" s="139" cm="1">
        <f t="array" ref="AW57">IF($D57&lt;=AW$5,$E57*INDEX($L$25:$BF$25,1,AW$5-$D57+1),0)</f>
        <v>0</v>
      </c>
      <c r="AX57" s="139" cm="1">
        <f t="array" ref="AX57">IF($D57&lt;=AX$5,$E57*INDEX($L$25:$BF$25,1,AX$5-$D57+1),0)</f>
        <v>0</v>
      </c>
      <c r="AY57" s="139" cm="1">
        <f t="array" ref="AY57">IF($D57&lt;=AY$5,$E57*INDEX($L$25:$BF$25,1,AY$5-$D57+1),0)</f>
        <v>0</v>
      </c>
      <c r="AZ57" s="139" cm="1">
        <f t="array" ref="AZ57">IF($D57&lt;=AZ$5,$E57*INDEX($L$25:$BF$25,1,AZ$5-$D57+1),0)</f>
        <v>0</v>
      </c>
      <c r="BA57" s="139" cm="1">
        <f t="array" ref="BA57">IF($D57&lt;=BA$5,$E57*INDEX($L$25:$BF$25,1,BA$5-$D57+1),0)</f>
        <v>0</v>
      </c>
      <c r="BB57" s="139" cm="1">
        <f t="array" ref="BB57">IF($D57&lt;=BB$5,$E57*INDEX($L$25:$BF$25,1,BB$5-$D57+1),0)</f>
        <v>0</v>
      </c>
      <c r="BC57" s="139" cm="1">
        <f t="array" ref="BC57">IF($D57&lt;=BC$5,$E57*INDEX($L$25:$BF$25,1,BC$5-$D57+1),0)</f>
        <v>0</v>
      </c>
      <c r="BD57" s="139" cm="1">
        <f t="array" ref="BD57">IF($D57&lt;=BD$5,$E57*INDEX($L$25:$BF$25,1,BD$5-$D57+1),0)</f>
        <v>0</v>
      </c>
      <c r="BE57" s="139" cm="1">
        <f t="array" ref="BE57">IF($D57&lt;=BE$5,$E57*INDEX($L$25:$BF$25,1,BE$5-$D57+1),0)</f>
        <v>0</v>
      </c>
      <c r="BF57" s="139" cm="1">
        <f t="array" ref="BF57">IF($D57&lt;=BF$5,$E57*INDEX($L$25:$BF$25,1,BF$5-$D57+1),0)</f>
        <v>0</v>
      </c>
      <c r="BH57" s="70">
        <f t="shared" ca="1" si="103"/>
        <v>0</v>
      </c>
      <c r="BI57" s="70">
        <f t="shared" ca="1" si="103"/>
        <v>0</v>
      </c>
      <c r="BJ57" s="70">
        <f t="shared" ca="1" si="103"/>
        <v>0</v>
      </c>
      <c r="BK57" s="70">
        <f t="shared" ca="1" si="103"/>
        <v>0</v>
      </c>
      <c r="BL57" s="70">
        <f t="shared" ca="1" si="103"/>
        <v>0</v>
      </c>
      <c r="BM57" s="70">
        <f t="shared" ca="1" si="103"/>
        <v>0</v>
      </c>
      <c r="BN57" s="70">
        <f t="shared" ca="1" si="103"/>
        <v>0</v>
      </c>
      <c r="BO57" s="70">
        <f t="shared" ca="1" si="103"/>
        <v>0</v>
      </c>
      <c r="BP57" s="70">
        <f t="shared" ca="1" si="103"/>
        <v>0</v>
      </c>
      <c r="BQ57" s="70">
        <f t="shared" ca="1" si="103"/>
        <v>0</v>
      </c>
      <c r="BR57" s="70">
        <f t="shared" ca="1" si="103"/>
        <v>0</v>
      </c>
      <c r="BS57" s="70">
        <f t="shared" ca="1" si="103"/>
        <v>0</v>
      </c>
      <c r="BT57" s="70">
        <f t="shared" ca="1" si="103"/>
        <v>0</v>
      </c>
      <c r="BU57" s="70">
        <f t="shared" ca="1" si="103"/>
        <v>0</v>
      </c>
      <c r="BV57" s="70">
        <f t="shared" ca="1" si="103"/>
        <v>0</v>
      </c>
      <c r="BW57" s="70">
        <f t="shared" ca="1" si="103"/>
        <v>0</v>
      </c>
      <c r="BX57" s="139"/>
      <c r="BY57" s="70">
        <f t="shared" ca="1" si="104"/>
        <v>0</v>
      </c>
      <c r="BZ57" s="70">
        <f t="shared" ca="1" si="104"/>
        <v>0</v>
      </c>
      <c r="CA57" s="70">
        <f t="shared" ca="1" si="104"/>
        <v>0</v>
      </c>
      <c r="CB57" s="70">
        <f t="shared" ca="1" si="104"/>
        <v>0</v>
      </c>
    </row>
    <row r="58" spans="2:80" s="217" customFormat="1" hidden="1" outlineLevel="1">
      <c r="B58" s="223">
        <f t="shared" si="100"/>
        <v>44592</v>
      </c>
      <c r="C58" s="136"/>
      <c r="D58" s="17">
        <f t="shared" si="101"/>
        <v>25</v>
      </c>
      <c r="E58" s="36" cm="1">
        <f t="array" ref="E58">INDEX(L$20:BF$20,1,D58)</f>
        <v>0</v>
      </c>
      <c r="F58" s="36"/>
      <c r="G58" s="36"/>
      <c r="H58" s="36"/>
      <c r="I58" s="36"/>
      <c r="J58" s="36"/>
      <c r="K58" s="36"/>
      <c r="L58" s="139" cm="1">
        <f t="array" ref="L58">IF($D58&lt;=L$5,$E58*INDEX($L$25:$BF$25,1,L$5-$D58+1),0)</f>
        <v>0</v>
      </c>
      <c r="M58" s="139" cm="1">
        <f t="array" ref="M58">IF($D58&lt;=M$5,$E58*INDEX($L$25:$BF$25,1,M$5-$D58+1),0)</f>
        <v>0</v>
      </c>
      <c r="N58" s="139" cm="1">
        <f t="array" ref="N58">IF($D58&lt;=N$5,$E58*INDEX($L$25:$BF$25,1,N$5-$D58+1),0)</f>
        <v>0</v>
      </c>
      <c r="O58" s="139" cm="1">
        <f t="array" ref="O58">IF($D58&lt;=O$5,$E58*INDEX($L$25:$BF$25,1,O$5-$D58+1),0)</f>
        <v>0</v>
      </c>
      <c r="P58" s="139" cm="1">
        <f t="array" ref="P58">IF($D58&lt;=P$5,$E58*INDEX($L$25:$BF$25,1,P$5-$D58+1),0)</f>
        <v>0</v>
      </c>
      <c r="Q58" s="139" cm="1">
        <f t="array" ref="Q58">IF($D58&lt;=Q$5,$E58*INDEX($L$25:$BF$25,1,Q$5-$D58+1),0)</f>
        <v>0</v>
      </c>
      <c r="R58" s="139" cm="1">
        <f t="array" ref="R58">IF($D58&lt;=R$5,$E58*INDEX($L$25:$BF$25,1,R$5-$D58+1),0)</f>
        <v>0</v>
      </c>
      <c r="S58" s="139" cm="1">
        <f t="array" ref="S58">IF($D58&lt;=S$5,$E58*INDEX($L$25:$BF$25,1,S$5-$D58+1),0)</f>
        <v>0</v>
      </c>
      <c r="T58" s="139" cm="1">
        <f t="array" ref="T58">IF($D58&lt;=T$5,$E58*INDEX($L$25:$BF$25,1,T$5-$D58+1),0)</f>
        <v>0</v>
      </c>
      <c r="U58" s="139" cm="1">
        <f t="array" ref="U58">IF($D58&lt;=U$5,$E58*INDEX($L$25:$BF$25,1,U$5-$D58+1),0)</f>
        <v>0</v>
      </c>
      <c r="V58" s="139" cm="1">
        <f t="array" ref="V58">IF($D58&lt;=V$5,$E58*INDEX($L$25:$BF$25,1,V$5-$D58+1),0)</f>
        <v>0</v>
      </c>
      <c r="W58" s="139" cm="1">
        <f t="array" ref="W58">IF($D58&lt;=W$5,$E58*INDEX($L$25:$BF$25,1,W$5-$D58+1),0)</f>
        <v>0</v>
      </c>
      <c r="X58" s="139" cm="1">
        <f t="array" ref="X58">IF($D58&lt;=X$5,$E58*INDEX($L$25:$BF$25,1,X$5-$D58+1),0)</f>
        <v>0</v>
      </c>
      <c r="Y58" s="139" cm="1">
        <f t="array" ref="Y58">IF($D58&lt;=Y$5,$E58*INDEX($L$25:$BF$25,1,Y$5-$D58+1),0)</f>
        <v>0</v>
      </c>
      <c r="Z58" s="139" cm="1">
        <f t="array" ref="Z58">IF($D58&lt;=Z$5,$E58*INDEX($L$25:$BF$25,1,Z$5-$D58+1),0)</f>
        <v>0</v>
      </c>
      <c r="AA58" s="139" cm="1">
        <f t="array" ref="AA58">IF($D58&lt;=AA$5,$E58*INDEX($L$25:$BF$25,1,AA$5-$D58+1),0)</f>
        <v>0</v>
      </c>
      <c r="AB58" s="139" cm="1">
        <f t="array" ref="AB58">IF($D58&lt;=AB$5,$E58*INDEX($L$25:$BF$25,1,AB$5-$D58+1),0)</f>
        <v>0</v>
      </c>
      <c r="AC58" s="139" cm="1">
        <f t="array" ref="AC58">IF($D58&lt;=AC$5,$E58*INDEX($L$25:$BF$25,1,AC$5-$D58+1),0)</f>
        <v>0</v>
      </c>
      <c r="AD58" s="139" cm="1">
        <f t="array" ref="AD58">IF($D58&lt;=AD$5,$E58*INDEX($L$25:$BF$25,1,AD$5-$D58+1),0)</f>
        <v>0</v>
      </c>
      <c r="AE58" s="139" cm="1">
        <f t="array" ref="AE58">IF($D58&lt;=AE$5,$E58*INDEX($L$25:$BF$25,1,AE$5-$D58+1),0)</f>
        <v>0</v>
      </c>
      <c r="AF58" s="139" cm="1">
        <f t="array" ref="AF58">IF($D58&lt;=AF$5,$E58*INDEX($L$25:$BF$25,1,AF$5-$D58+1),0)</f>
        <v>0</v>
      </c>
      <c r="AG58" s="139" cm="1">
        <f t="array" ref="AG58">IF($D58&lt;=AG$5,$E58*INDEX($L$25:$BF$25,1,AG$5-$D58+1),0)</f>
        <v>0</v>
      </c>
      <c r="AH58" s="139" cm="1">
        <f t="array" ref="AH58">IF($D58&lt;=AH$5,$E58*INDEX($L$25:$BF$25,1,AH$5-$D58+1),0)</f>
        <v>0</v>
      </c>
      <c r="AI58" s="139" cm="1">
        <f t="array" ref="AI58">IF($D58&lt;=AI$5,$E58*INDEX($L$25:$BF$25,1,AI$5-$D58+1),0)</f>
        <v>0</v>
      </c>
      <c r="AJ58" s="139" cm="1">
        <f t="array" ref="AJ58">IF($D58&lt;=AJ$5,$E58*INDEX($L$25:$BF$25,1,AJ$5-$D58+1),0)</f>
        <v>0</v>
      </c>
      <c r="AK58" s="139" cm="1">
        <f t="array" ref="AK58">IF($D58&lt;=AK$5,$E58*INDEX($L$25:$BF$25,1,AK$5-$D58+1),0)</f>
        <v>0</v>
      </c>
      <c r="AL58" s="139" cm="1">
        <f t="array" ref="AL58">IF($D58&lt;=AL$5,$E58*INDEX($L$25:$BF$25,1,AL$5-$D58+1),0)</f>
        <v>0</v>
      </c>
      <c r="AM58" s="139" cm="1">
        <f t="array" ref="AM58">IF($D58&lt;=AM$5,$E58*INDEX($L$25:$BF$25,1,AM$5-$D58+1),0)</f>
        <v>0</v>
      </c>
      <c r="AN58" s="139" cm="1">
        <f t="array" ref="AN58">IF($D58&lt;=AN$5,$E58*INDEX($L$25:$BF$25,1,AN$5-$D58+1),0)</f>
        <v>0</v>
      </c>
      <c r="AO58" s="139" cm="1">
        <f t="array" ref="AO58">IF($D58&lt;=AO$5,$E58*INDEX($L$25:$BF$25,1,AO$5-$D58+1),0)</f>
        <v>0</v>
      </c>
      <c r="AP58" s="139" cm="1">
        <f t="array" ref="AP58">IF($D58&lt;=AP$5,$E58*INDEX($L$25:$BF$25,1,AP$5-$D58+1),0)</f>
        <v>0</v>
      </c>
      <c r="AQ58" s="139" cm="1">
        <f t="array" ref="AQ58">IF($D58&lt;=AQ$5,$E58*INDEX($L$25:$BF$25,1,AQ$5-$D58+1),0)</f>
        <v>0</v>
      </c>
      <c r="AR58" s="139" cm="1">
        <f t="array" ref="AR58">IF($D58&lt;=AR$5,$E58*INDEX($L$25:$BF$25,1,AR$5-$D58+1),0)</f>
        <v>0</v>
      </c>
      <c r="AS58" s="139" cm="1">
        <f t="array" ref="AS58">IF($D58&lt;=AS$5,$E58*INDEX($L$25:$BF$25,1,AS$5-$D58+1),0)</f>
        <v>0</v>
      </c>
      <c r="AT58" s="139" cm="1">
        <f t="array" ref="AT58">IF($D58&lt;=AT$5,$E58*INDEX($L$25:$BF$25,1,AT$5-$D58+1),0)</f>
        <v>0</v>
      </c>
      <c r="AU58" s="139" cm="1">
        <f t="array" ref="AU58">IF($D58&lt;=AU$5,$E58*INDEX($L$25:$BF$25,1,AU$5-$D58+1),0)</f>
        <v>0</v>
      </c>
      <c r="AV58" s="139" cm="1">
        <f t="array" ref="AV58">IF($D58&lt;=AV$5,$E58*INDEX($L$25:$BF$25,1,AV$5-$D58+1),0)</f>
        <v>0</v>
      </c>
      <c r="AW58" s="139" cm="1">
        <f t="array" ref="AW58">IF($D58&lt;=AW$5,$E58*INDEX($L$25:$BF$25,1,AW$5-$D58+1),0)</f>
        <v>0</v>
      </c>
      <c r="AX58" s="139" cm="1">
        <f t="array" ref="AX58">IF($D58&lt;=AX$5,$E58*INDEX($L$25:$BF$25,1,AX$5-$D58+1),0)</f>
        <v>0</v>
      </c>
      <c r="AY58" s="139" cm="1">
        <f t="array" ref="AY58">IF($D58&lt;=AY$5,$E58*INDEX($L$25:$BF$25,1,AY$5-$D58+1),0)</f>
        <v>0</v>
      </c>
      <c r="AZ58" s="139" cm="1">
        <f t="array" ref="AZ58">IF($D58&lt;=AZ$5,$E58*INDEX($L$25:$BF$25,1,AZ$5-$D58+1),0)</f>
        <v>0</v>
      </c>
      <c r="BA58" s="139" cm="1">
        <f t="array" ref="BA58">IF($D58&lt;=BA$5,$E58*INDEX($L$25:$BF$25,1,BA$5-$D58+1),0)</f>
        <v>0</v>
      </c>
      <c r="BB58" s="139" cm="1">
        <f t="array" ref="BB58">IF($D58&lt;=BB$5,$E58*INDEX($L$25:$BF$25,1,BB$5-$D58+1),0)</f>
        <v>0</v>
      </c>
      <c r="BC58" s="139" cm="1">
        <f t="array" ref="BC58">IF($D58&lt;=BC$5,$E58*INDEX($L$25:$BF$25,1,BC$5-$D58+1),0)</f>
        <v>0</v>
      </c>
      <c r="BD58" s="139" cm="1">
        <f t="array" ref="BD58">IF($D58&lt;=BD$5,$E58*INDEX($L$25:$BF$25,1,BD$5-$D58+1),0)</f>
        <v>0</v>
      </c>
      <c r="BE58" s="139" cm="1">
        <f t="array" ref="BE58">IF($D58&lt;=BE$5,$E58*INDEX($L$25:$BF$25,1,BE$5-$D58+1),0)</f>
        <v>0</v>
      </c>
      <c r="BF58" s="139" cm="1">
        <f t="array" ref="BF58">IF($D58&lt;=BF$5,$E58*INDEX($L$25:$BF$25,1,BF$5-$D58+1),0)</f>
        <v>0</v>
      </c>
      <c r="BH58" s="70">
        <f t="shared" ca="1" si="103"/>
        <v>0</v>
      </c>
      <c r="BI58" s="70">
        <f t="shared" ca="1" si="103"/>
        <v>0</v>
      </c>
      <c r="BJ58" s="70">
        <f t="shared" ca="1" si="103"/>
        <v>0</v>
      </c>
      <c r="BK58" s="70">
        <f t="shared" ca="1" si="103"/>
        <v>0</v>
      </c>
      <c r="BL58" s="70">
        <f t="shared" ca="1" si="103"/>
        <v>0</v>
      </c>
      <c r="BM58" s="70">
        <f t="shared" ca="1" si="103"/>
        <v>0</v>
      </c>
      <c r="BN58" s="70">
        <f t="shared" ca="1" si="103"/>
        <v>0</v>
      </c>
      <c r="BO58" s="70">
        <f t="shared" ca="1" si="103"/>
        <v>0</v>
      </c>
      <c r="BP58" s="70">
        <f t="shared" ca="1" si="103"/>
        <v>0</v>
      </c>
      <c r="BQ58" s="70">
        <f t="shared" ca="1" si="103"/>
        <v>0</v>
      </c>
      <c r="BR58" s="70">
        <f t="shared" ca="1" si="103"/>
        <v>0</v>
      </c>
      <c r="BS58" s="70">
        <f t="shared" ca="1" si="103"/>
        <v>0</v>
      </c>
      <c r="BT58" s="70">
        <f t="shared" ca="1" si="103"/>
        <v>0</v>
      </c>
      <c r="BU58" s="70">
        <f t="shared" ca="1" si="103"/>
        <v>0</v>
      </c>
      <c r="BV58" s="70">
        <f t="shared" ca="1" si="103"/>
        <v>0</v>
      </c>
      <c r="BW58" s="70">
        <f t="shared" ca="1" si="103"/>
        <v>0</v>
      </c>
      <c r="BX58" s="139"/>
      <c r="BY58" s="70">
        <f t="shared" ca="1" si="104"/>
        <v>0</v>
      </c>
      <c r="BZ58" s="70">
        <f t="shared" ca="1" si="104"/>
        <v>0</v>
      </c>
      <c r="CA58" s="70">
        <f t="shared" ca="1" si="104"/>
        <v>0</v>
      </c>
      <c r="CB58" s="70">
        <f t="shared" ca="1" si="104"/>
        <v>0</v>
      </c>
    </row>
    <row r="59" spans="2:80" s="217" customFormat="1" hidden="1" outlineLevel="1">
      <c r="B59" s="223">
        <f t="shared" si="100"/>
        <v>44620</v>
      </c>
      <c r="C59" s="136"/>
      <c r="D59" s="17">
        <f t="shared" si="101"/>
        <v>26</v>
      </c>
      <c r="E59" s="36" cm="1">
        <f t="array" ref="E59">INDEX(L$20:BF$20,1,D59)</f>
        <v>0</v>
      </c>
      <c r="F59" s="36"/>
      <c r="G59" s="36"/>
      <c r="H59" s="36"/>
      <c r="I59" s="36"/>
      <c r="J59" s="36"/>
      <c r="K59" s="36"/>
      <c r="L59" s="139" cm="1">
        <f t="array" ref="L59">IF($D59&lt;=L$5,$E59*INDEX($L$25:$BF$25,1,L$5-$D59+1),0)</f>
        <v>0</v>
      </c>
      <c r="M59" s="139" cm="1">
        <f t="array" ref="M59">IF($D59&lt;=M$5,$E59*INDEX($L$25:$BF$25,1,M$5-$D59+1),0)</f>
        <v>0</v>
      </c>
      <c r="N59" s="139" cm="1">
        <f t="array" ref="N59">IF($D59&lt;=N$5,$E59*INDEX($L$25:$BF$25,1,N$5-$D59+1),0)</f>
        <v>0</v>
      </c>
      <c r="O59" s="139" cm="1">
        <f t="array" ref="O59">IF($D59&lt;=O$5,$E59*INDEX($L$25:$BF$25,1,O$5-$D59+1),0)</f>
        <v>0</v>
      </c>
      <c r="P59" s="139" cm="1">
        <f t="array" ref="P59">IF($D59&lt;=P$5,$E59*INDEX($L$25:$BF$25,1,P$5-$D59+1),0)</f>
        <v>0</v>
      </c>
      <c r="Q59" s="139" cm="1">
        <f t="array" ref="Q59">IF($D59&lt;=Q$5,$E59*INDEX($L$25:$BF$25,1,Q$5-$D59+1),0)</f>
        <v>0</v>
      </c>
      <c r="R59" s="139" cm="1">
        <f t="array" ref="R59">IF($D59&lt;=R$5,$E59*INDEX($L$25:$BF$25,1,R$5-$D59+1),0)</f>
        <v>0</v>
      </c>
      <c r="S59" s="139" cm="1">
        <f t="array" ref="S59">IF($D59&lt;=S$5,$E59*INDEX($L$25:$BF$25,1,S$5-$D59+1),0)</f>
        <v>0</v>
      </c>
      <c r="T59" s="139" cm="1">
        <f t="array" ref="T59">IF($D59&lt;=T$5,$E59*INDEX($L$25:$BF$25,1,T$5-$D59+1),0)</f>
        <v>0</v>
      </c>
      <c r="U59" s="139" cm="1">
        <f t="array" ref="U59">IF($D59&lt;=U$5,$E59*INDEX($L$25:$BF$25,1,U$5-$D59+1),0)</f>
        <v>0</v>
      </c>
      <c r="V59" s="139" cm="1">
        <f t="array" ref="V59">IF($D59&lt;=V$5,$E59*INDEX($L$25:$BF$25,1,V$5-$D59+1),0)</f>
        <v>0</v>
      </c>
      <c r="W59" s="139" cm="1">
        <f t="array" ref="W59">IF($D59&lt;=W$5,$E59*INDEX($L$25:$BF$25,1,W$5-$D59+1),0)</f>
        <v>0</v>
      </c>
      <c r="X59" s="139" cm="1">
        <f t="array" ref="X59">IF($D59&lt;=X$5,$E59*INDEX($L$25:$BF$25,1,X$5-$D59+1),0)</f>
        <v>0</v>
      </c>
      <c r="Y59" s="139" cm="1">
        <f t="array" ref="Y59">IF($D59&lt;=Y$5,$E59*INDEX($L$25:$BF$25,1,Y$5-$D59+1),0)</f>
        <v>0</v>
      </c>
      <c r="Z59" s="139" cm="1">
        <f t="array" ref="Z59">IF($D59&lt;=Z$5,$E59*INDEX($L$25:$BF$25,1,Z$5-$D59+1),0)</f>
        <v>0</v>
      </c>
      <c r="AA59" s="139" cm="1">
        <f t="array" ref="AA59">IF($D59&lt;=AA$5,$E59*INDEX($L$25:$BF$25,1,AA$5-$D59+1),0)</f>
        <v>0</v>
      </c>
      <c r="AB59" s="139" cm="1">
        <f t="array" ref="AB59">IF($D59&lt;=AB$5,$E59*INDEX($L$25:$BF$25,1,AB$5-$D59+1),0)</f>
        <v>0</v>
      </c>
      <c r="AC59" s="139" cm="1">
        <f t="array" ref="AC59">IF($D59&lt;=AC$5,$E59*INDEX($L$25:$BF$25,1,AC$5-$D59+1),0)</f>
        <v>0</v>
      </c>
      <c r="AD59" s="139" cm="1">
        <f t="array" ref="AD59">IF($D59&lt;=AD$5,$E59*INDEX($L$25:$BF$25,1,AD$5-$D59+1),0)</f>
        <v>0</v>
      </c>
      <c r="AE59" s="139" cm="1">
        <f t="array" ref="AE59">IF($D59&lt;=AE$5,$E59*INDEX($L$25:$BF$25,1,AE$5-$D59+1),0)</f>
        <v>0</v>
      </c>
      <c r="AF59" s="139" cm="1">
        <f t="array" ref="AF59">IF($D59&lt;=AF$5,$E59*INDEX($L$25:$BF$25,1,AF$5-$D59+1),0)</f>
        <v>0</v>
      </c>
      <c r="AG59" s="139" cm="1">
        <f t="array" ref="AG59">IF($D59&lt;=AG$5,$E59*INDEX($L$25:$BF$25,1,AG$5-$D59+1),0)</f>
        <v>0</v>
      </c>
      <c r="AH59" s="139" cm="1">
        <f t="array" ref="AH59">IF($D59&lt;=AH$5,$E59*INDEX($L$25:$BF$25,1,AH$5-$D59+1),0)</f>
        <v>0</v>
      </c>
      <c r="AI59" s="139" cm="1">
        <f t="array" ref="AI59">IF($D59&lt;=AI$5,$E59*INDEX($L$25:$BF$25,1,AI$5-$D59+1),0)</f>
        <v>0</v>
      </c>
      <c r="AJ59" s="139" cm="1">
        <f t="array" ref="AJ59">IF($D59&lt;=AJ$5,$E59*INDEX($L$25:$BF$25,1,AJ$5-$D59+1),0)</f>
        <v>0</v>
      </c>
      <c r="AK59" s="139" cm="1">
        <f t="array" ref="AK59">IF($D59&lt;=AK$5,$E59*INDEX($L$25:$BF$25,1,AK$5-$D59+1),0)</f>
        <v>0</v>
      </c>
      <c r="AL59" s="139" cm="1">
        <f t="array" ref="AL59">IF($D59&lt;=AL$5,$E59*INDEX($L$25:$BF$25,1,AL$5-$D59+1),0)</f>
        <v>0</v>
      </c>
      <c r="AM59" s="139" cm="1">
        <f t="array" ref="AM59">IF($D59&lt;=AM$5,$E59*INDEX($L$25:$BF$25,1,AM$5-$D59+1),0)</f>
        <v>0</v>
      </c>
      <c r="AN59" s="139" cm="1">
        <f t="array" ref="AN59">IF($D59&lt;=AN$5,$E59*INDEX($L$25:$BF$25,1,AN$5-$D59+1),0)</f>
        <v>0</v>
      </c>
      <c r="AO59" s="139" cm="1">
        <f t="array" ref="AO59">IF($D59&lt;=AO$5,$E59*INDEX($L$25:$BF$25,1,AO$5-$D59+1),0)</f>
        <v>0</v>
      </c>
      <c r="AP59" s="139" cm="1">
        <f t="array" ref="AP59">IF($D59&lt;=AP$5,$E59*INDEX($L$25:$BF$25,1,AP$5-$D59+1),0)</f>
        <v>0</v>
      </c>
      <c r="AQ59" s="139" cm="1">
        <f t="array" ref="AQ59">IF($D59&lt;=AQ$5,$E59*INDEX($L$25:$BF$25,1,AQ$5-$D59+1),0)</f>
        <v>0</v>
      </c>
      <c r="AR59" s="139" cm="1">
        <f t="array" ref="AR59">IF($D59&lt;=AR$5,$E59*INDEX($L$25:$BF$25,1,AR$5-$D59+1),0)</f>
        <v>0</v>
      </c>
      <c r="AS59" s="139" cm="1">
        <f t="array" ref="AS59">IF($D59&lt;=AS$5,$E59*INDEX($L$25:$BF$25,1,AS$5-$D59+1),0)</f>
        <v>0</v>
      </c>
      <c r="AT59" s="139" cm="1">
        <f t="array" ref="AT59">IF($D59&lt;=AT$5,$E59*INDEX($L$25:$BF$25,1,AT$5-$D59+1),0)</f>
        <v>0</v>
      </c>
      <c r="AU59" s="139" cm="1">
        <f t="array" ref="AU59">IF($D59&lt;=AU$5,$E59*INDEX($L$25:$BF$25,1,AU$5-$D59+1),0)</f>
        <v>0</v>
      </c>
      <c r="AV59" s="139" cm="1">
        <f t="array" ref="AV59">IF($D59&lt;=AV$5,$E59*INDEX($L$25:$BF$25,1,AV$5-$D59+1),0)</f>
        <v>0</v>
      </c>
      <c r="AW59" s="139" cm="1">
        <f t="array" ref="AW59">IF($D59&lt;=AW$5,$E59*INDEX($L$25:$BF$25,1,AW$5-$D59+1),0)</f>
        <v>0</v>
      </c>
      <c r="AX59" s="139" cm="1">
        <f t="array" ref="AX59">IF($D59&lt;=AX$5,$E59*INDEX($L$25:$BF$25,1,AX$5-$D59+1),0)</f>
        <v>0</v>
      </c>
      <c r="AY59" s="139" cm="1">
        <f t="array" ref="AY59">IF($D59&lt;=AY$5,$E59*INDEX($L$25:$BF$25,1,AY$5-$D59+1),0)</f>
        <v>0</v>
      </c>
      <c r="AZ59" s="139" cm="1">
        <f t="array" ref="AZ59">IF($D59&lt;=AZ$5,$E59*INDEX($L$25:$BF$25,1,AZ$5-$D59+1),0)</f>
        <v>0</v>
      </c>
      <c r="BA59" s="139" cm="1">
        <f t="array" ref="BA59">IF($D59&lt;=BA$5,$E59*INDEX($L$25:$BF$25,1,BA$5-$D59+1),0)</f>
        <v>0</v>
      </c>
      <c r="BB59" s="139" cm="1">
        <f t="array" ref="BB59">IF($D59&lt;=BB$5,$E59*INDEX($L$25:$BF$25,1,BB$5-$D59+1),0)</f>
        <v>0</v>
      </c>
      <c r="BC59" s="139" cm="1">
        <f t="array" ref="BC59">IF($D59&lt;=BC$5,$E59*INDEX($L$25:$BF$25,1,BC$5-$D59+1),0)</f>
        <v>0</v>
      </c>
      <c r="BD59" s="139" cm="1">
        <f t="array" ref="BD59">IF($D59&lt;=BD$5,$E59*INDEX($L$25:$BF$25,1,BD$5-$D59+1),0)</f>
        <v>0</v>
      </c>
      <c r="BE59" s="139" cm="1">
        <f t="array" ref="BE59">IF($D59&lt;=BE$5,$E59*INDEX($L$25:$BF$25,1,BE$5-$D59+1),0)</f>
        <v>0</v>
      </c>
      <c r="BF59" s="139" cm="1">
        <f t="array" ref="BF59">IF($D59&lt;=BF$5,$E59*INDEX($L$25:$BF$25,1,BF$5-$D59+1),0)</f>
        <v>0</v>
      </c>
      <c r="BH59" s="70">
        <f t="shared" ca="1" si="103"/>
        <v>0</v>
      </c>
      <c r="BI59" s="70">
        <f t="shared" ca="1" si="103"/>
        <v>0</v>
      </c>
      <c r="BJ59" s="70">
        <f t="shared" ca="1" si="103"/>
        <v>0</v>
      </c>
      <c r="BK59" s="70">
        <f t="shared" ca="1" si="103"/>
        <v>0</v>
      </c>
      <c r="BL59" s="70">
        <f t="shared" ca="1" si="103"/>
        <v>0</v>
      </c>
      <c r="BM59" s="70">
        <f t="shared" ca="1" si="103"/>
        <v>0</v>
      </c>
      <c r="BN59" s="70">
        <f t="shared" ca="1" si="103"/>
        <v>0</v>
      </c>
      <c r="BO59" s="70">
        <f t="shared" ca="1" si="103"/>
        <v>0</v>
      </c>
      <c r="BP59" s="70">
        <f t="shared" ca="1" si="103"/>
        <v>0</v>
      </c>
      <c r="BQ59" s="70">
        <f t="shared" ca="1" si="103"/>
        <v>0</v>
      </c>
      <c r="BR59" s="70">
        <f t="shared" ca="1" si="103"/>
        <v>0</v>
      </c>
      <c r="BS59" s="70">
        <f t="shared" ca="1" si="103"/>
        <v>0</v>
      </c>
      <c r="BT59" s="70">
        <f t="shared" ca="1" si="103"/>
        <v>0</v>
      </c>
      <c r="BU59" s="70">
        <f t="shared" ca="1" si="103"/>
        <v>0</v>
      </c>
      <c r="BV59" s="70">
        <f t="shared" ca="1" si="103"/>
        <v>0</v>
      </c>
      <c r="BW59" s="70">
        <f t="shared" ca="1" si="103"/>
        <v>0</v>
      </c>
      <c r="BX59" s="139"/>
      <c r="BY59" s="70">
        <f t="shared" ca="1" si="104"/>
        <v>0</v>
      </c>
      <c r="BZ59" s="70">
        <f t="shared" ca="1" si="104"/>
        <v>0</v>
      </c>
      <c r="CA59" s="70">
        <f t="shared" ca="1" si="104"/>
        <v>0</v>
      </c>
      <c r="CB59" s="70">
        <f t="shared" ca="1" si="104"/>
        <v>0</v>
      </c>
    </row>
    <row r="60" spans="2:80" s="217" customFormat="1" hidden="1" outlineLevel="1">
      <c r="B60" s="223">
        <f t="shared" si="100"/>
        <v>44651</v>
      </c>
      <c r="C60" s="136"/>
      <c r="D60" s="17">
        <f t="shared" si="101"/>
        <v>27</v>
      </c>
      <c r="E60" s="36" cm="1">
        <f t="array" ref="E60">INDEX(L$20:BF$20,1,D60)</f>
        <v>0</v>
      </c>
      <c r="F60" s="36"/>
      <c r="G60" s="36"/>
      <c r="H60" s="36"/>
      <c r="I60" s="36"/>
      <c r="J60" s="36"/>
      <c r="K60" s="36"/>
      <c r="L60" s="139" cm="1">
        <f t="array" ref="L60">IF($D60&lt;=L$5,$E60*INDEX($L$25:$BF$25,1,L$5-$D60+1),0)</f>
        <v>0</v>
      </c>
      <c r="M60" s="139" cm="1">
        <f t="array" ref="M60">IF($D60&lt;=M$5,$E60*INDEX($L$25:$BF$25,1,M$5-$D60+1),0)</f>
        <v>0</v>
      </c>
      <c r="N60" s="139" cm="1">
        <f t="array" ref="N60">IF($D60&lt;=N$5,$E60*INDEX($L$25:$BF$25,1,N$5-$D60+1),0)</f>
        <v>0</v>
      </c>
      <c r="O60" s="139" cm="1">
        <f t="array" ref="O60">IF($D60&lt;=O$5,$E60*INDEX($L$25:$BF$25,1,O$5-$D60+1),0)</f>
        <v>0</v>
      </c>
      <c r="P60" s="139" cm="1">
        <f t="array" ref="P60">IF($D60&lt;=P$5,$E60*INDEX($L$25:$BF$25,1,P$5-$D60+1),0)</f>
        <v>0</v>
      </c>
      <c r="Q60" s="139" cm="1">
        <f t="array" ref="Q60">IF($D60&lt;=Q$5,$E60*INDEX($L$25:$BF$25,1,Q$5-$D60+1),0)</f>
        <v>0</v>
      </c>
      <c r="R60" s="139" cm="1">
        <f t="array" ref="R60">IF($D60&lt;=R$5,$E60*INDEX($L$25:$BF$25,1,R$5-$D60+1),0)</f>
        <v>0</v>
      </c>
      <c r="S60" s="139" cm="1">
        <f t="array" ref="S60">IF($D60&lt;=S$5,$E60*INDEX($L$25:$BF$25,1,S$5-$D60+1),0)</f>
        <v>0</v>
      </c>
      <c r="T60" s="139" cm="1">
        <f t="array" ref="T60">IF($D60&lt;=T$5,$E60*INDEX($L$25:$BF$25,1,T$5-$D60+1),0)</f>
        <v>0</v>
      </c>
      <c r="U60" s="139" cm="1">
        <f t="array" ref="U60">IF($D60&lt;=U$5,$E60*INDEX($L$25:$BF$25,1,U$5-$D60+1),0)</f>
        <v>0</v>
      </c>
      <c r="V60" s="139" cm="1">
        <f t="array" ref="V60">IF($D60&lt;=V$5,$E60*INDEX($L$25:$BF$25,1,V$5-$D60+1),0)</f>
        <v>0</v>
      </c>
      <c r="W60" s="139" cm="1">
        <f t="array" ref="W60">IF($D60&lt;=W$5,$E60*INDEX($L$25:$BF$25,1,W$5-$D60+1),0)</f>
        <v>0</v>
      </c>
      <c r="X60" s="139" cm="1">
        <f t="array" ref="X60">IF($D60&lt;=X$5,$E60*INDEX($L$25:$BF$25,1,X$5-$D60+1),0)</f>
        <v>0</v>
      </c>
      <c r="Y60" s="139" cm="1">
        <f t="array" ref="Y60">IF($D60&lt;=Y$5,$E60*INDEX($L$25:$BF$25,1,Y$5-$D60+1),0)</f>
        <v>0</v>
      </c>
      <c r="Z60" s="139" cm="1">
        <f t="array" ref="Z60">IF($D60&lt;=Z$5,$E60*INDEX($L$25:$BF$25,1,Z$5-$D60+1),0)</f>
        <v>0</v>
      </c>
      <c r="AA60" s="139" cm="1">
        <f t="array" ref="AA60">IF($D60&lt;=AA$5,$E60*INDEX($L$25:$BF$25,1,AA$5-$D60+1),0)</f>
        <v>0</v>
      </c>
      <c r="AB60" s="139" cm="1">
        <f t="array" ref="AB60">IF($D60&lt;=AB$5,$E60*INDEX($L$25:$BF$25,1,AB$5-$D60+1),0)</f>
        <v>0</v>
      </c>
      <c r="AC60" s="139" cm="1">
        <f t="array" ref="AC60">IF($D60&lt;=AC$5,$E60*INDEX($L$25:$BF$25,1,AC$5-$D60+1),0)</f>
        <v>0</v>
      </c>
      <c r="AD60" s="139" cm="1">
        <f t="array" ref="AD60">IF($D60&lt;=AD$5,$E60*INDEX($L$25:$BF$25,1,AD$5-$D60+1),0)</f>
        <v>0</v>
      </c>
      <c r="AE60" s="139" cm="1">
        <f t="array" ref="AE60">IF($D60&lt;=AE$5,$E60*INDEX($L$25:$BF$25,1,AE$5-$D60+1),0)</f>
        <v>0</v>
      </c>
      <c r="AF60" s="139" cm="1">
        <f t="array" ref="AF60">IF($D60&lt;=AF$5,$E60*INDEX($L$25:$BF$25,1,AF$5-$D60+1),0)</f>
        <v>0</v>
      </c>
      <c r="AG60" s="139" cm="1">
        <f t="array" ref="AG60">IF($D60&lt;=AG$5,$E60*INDEX($L$25:$BF$25,1,AG$5-$D60+1),0)</f>
        <v>0</v>
      </c>
      <c r="AH60" s="139" cm="1">
        <f t="array" ref="AH60">IF($D60&lt;=AH$5,$E60*INDEX($L$25:$BF$25,1,AH$5-$D60+1),0)</f>
        <v>0</v>
      </c>
      <c r="AI60" s="139" cm="1">
        <f t="array" ref="AI60">IF($D60&lt;=AI$5,$E60*INDEX($L$25:$BF$25,1,AI$5-$D60+1),0)</f>
        <v>0</v>
      </c>
      <c r="AJ60" s="139" cm="1">
        <f t="array" ref="AJ60">IF($D60&lt;=AJ$5,$E60*INDEX($L$25:$BF$25,1,AJ$5-$D60+1),0)</f>
        <v>0</v>
      </c>
      <c r="AK60" s="139" cm="1">
        <f t="array" ref="AK60">IF($D60&lt;=AK$5,$E60*INDEX($L$25:$BF$25,1,AK$5-$D60+1),0)</f>
        <v>0</v>
      </c>
      <c r="AL60" s="139" cm="1">
        <f t="array" ref="AL60">IF($D60&lt;=AL$5,$E60*INDEX($L$25:$BF$25,1,AL$5-$D60+1),0)</f>
        <v>0</v>
      </c>
      <c r="AM60" s="139" cm="1">
        <f t="array" ref="AM60">IF($D60&lt;=AM$5,$E60*INDEX($L$25:$BF$25,1,AM$5-$D60+1),0)</f>
        <v>0</v>
      </c>
      <c r="AN60" s="139" cm="1">
        <f t="array" ref="AN60">IF($D60&lt;=AN$5,$E60*INDEX($L$25:$BF$25,1,AN$5-$D60+1),0)</f>
        <v>0</v>
      </c>
      <c r="AO60" s="139" cm="1">
        <f t="array" ref="AO60">IF($D60&lt;=AO$5,$E60*INDEX($L$25:$BF$25,1,AO$5-$D60+1),0)</f>
        <v>0</v>
      </c>
      <c r="AP60" s="139" cm="1">
        <f t="array" ref="AP60">IF($D60&lt;=AP$5,$E60*INDEX($L$25:$BF$25,1,AP$5-$D60+1),0)</f>
        <v>0</v>
      </c>
      <c r="AQ60" s="139" cm="1">
        <f t="array" ref="AQ60">IF($D60&lt;=AQ$5,$E60*INDEX($L$25:$BF$25,1,AQ$5-$D60+1),0)</f>
        <v>0</v>
      </c>
      <c r="AR60" s="139" cm="1">
        <f t="array" ref="AR60">IF($D60&lt;=AR$5,$E60*INDEX($L$25:$BF$25,1,AR$5-$D60+1),0)</f>
        <v>0</v>
      </c>
      <c r="AS60" s="139" cm="1">
        <f t="array" ref="AS60">IF($D60&lt;=AS$5,$E60*INDEX($L$25:$BF$25,1,AS$5-$D60+1),0)</f>
        <v>0</v>
      </c>
      <c r="AT60" s="139" cm="1">
        <f t="array" ref="AT60">IF($D60&lt;=AT$5,$E60*INDEX($L$25:$BF$25,1,AT$5-$D60+1),0)</f>
        <v>0</v>
      </c>
      <c r="AU60" s="139" cm="1">
        <f t="array" ref="AU60">IF($D60&lt;=AU$5,$E60*INDEX($L$25:$BF$25,1,AU$5-$D60+1),0)</f>
        <v>0</v>
      </c>
      <c r="AV60" s="139" cm="1">
        <f t="array" ref="AV60">IF($D60&lt;=AV$5,$E60*INDEX($L$25:$BF$25,1,AV$5-$D60+1),0)</f>
        <v>0</v>
      </c>
      <c r="AW60" s="139" cm="1">
        <f t="array" ref="AW60">IF($D60&lt;=AW$5,$E60*INDEX($L$25:$BF$25,1,AW$5-$D60+1),0)</f>
        <v>0</v>
      </c>
      <c r="AX60" s="139" cm="1">
        <f t="array" ref="AX60">IF($D60&lt;=AX$5,$E60*INDEX($L$25:$BF$25,1,AX$5-$D60+1),0)</f>
        <v>0</v>
      </c>
      <c r="AY60" s="139" cm="1">
        <f t="array" ref="AY60">IF($D60&lt;=AY$5,$E60*INDEX($L$25:$BF$25,1,AY$5-$D60+1),0)</f>
        <v>0</v>
      </c>
      <c r="AZ60" s="139" cm="1">
        <f t="array" ref="AZ60">IF($D60&lt;=AZ$5,$E60*INDEX($L$25:$BF$25,1,AZ$5-$D60+1),0)</f>
        <v>0</v>
      </c>
      <c r="BA60" s="139" cm="1">
        <f t="array" ref="BA60">IF($D60&lt;=BA$5,$E60*INDEX($L$25:$BF$25,1,BA$5-$D60+1),0)</f>
        <v>0</v>
      </c>
      <c r="BB60" s="139" cm="1">
        <f t="array" ref="BB60">IF($D60&lt;=BB$5,$E60*INDEX($L$25:$BF$25,1,BB$5-$D60+1),0)</f>
        <v>0</v>
      </c>
      <c r="BC60" s="139" cm="1">
        <f t="array" ref="BC60">IF($D60&lt;=BC$5,$E60*INDEX($L$25:$BF$25,1,BC$5-$D60+1),0)</f>
        <v>0</v>
      </c>
      <c r="BD60" s="139" cm="1">
        <f t="array" ref="BD60">IF($D60&lt;=BD$5,$E60*INDEX($L$25:$BF$25,1,BD$5-$D60+1),0)</f>
        <v>0</v>
      </c>
      <c r="BE60" s="139" cm="1">
        <f t="array" ref="BE60">IF($D60&lt;=BE$5,$E60*INDEX($L$25:$BF$25,1,BE$5-$D60+1),0)</f>
        <v>0</v>
      </c>
      <c r="BF60" s="139" cm="1">
        <f t="array" ref="BF60">IF($D60&lt;=BF$5,$E60*INDEX($L$25:$BF$25,1,BF$5-$D60+1),0)</f>
        <v>0</v>
      </c>
      <c r="BH60" s="70">
        <f t="shared" ca="1" si="103"/>
        <v>0</v>
      </c>
      <c r="BI60" s="70">
        <f t="shared" ca="1" si="103"/>
        <v>0</v>
      </c>
      <c r="BJ60" s="70">
        <f t="shared" ca="1" si="103"/>
        <v>0</v>
      </c>
      <c r="BK60" s="70">
        <f t="shared" ca="1" si="103"/>
        <v>0</v>
      </c>
      <c r="BL60" s="70">
        <f t="shared" ca="1" si="103"/>
        <v>0</v>
      </c>
      <c r="BM60" s="70">
        <f t="shared" ca="1" si="103"/>
        <v>0</v>
      </c>
      <c r="BN60" s="70">
        <f t="shared" ca="1" si="103"/>
        <v>0</v>
      </c>
      <c r="BO60" s="70">
        <f t="shared" ca="1" si="103"/>
        <v>0</v>
      </c>
      <c r="BP60" s="70">
        <f t="shared" ca="1" si="103"/>
        <v>0</v>
      </c>
      <c r="BQ60" s="70">
        <f t="shared" ca="1" si="103"/>
        <v>0</v>
      </c>
      <c r="BR60" s="70">
        <f t="shared" ca="1" si="103"/>
        <v>0</v>
      </c>
      <c r="BS60" s="70">
        <f t="shared" ca="1" si="103"/>
        <v>0</v>
      </c>
      <c r="BT60" s="70">
        <f t="shared" ca="1" si="103"/>
        <v>0</v>
      </c>
      <c r="BU60" s="70">
        <f t="shared" ca="1" si="103"/>
        <v>0</v>
      </c>
      <c r="BV60" s="70">
        <f t="shared" ca="1" si="103"/>
        <v>0</v>
      </c>
      <c r="BW60" s="70">
        <f t="shared" ca="1" si="103"/>
        <v>0</v>
      </c>
      <c r="BX60" s="139"/>
      <c r="BY60" s="70">
        <f t="shared" ca="1" si="104"/>
        <v>0</v>
      </c>
      <c r="BZ60" s="70">
        <f t="shared" ca="1" si="104"/>
        <v>0</v>
      </c>
      <c r="CA60" s="70">
        <f t="shared" ca="1" si="104"/>
        <v>0</v>
      </c>
      <c r="CB60" s="70">
        <f t="shared" ca="1" si="104"/>
        <v>0</v>
      </c>
    </row>
    <row r="61" spans="2:80" s="217" customFormat="1" hidden="1" outlineLevel="1">
      <c r="B61" s="223">
        <f t="shared" si="100"/>
        <v>44681</v>
      </c>
      <c r="C61" s="136"/>
      <c r="D61" s="17">
        <f t="shared" si="101"/>
        <v>28</v>
      </c>
      <c r="E61" s="36" cm="1">
        <f t="array" ref="E61">INDEX(L$20:BF$20,1,D61)</f>
        <v>0</v>
      </c>
      <c r="F61" s="36"/>
      <c r="G61" s="36"/>
      <c r="H61" s="36"/>
      <c r="I61" s="36"/>
      <c r="J61" s="36"/>
      <c r="K61" s="36"/>
      <c r="L61" s="139" cm="1">
        <f t="array" ref="L61">IF($D61&lt;=L$5,$E61*INDEX($L$25:$BF$25,1,L$5-$D61+1),0)</f>
        <v>0</v>
      </c>
      <c r="M61" s="139" cm="1">
        <f t="array" ref="M61">IF($D61&lt;=M$5,$E61*INDEX($L$25:$BF$25,1,M$5-$D61+1),0)</f>
        <v>0</v>
      </c>
      <c r="N61" s="139" cm="1">
        <f t="array" ref="N61">IF($D61&lt;=N$5,$E61*INDEX($L$25:$BF$25,1,N$5-$D61+1),0)</f>
        <v>0</v>
      </c>
      <c r="O61" s="139" cm="1">
        <f t="array" ref="O61">IF($D61&lt;=O$5,$E61*INDEX($L$25:$BF$25,1,O$5-$D61+1),0)</f>
        <v>0</v>
      </c>
      <c r="P61" s="139" cm="1">
        <f t="array" ref="P61">IF($D61&lt;=P$5,$E61*INDEX($L$25:$BF$25,1,P$5-$D61+1),0)</f>
        <v>0</v>
      </c>
      <c r="Q61" s="139" cm="1">
        <f t="array" ref="Q61">IF($D61&lt;=Q$5,$E61*INDEX($L$25:$BF$25,1,Q$5-$D61+1),0)</f>
        <v>0</v>
      </c>
      <c r="R61" s="139" cm="1">
        <f t="array" ref="R61">IF($D61&lt;=R$5,$E61*INDEX($L$25:$BF$25,1,R$5-$D61+1),0)</f>
        <v>0</v>
      </c>
      <c r="S61" s="139" cm="1">
        <f t="array" ref="S61">IF($D61&lt;=S$5,$E61*INDEX($L$25:$BF$25,1,S$5-$D61+1),0)</f>
        <v>0</v>
      </c>
      <c r="T61" s="139" cm="1">
        <f t="array" ref="T61">IF($D61&lt;=T$5,$E61*INDEX($L$25:$BF$25,1,T$5-$D61+1),0)</f>
        <v>0</v>
      </c>
      <c r="U61" s="139" cm="1">
        <f t="array" ref="U61">IF($D61&lt;=U$5,$E61*INDEX($L$25:$BF$25,1,U$5-$D61+1),0)</f>
        <v>0</v>
      </c>
      <c r="V61" s="139" cm="1">
        <f t="array" ref="V61">IF($D61&lt;=V$5,$E61*INDEX($L$25:$BF$25,1,V$5-$D61+1),0)</f>
        <v>0</v>
      </c>
      <c r="W61" s="139" cm="1">
        <f t="array" ref="W61">IF($D61&lt;=W$5,$E61*INDEX($L$25:$BF$25,1,W$5-$D61+1),0)</f>
        <v>0</v>
      </c>
      <c r="X61" s="139" cm="1">
        <f t="array" ref="X61">IF($D61&lt;=X$5,$E61*INDEX($L$25:$BF$25,1,X$5-$D61+1),0)</f>
        <v>0</v>
      </c>
      <c r="Y61" s="139" cm="1">
        <f t="array" ref="Y61">IF($D61&lt;=Y$5,$E61*INDEX($L$25:$BF$25,1,Y$5-$D61+1),0)</f>
        <v>0</v>
      </c>
      <c r="Z61" s="139" cm="1">
        <f t="array" ref="Z61">IF($D61&lt;=Z$5,$E61*INDEX($L$25:$BF$25,1,Z$5-$D61+1),0)</f>
        <v>0</v>
      </c>
      <c r="AA61" s="139" cm="1">
        <f t="array" ref="AA61">IF($D61&lt;=AA$5,$E61*INDEX($L$25:$BF$25,1,AA$5-$D61+1),0)</f>
        <v>0</v>
      </c>
      <c r="AB61" s="139" cm="1">
        <f t="array" ref="AB61">IF($D61&lt;=AB$5,$E61*INDEX($L$25:$BF$25,1,AB$5-$D61+1),0)</f>
        <v>0</v>
      </c>
      <c r="AC61" s="139" cm="1">
        <f t="array" ref="AC61">IF($D61&lt;=AC$5,$E61*INDEX($L$25:$BF$25,1,AC$5-$D61+1),0)</f>
        <v>0</v>
      </c>
      <c r="AD61" s="139" cm="1">
        <f t="array" ref="AD61">IF($D61&lt;=AD$5,$E61*INDEX($L$25:$BF$25,1,AD$5-$D61+1),0)</f>
        <v>0</v>
      </c>
      <c r="AE61" s="139" cm="1">
        <f t="array" ref="AE61">IF($D61&lt;=AE$5,$E61*INDEX($L$25:$BF$25,1,AE$5-$D61+1),0)</f>
        <v>0</v>
      </c>
      <c r="AF61" s="139" cm="1">
        <f t="array" ref="AF61">IF($D61&lt;=AF$5,$E61*INDEX($L$25:$BF$25,1,AF$5-$D61+1),0)</f>
        <v>0</v>
      </c>
      <c r="AG61" s="139" cm="1">
        <f t="array" ref="AG61">IF($D61&lt;=AG$5,$E61*INDEX($L$25:$BF$25,1,AG$5-$D61+1),0)</f>
        <v>0</v>
      </c>
      <c r="AH61" s="139" cm="1">
        <f t="array" ref="AH61">IF($D61&lt;=AH$5,$E61*INDEX($L$25:$BF$25,1,AH$5-$D61+1),0)</f>
        <v>0</v>
      </c>
      <c r="AI61" s="139" cm="1">
        <f t="array" ref="AI61">IF($D61&lt;=AI$5,$E61*INDEX($L$25:$BF$25,1,AI$5-$D61+1),0)</f>
        <v>0</v>
      </c>
      <c r="AJ61" s="139" cm="1">
        <f t="array" ref="AJ61">IF($D61&lt;=AJ$5,$E61*INDEX($L$25:$BF$25,1,AJ$5-$D61+1),0)</f>
        <v>0</v>
      </c>
      <c r="AK61" s="139" cm="1">
        <f t="array" ref="AK61">IF($D61&lt;=AK$5,$E61*INDEX($L$25:$BF$25,1,AK$5-$D61+1),0)</f>
        <v>0</v>
      </c>
      <c r="AL61" s="139" cm="1">
        <f t="array" ref="AL61">IF($D61&lt;=AL$5,$E61*INDEX($L$25:$BF$25,1,AL$5-$D61+1),0)</f>
        <v>0</v>
      </c>
      <c r="AM61" s="139" cm="1">
        <f t="array" ref="AM61">IF($D61&lt;=AM$5,$E61*INDEX($L$25:$BF$25,1,AM$5-$D61+1),0)</f>
        <v>0</v>
      </c>
      <c r="AN61" s="139" cm="1">
        <f t="array" ref="AN61">IF($D61&lt;=AN$5,$E61*INDEX($L$25:$BF$25,1,AN$5-$D61+1),0)</f>
        <v>0</v>
      </c>
      <c r="AO61" s="139" cm="1">
        <f t="array" ref="AO61">IF($D61&lt;=AO$5,$E61*INDEX($L$25:$BF$25,1,AO$5-$D61+1),0)</f>
        <v>0</v>
      </c>
      <c r="AP61" s="139" cm="1">
        <f t="array" ref="AP61">IF($D61&lt;=AP$5,$E61*INDEX($L$25:$BF$25,1,AP$5-$D61+1),0)</f>
        <v>0</v>
      </c>
      <c r="AQ61" s="139" cm="1">
        <f t="array" ref="AQ61">IF($D61&lt;=AQ$5,$E61*INDEX($L$25:$BF$25,1,AQ$5-$D61+1),0)</f>
        <v>0</v>
      </c>
      <c r="AR61" s="139" cm="1">
        <f t="array" ref="AR61">IF($D61&lt;=AR$5,$E61*INDEX($L$25:$BF$25,1,AR$5-$D61+1),0)</f>
        <v>0</v>
      </c>
      <c r="AS61" s="139" cm="1">
        <f t="array" ref="AS61">IF($D61&lt;=AS$5,$E61*INDEX($L$25:$BF$25,1,AS$5-$D61+1),0)</f>
        <v>0</v>
      </c>
      <c r="AT61" s="139" cm="1">
        <f t="array" ref="AT61">IF($D61&lt;=AT$5,$E61*INDEX($L$25:$BF$25,1,AT$5-$D61+1),0)</f>
        <v>0</v>
      </c>
      <c r="AU61" s="139" cm="1">
        <f t="array" ref="AU61">IF($D61&lt;=AU$5,$E61*INDEX($L$25:$BF$25,1,AU$5-$D61+1),0)</f>
        <v>0</v>
      </c>
      <c r="AV61" s="139" cm="1">
        <f t="array" ref="AV61">IF($D61&lt;=AV$5,$E61*INDEX($L$25:$BF$25,1,AV$5-$D61+1),0)</f>
        <v>0</v>
      </c>
      <c r="AW61" s="139" cm="1">
        <f t="array" ref="AW61">IF($D61&lt;=AW$5,$E61*INDEX($L$25:$BF$25,1,AW$5-$D61+1),0)</f>
        <v>0</v>
      </c>
      <c r="AX61" s="139" cm="1">
        <f t="array" ref="AX61">IF($D61&lt;=AX$5,$E61*INDEX($L$25:$BF$25,1,AX$5-$D61+1),0)</f>
        <v>0</v>
      </c>
      <c r="AY61" s="139" cm="1">
        <f t="array" ref="AY61">IF($D61&lt;=AY$5,$E61*INDEX($L$25:$BF$25,1,AY$5-$D61+1),0)</f>
        <v>0</v>
      </c>
      <c r="AZ61" s="139" cm="1">
        <f t="array" ref="AZ61">IF($D61&lt;=AZ$5,$E61*INDEX($L$25:$BF$25,1,AZ$5-$D61+1),0)</f>
        <v>0</v>
      </c>
      <c r="BA61" s="139" cm="1">
        <f t="array" ref="BA61">IF($D61&lt;=BA$5,$E61*INDEX($L$25:$BF$25,1,BA$5-$D61+1),0)</f>
        <v>0</v>
      </c>
      <c r="BB61" s="139" cm="1">
        <f t="array" ref="BB61">IF($D61&lt;=BB$5,$E61*INDEX($L$25:$BF$25,1,BB$5-$D61+1),0)</f>
        <v>0</v>
      </c>
      <c r="BC61" s="139" cm="1">
        <f t="array" ref="BC61">IF($D61&lt;=BC$5,$E61*INDEX($L$25:$BF$25,1,BC$5-$D61+1),0)</f>
        <v>0</v>
      </c>
      <c r="BD61" s="139" cm="1">
        <f t="array" ref="BD61">IF($D61&lt;=BD$5,$E61*INDEX($L$25:$BF$25,1,BD$5-$D61+1),0)</f>
        <v>0</v>
      </c>
      <c r="BE61" s="139" cm="1">
        <f t="array" ref="BE61">IF($D61&lt;=BE$5,$E61*INDEX($L$25:$BF$25,1,BE$5-$D61+1),0)</f>
        <v>0</v>
      </c>
      <c r="BF61" s="139" cm="1">
        <f t="array" ref="BF61">IF($D61&lt;=BF$5,$E61*INDEX($L$25:$BF$25,1,BF$5-$D61+1),0)</f>
        <v>0</v>
      </c>
      <c r="BH61" s="70">
        <f t="shared" ca="1" si="103"/>
        <v>0</v>
      </c>
      <c r="BI61" s="70">
        <f t="shared" ca="1" si="103"/>
        <v>0</v>
      </c>
      <c r="BJ61" s="70">
        <f t="shared" ca="1" si="103"/>
        <v>0</v>
      </c>
      <c r="BK61" s="70">
        <f t="shared" ca="1" si="103"/>
        <v>0</v>
      </c>
      <c r="BL61" s="70">
        <f t="shared" ca="1" si="103"/>
        <v>0</v>
      </c>
      <c r="BM61" s="70">
        <f t="shared" ca="1" si="103"/>
        <v>0</v>
      </c>
      <c r="BN61" s="70">
        <f t="shared" ca="1" si="103"/>
        <v>0</v>
      </c>
      <c r="BO61" s="70">
        <f t="shared" ca="1" si="103"/>
        <v>0</v>
      </c>
      <c r="BP61" s="70">
        <f t="shared" ca="1" si="103"/>
        <v>0</v>
      </c>
      <c r="BQ61" s="70">
        <f t="shared" ca="1" si="103"/>
        <v>0</v>
      </c>
      <c r="BR61" s="70">
        <f t="shared" ca="1" si="103"/>
        <v>0</v>
      </c>
      <c r="BS61" s="70">
        <f t="shared" ca="1" si="103"/>
        <v>0</v>
      </c>
      <c r="BT61" s="70">
        <f t="shared" ca="1" si="103"/>
        <v>0</v>
      </c>
      <c r="BU61" s="70">
        <f t="shared" ca="1" si="103"/>
        <v>0</v>
      </c>
      <c r="BV61" s="70">
        <f t="shared" ca="1" si="103"/>
        <v>0</v>
      </c>
      <c r="BW61" s="70">
        <f t="shared" ca="1" si="103"/>
        <v>0</v>
      </c>
      <c r="BX61" s="139"/>
      <c r="BY61" s="70">
        <f t="shared" ca="1" si="104"/>
        <v>0</v>
      </c>
      <c r="BZ61" s="70">
        <f t="shared" ca="1" si="104"/>
        <v>0</v>
      </c>
      <c r="CA61" s="70">
        <f t="shared" ca="1" si="104"/>
        <v>0</v>
      </c>
      <c r="CB61" s="70">
        <f t="shared" ca="1" si="104"/>
        <v>0</v>
      </c>
    </row>
    <row r="62" spans="2:80" s="217" customFormat="1" hidden="1" outlineLevel="1">
      <c r="B62" s="223">
        <f t="shared" si="100"/>
        <v>44712</v>
      </c>
      <c r="C62" s="136"/>
      <c r="D62" s="17">
        <f t="shared" si="101"/>
        <v>29</v>
      </c>
      <c r="E62" s="36" cm="1">
        <f t="array" ref="E62">INDEX(L$20:BF$20,1,D62)</f>
        <v>0</v>
      </c>
      <c r="F62" s="36"/>
      <c r="G62" s="36"/>
      <c r="H62" s="36"/>
      <c r="I62" s="36"/>
      <c r="J62" s="36"/>
      <c r="K62" s="36"/>
      <c r="L62" s="139" cm="1">
        <f t="array" ref="L62">IF($D62&lt;=L$5,$E62*INDEX($L$25:$BF$25,1,L$5-$D62+1),0)</f>
        <v>0</v>
      </c>
      <c r="M62" s="139" cm="1">
        <f t="array" ref="M62">IF($D62&lt;=M$5,$E62*INDEX($L$25:$BF$25,1,M$5-$D62+1),0)</f>
        <v>0</v>
      </c>
      <c r="N62" s="139" cm="1">
        <f t="array" ref="N62">IF($D62&lt;=N$5,$E62*INDEX($L$25:$BF$25,1,N$5-$D62+1),0)</f>
        <v>0</v>
      </c>
      <c r="O62" s="139" cm="1">
        <f t="array" ref="O62">IF($D62&lt;=O$5,$E62*INDEX($L$25:$BF$25,1,O$5-$D62+1),0)</f>
        <v>0</v>
      </c>
      <c r="P62" s="139" cm="1">
        <f t="array" ref="P62">IF($D62&lt;=P$5,$E62*INDEX($L$25:$BF$25,1,P$5-$D62+1),0)</f>
        <v>0</v>
      </c>
      <c r="Q62" s="139" cm="1">
        <f t="array" ref="Q62">IF($D62&lt;=Q$5,$E62*INDEX($L$25:$BF$25,1,Q$5-$D62+1),0)</f>
        <v>0</v>
      </c>
      <c r="R62" s="139" cm="1">
        <f t="array" ref="R62">IF($D62&lt;=R$5,$E62*INDEX($L$25:$BF$25,1,R$5-$D62+1),0)</f>
        <v>0</v>
      </c>
      <c r="S62" s="139" cm="1">
        <f t="array" ref="S62">IF($D62&lt;=S$5,$E62*INDEX($L$25:$BF$25,1,S$5-$D62+1),0)</f>
        <v>0</v>
      </c>
      <c r="T62" s="139" cm="1">
        <f t="array" ref="T62">IF($D62&lt;=T$5,$E62*INDEX($L$25:$BF$25,1,T$5-$D62+1),0)</f>
        <v>0</v>
      </c>
      <c r="U62" s="139" cm="1">
        <f t="array" ref="U62">IF($D62&lt;=U$5,$E62*INDEX($L$25:$BF$25,1,U$5-$D62+1),0)</f>
        <v>0</v>
      </c>
      <c r="V62" s="139" cm="1">
        <f t="array" ref="V62">IF($D62&lt;=V$5,$E62*INDEX($L$25:$BF$25,1,V$5-$D62+1),0)</f>
        <v>0</v>
      </c>
      <c r="W62" s="139" cm="1">
        <f t="array" ref="W62">IF($D62&lt;=W$5,$E62*INDEX($L$25:$BF$25,1,W$5-$D62+1),0)</f>
        <v>0</v>
      </c>
      <c r="X62" s="139" cm="1">
        <f t="array" ref="X62">IF($D62&lt;=X$5,$E62*INDEX($L$25:$BF$25,1,X$5-$D62+1),0)</f>
        <v>0</v>
      </c>
      <c r="Y62" s="139" cm="1">
        <f t="array" ref="Y62">IF($D62&lt;=Y$5,$E62*INDEX($L$25:$BF$25,1,Y$5-$D62+1),0)</f>
        <v>0</v>
      </c>
      <c r="Z62" s="139" cm="1">
        <f t="array" ref="Z62">IF($D62&lt;=Z$5,$E62*INDEX($L$25:$BF$25,1,Z$5-$D62+1),0)</f>
        <v>0</v>
      </c>
      <c r="AA62" s="139" cm="1">
        <f t="array" ref="AA62">IF($D62&lt;=AA$5,$E62*INDEX($L$25:$BF$25,1,AA$5-$D62+1),0)</f>
        <v>0</v>
      </c>
      <c r="AB62" s="139" cm="1">
        <f t="array" ref="AB62">IF($D62&lt;=AB$5,$E62*INDEX($L$25:$BF$25,1,AB$5-$D62+1),0)</f>
        <v>0</v>
      </c>
      <c r="AC62" s="139" cm="1">
        <f t="array" ref="AC62">IF($D62&lt;=AC$5,$E62*INDEX($L$25:$BF$25,1,AC$5-$D62+1),0)</f>
        <v>0</v>
      </c>
      <c r="AD62" s="139" cm="1">
        <f t="array" ref="AD62">IF($D62&lt;=AD$5,$E62*INDEX($L$25:$BF$25,1,AD$5-$D62+1),0)</f>
        <v>0</v>
      </c>
      <c r="AE62" s="139" cm="1">
        <f t="array" ref="AE62">IF($D62&lt;=AE$5,$E62*INDEX($L$25:$BF$25,1,AE$5-$D62+1),0)</f>
        <v>0</v>
      </c>
      <c r="AF62" s="139" cm="1">
        <f t="array" ref="AF62">IF($D62&lt;=AF$5,$E62*INDEX($L$25:$BF$25,1,AF$5-$D62+1),0)</f>
        <v>0</v>
      </c>
      <c r="AG62" s="139" cm="1">
        <f t="array" ref="AG62">IF($D62&lt;=AG$5,$E62*INDEX($L$25:$BF$25,1,AG$5-$D62+1),0)</f>
        <v>0</v>
      </c>
      <c r="AH62" s="139" cm="1">
        <f t="array" ref="AH62">IF($D62&lt;=AH$5,$E62*INDEX($L$25:$BF$25,1,AH$5-$D62+1),0)</f>
        <v>0</v>
      </c>
      <c r="AI62" s="139" cm="1">
        <f t="array" ref="AI62">IF($D62&lt;=AI$5,$E62*INDEX($L$25:$BF$25,1,AI$5-$D62+1),0)</f>
        <v>0</v>
      </c>
      <c r="AJ62" s="139" cm="1">
        <f t="array" ref="AJ62">IF($D62&lt;=AJ$5,$E62*INDEX($L$25:$BF$25,1,AJ$5-$D62+1),0)</f>
        <v>0</v>
      </c>
      <c r="AK62" s="139" cm="1">
        <f t="array" ref="AK62">IF($D62&lt;=AK$5,$E62*INDEX($L$25:$BF$25,1,AK$5-$D62+1),0)</f>
        <v>0</v>
      </c>
      <c r="AL62" s="139" cm="1">
        <f t="array" ref="AL62">IF($D62&lt;=AL$5,$E62*INDEX($L$25:$BF$25,1,AL$5-$D62+1),0)</f>
        <v>0</v>
      </c>
      <c r="AM62" s="139" cm="1">
        <f t="array" ref="AM62">IF($D62&lt;=AM$5,$E62*INDEX($L$25:$BF$25,1,AM$5-$D62+1),0)</f>
        <v>0</v>
      </c>
      <c r="AN62" s="139" cm="1">
        <f t="array" ref="AN62">IF($D62&lt;=AN$5,$E62*INDEX($L$25:$BF$25,1,AN$5-$D62+1),0)</f>
        <v>0</v>
      </c>
      <c r="AO62" s="139" cm="1">
        <f t="array" ref="AO62">IF($D62&lt;=AO$5,$E62*INDEX($L$25:$BF$25,1,AO$5-$D62+1),0)</f>
        <v>0</v>
      </c>
      <c r="AP62" s="139" cm="1">
        <f t="array" ref="AP62">IF($D62&lt;=AP$5,$E62*INDEX($L$25:$BF$25,1,AP$5-$D62+1),0)</f>
        <v>0</v>
      </c>
      <c r="AQ62" s="139" cm="1">
        <f t="array" ref="AQ62">IF($D62&lt;=AQ$5,$E62*INDEX($L$25:$BF$25,1,AQ$5-$D62+1),0)</f>
        <v>0</v>
      </c>
      <c r="AR62" s="139" cm="1">
        <f t="array" ref="AR62">IF($D62&lt;=AR$5,$E62*INDEX($L$25:$BF$25,1,AR$5-$D62+1),0)</f>
        <v>0</v>
      </c>
      <c r="AS62" s="139" cm="1">
        <f t="array" ref="AS62">IF($D62&lt;=AS$5,$E62*INDEX($L$25:$BF$25,1,AS$5-$D62+1),0)</f>
        <v>0</v>
      </c>
      <c r="AT62" s="139" cm="1">
        <f t="array" ref="AT62">IF($D62&lt;=AT$5,$E62*INDEX($L$25:$BF$25,1,AT$5-$D62+1),0)</f>
        <v>0</v>
      </c>
      <c r="AU62" s="139" cm="1">
        <f t="array" ref="AU62">IF($D62&lt;=AU$5,$E62*INDEX($L$25:$BF$25,1,AU$5-$D62+1),0)</f>
        <v>0</v>
      </c>
      <c r="AV62" s="139" cm="1">
        <f t="array" ref="AV62">IF($D62&lt;=AV$5,$E62*INDEX($L$25:$BF$25,1,AV$5-$D62+1),0)</f>
        <v>0</v>
      </c>
      <c r="AW62" s="139" cm="1">
        <f t="array" ref="AW62">IF($D62&lt;=AW$5,$E62*INDEX($L$25:$BF$25,1,AW$5-$D62+1),0)</f>
        <v>0</v>
      </c>
      <c r="AX62" s="139" cm="1">
        <f t="array" ref="AX62">IF($D62&lt;=AX$5,$E62*INDEX($L$25:$BF$25,1,AX$5-$D62+1),0)</f>
        <v>0</v>
      </c>
      <c r="AY62" s="139" cm="1">
        <f t="array" ref="AY62">IF($D62&lt;=AY$5,$E62*INDEX($L$25:$BF$25,1,AY$5-$D62+1),0)</f>
        <v>0</v>
      </c>
      <c r="AZ62" s="139" cm="1">
        <f t="array" ref="AZ62">IF($D62&lt;=AZ$5,$E62*INDEX($L$25:$BF$25,1,AZ$5-$D62+1),0)</f>
        <v>0</v>
      </c>
      <c r="BA62" s="139" cm="1">
        <f t="array" ref="BA62">IF($D62&lt;=BA$5,$E62*INDEX($L$25:$BF$25,1,BA$5-$D62+1),0)</f>
        <v>0</v>
      </c>
      <c r="BB62" s="139" cm="1">
        <f t="array" ref="BB62">IF($D62&lt;=BB$5,$E62*INDEX($L$25:$BF$25,1,BB$5-$D62+1),0)</f>
        <v>0</v>
      </c>
      <c r="BC62" s="139" cm="1">
        <f t="array" ref="BC62">IF($D62&lt;=BC$5,$E62*INDEX($L$25:$BF$25,1,BC$5-$D62+1),0)</f>
        <v>0</v>
      </c>
      <c r="BD62" s="139" cm="1">
        <f t="array" ref="BD62">IF($D62&lt;=BD$5,$E62*INDEX($L$25:$BF$25,1,BD$5-$D62+1),0)</f>
        <v>0</v>
      </c>
      <c r="BE62" s="139" cm="1">
        <f t="array" ref="BE62">IF($D62&lt;=BE$5,$E62*INDEX($L$25:$BF$25,1,BE$5-$D62+1),0)</f>
        <v>0</v>
      </c>
      <c r="BF62" s="139" cm="1">
        <f t="array" ref="BF62">IF($D62&lt;=BF$5,$E62*INDEX($L$25:$BF$25,1,BF$5-$D62+1),0)</f>
        <v>0</v>
      </c>
      <c r="BH62" s="70">
        <f t="shared" ca="1" si="103"/>
        <v>0</v>
      </c>
      <c r="BI62" s="70">
        <f t="shared" ca="1" si="103"/>
        <v>0</v>
      </c>
      <c r="BJ62" s="70">
        <f t="shared" ca="1" si="103"/>
        <v>0</v>
      </c>
      <c r="BK62" s="70">
        <f t="shared" ca="1" si="103"/>
        <v>0</v>
      </c>
      <c r="BL62" s="70">
        <f t="shared" ca="1" si="103"/>
        <v>0</v>
      </c>
      <c r="BM62" s="70">
        <f t="shared" ca="1" si="103"/>
        <v>0</v>
      </c>
      <c r="BN62" s="70">
        <f t="shared" ca="1" si="103"/>
        <v>0</v>
      </c>
      <c r="BO62" s="70">
        <f t="shared" ca="1" si="103"/>
        <v>0</v>
      </c>
      <c r="BP62" s="70">
        <f t="shared" ca="1" si="103"/>
        <v>0</v>
      </c>
      <c r="BQ62" s="70">
        <f t="shared" ca="1" si="103"/>
        <v>0</v>
      </c>
      <c r="BR62" s="70">
        <f t="shared" ca="1" si="103"/>
        <v>0</v>
      </c>
      <c r="BS62" s="70">
        <f t="shared" ca="1" si="103"/>
        <v>0</v>
      </c>
      <c r="BT62" s="70">
        <f t="shared" ca="1" si="103"/>
        <v>0</v>
      </c>
      <c r="BU62" s="70">
        <f t="shared" ca="1" si="103"/>
        <v>0</v>
      </c>
      <c r="BV62" s="70">
        <f t="shared" ca="1" si="103"/>
        <v>0</v>
      </c>
      <c r="BW62" s="70">
        <f t="shared" ca="1" si="103"/>
        <v>0</v>
      </c>
      <c r="BX62" s="139"/>
      <c r="BY62" s="70">
        <f t="shared" ca="1" si="104"/>
        <v>0</v>
      </c>
      <c r="BZ62" s="70">
        <f t="shared" ca="1" si="104"/>
        <v>0</v>
      </c>
      <c r="CA62" s="70">
        <f t="shared" ca="1" si="104"/>
        <v>0</v>
      </c>
      <c r="CB62" s="70">
        <f t="shared" ca="1" si="104"/>
        <v>0</v>
      </c>
    </row>
    <row r="63" spans="2:80" s="217" customFormat="1" hidden="1" outlineLevel="1">
      <c r="B63" s="223">
        <f t="shared" si="100"/>
        <v>44742</v>
      </c>
      <c r="C63" s="136"/>
      <c r="D63" s="17">
        <f t="shared" si="101"/>
        <v>30</v>
      </c>
      <c r="E63" s="36" cm="1">
        <f t="array" ref="E63">INDEX(L$20:BF$20,1,D63)</f>
        <v>0</v>
      </c>
      <c r="F63" s="36"/>
      <c r="G63" s="36"/>
      <c r="H63" s="36"/>
      <c r="I63" s="36"/>
      <c r="J63" s="36"/>
      <c r="K63" s="36"/>
      <c r="L63" s="139" cm="1">
        <f t="array" ref="L63">IF($D63&lt;=L$5,$E63*INDEX($L$25:$BF$25,1,L$5-$D63+1),0)</f>
        <v>0</v>
      </c>
      <c r="M63" s="139" cm="1">
        <f t="array" ref="M63">IF($D63&lt;=M$5,$E63*INDEX($L$25:$BF$25,1,M$5-$D63+1),0)</f>
        <v>0</v>
      </c>
      <c r="N63" s="139" cm="1">
        <f t="array" ref="N63">IF($D63&lt;=N$5,$E63*INDEX($L$25:$BF$25,1,N$5-$D63+1),0)</f>
        <v>0</v>
      </c>
      <c r="O63" s="139" cm="1">
        <f t="array" ref="O63">IF($D63&lt;=O$5,$E63*INDEX($L$25:$BF$25,1,O$5-$D63+1),0)</f>
        <v>0</v>
      </c>
      <c r="P63" s="139" cm="1">
        <f t="array" ref="P63">IF($D63&lt;=P$5,$E63*INDEX($L$25:$BF$25,1,P$5-$D63+1),0)</f>
        <v>0</v>
      </c>
      <c r="Q63" s="139" cm="1">
        <f t="array" ref="Q63">IF($D63&lt;=Q$5,$E63*INDEX($L$25:$BF$25,1,Q$5-$D63+1),0)</f>
        <v>0</v>
      </c>
      <c r="R63" s="139" cm="1">
        <f t="array" ref="R63">IF($D63&lt;=R$5,$E63*INDEX($L$25:$BF$25,1,R$5-$D63+1),0)</f>
        <v>0</v>
      </c>
      <c r="S63" s="139" cm="1">
        <f t="array" ref="S63">IF($D63&lt;=S$5,$E63*INDEX($L$25:$BF$25,1,S$5-$D63+1),0)</f>
        <v>0</v>
      </c>
      <c r="T63" s="139" cm="1">
        <f t="array" ref="T63">IF($D63&lt;=T$5,$E63*INDEX($L$25:$BF$25,1,T$5-$D63+1),0)</f>
        <v>0</v>
      </c>
      <c r="U63" s="139" cm="1">
        <f t="array" ref="U63">IF($D63&lt;=U$5,$E63*INDEX($L$25:$BF$25,1,U$5-$D63+1),0)</f>
        <v>0</v>
      </c>
      <c r="V63" s="139" cm="1">
        <f t="array" ref="V63">IF($D63&lt;=V$5,$E63*INDEX($L$25:$BF$25,1,V$5-$D63+1),0)</f>
        <v>0</v>
      </c>
      <c r="W63" s="139" cm="1">
        <f t="array" ref="W63">IF($D63&lt;=W$5,$E63*INDEX($L$25:$BF$25,1,W$5-$D63+1),0)</f>
        <v>0</v>
      </c>
      <c r="X63" s="139" cm="1">
        <f t="array" ref="X63">IF($D63&lt;=X$5,$E63*INDEX($L$25:$BF$25,1,X$5-$D63+1),0)</f>
        <v>0</v>
      </c>
      <c r="Y63" s="139" cm="1">
        <f t="array" ref="Y63">IF($D63&lt;=Y$5,$E63*INDEX($L$25:$BF$25,1,Y$5-$D63+1),0)</f>
        <v>0</v>
      </c>
      <c r="Z63" s="139" cm="1">
        <f t="array" ref="Z63">IF($D63&lt;=Z$5,$E63*INDEX($L$25:$BF$25,1,Z$5-$D63+1),0)</f>
        <v>0</v>
      </c>
      <c r="AA63" s="139" cm="1">
        <f t="array" ref="AA63">IF($D63&lt;=AA$5,$E63*INDEX($L$25:$BF$25,1,AA$5-$D63+1),0)</f>
        <v>0</v>
      </c>
      <c r="AB63" s="139" cm="1">
        <f t="array" ref="AB63">IF($D63&lt;=AB$5,$E63*INDEX($L$25:$BF$25,1,AB$5-$D63+1),0)</f>
        <v>0</v>
      </c>
      <c r="AC63" s="139" cm="1">
        <f t="array" ref="AC63">IF($D63&lt;=AC$5,$E63*INDEX($L$25:$BF$25,1,AC$5-$D63+1),0)</f>
        <v>0</v>
      </c>
      <c r="AD63" s="139" cm="1">
        <f t="array" ref="AD63">IF($D63&lt;=AD$5,$E63*INDEX($L$25:$BF$25,1,AD$5-$D63+1),0)</f>
        <v>0</v>
      </c>
      <c r="AE63" s="139" cm="1">
        <f t="array" ref="AE63">IF($D63&lt;=AE$5,$E63*INDEX($L$25:$BF$25,1,AE$5-$D63+1),0)</f>
        <v>0</v>
      </c>
      <c r="AF63" s="139" cm="1">
        <f t="array" ref="AF63">IF($D63&lt;=AF$5,$E63*INDEX($L$25:$BF$25,1,AF$5-$D63+1),0)</f>
        <v>0</v>
      </c>
      <c r="AG63" s="139" cm="1">
        <f t="array" ref="AG63">IF($D63&lt;=AG$5,$E63*INDEX($L$25:$BF$25,1,AG$5-$D63+1),0)</f>
        <v>0</v>
      </c>
      <c r="AH63" s="139" cm="1">
        <f t="array" ref="AH63">IF($D63&lt;=AH$5,$E63*INDEX($L$25:$BF$25,1,AH$5-$D63+1),0)</f>
        <v>0</v>
      </c>
      <c r="AI63" s="139" cm="1">
        <f t="array" ref="AI63">IF($D63&lt;=AI$5,$E63*INDEX($L$25:$BF$25,1,AI$5-$D63+1),0)</f>
        <v>0</v>
      </c>
      <c r="AJ63" s="139" cm="1">
        <f t="array" ref="AJ63">IF($D63&lt;=AJ$5,$E63*INDEX($L$25:$BF$25,1,AJ$5-$D63+1),0)</f>
        <v>0</v>
      </c>
      <c r="AK63" s="139" cm="1">
        <f t="array" ref="AK63">IF($D63&lt;=AK$5,$E63*INDEX($L$25:$BF$25,1,AK$5-$D63+1),0)</f>
        <v>0</v>
      </c>
      <c r="AL63" s="139" cm="1">
        <f t="array" ref="AL63">IF($D63&lt;=AL$5,$E63*INDEX($L$25:$BF$25,1,AL$5-$D63+1),0)</f>
        <v>0</v>
      </c>
      <c r="AM63" s="139" cm="1">
        <f t="array" ref="AM63">IF($D63&lt;=AM$5,$E63*INDEX($L$25:$BF$25,1,AM$5-$D63+1),0)</f>
        <v>0</v>
      </c>
      <c r="AN63" s="139" cm="1">
        <f t="array" ref="AN63">IF($D63&lt;=AN$5,$E63*INDEX($L$25:$BF$25,1,AN$5-$D63+1),0)</f>
        <v>0</v>
      </c>
      <c r="AO63" s="139" cm="1">
        <f t="array" ref="AO63">IF($D63&lt;=AO$5,$E63*INDEX($L$25:$BF$25,1,AO$5-$D63+1),0)</f>
        <v>0</v>
      </c>
      <c r="AP63" s="139" cm="1">
        <f t="array" ref="AP63">IF($D63&lt;=AP$5,$E63*INDEX($L$25:$BF$25,1,AP$5-$D63+1),0)</f>
        <v>0</v>
      </c>
      <c r="AQ63" s="139" cm="1">
        <f t="array" ref="AQ63">IF($D63&lt;=AQ$5,$E63*INDEX($L$25:$BF$25,1,AQ$5-$D63+1),0)</f>
        <v>0</v>
      </c>
      <c r="AR63" s="139" cm="1">
        <f t="array" ref="AR63">IF($D63&lt;=AR$5,$E63*INDEX($L$25:$BF$25,1,AR$5-$D63+1),0)</f>
        <v>0</v>
      </c>
      <c r="AS63" s="139" cm="1">
        <f t="array" ref="AS63">IF($D63&lt;=AS$5,$E63*INDEX($L$25:$BF$25,1,AS$5-$D63+1),0)</f>
        <v>0</v>
      </c>
      <c r="AT63" s="139" cm="1">
        <f t="array" ref="AT63">IF($D63&lt;=AT$5,$E63*INDEX($L$25:$BF$25,1,AT$5-$D63+1),0)</f>
        <v>0</v>
      </c>
      <c r="AU63" s="139" cm="1">
        <f t="array" ref="AU63">IF($D63&lt;=AU$5,$E63*INDEX($L$25:$BF$25,1,AU$5-$D63+1),0)</f>
        <v>0</v>
      </c>
      <c r="AV63" s="139" cm="1">
        <f t="array" ref="AV63">IF($D63&lt;=AV$5,$E63*INDEX($L$25:$BF$25,1,AV$5-$D63+1),0)</f>
        <v>0</v>
      </c>
      <c r="AW63" s="139" cm="1">
        <f t="array" ref="AW63">IF($D63&lt;=AW$5,$E63*INDEX($L$25:$BF$25,1,AW$5-$D63+1),0)</f>
        <v>0</v>
      </c>
      <c r="AX63" s="139" cm="1">
        <f t="array" ref="AX63">IF($D63&lt;=AX$5,$E63*INDEX($L$25:$BF$25,1,AX$5-$D63+1),0)</f>
        <v>0</v>
      </c>
      <c r="AY63" s="139" cm="1">
        <f t="array" ref="AY63">IF($D63&lt;=AY$5,$E63*INDEX($L$25:$BF$25,1,AY$5-$D63+1),0)</f>
        <v>0</v>
      </c>
      <c r="AZ63" s="139" cm="1">
        <f t="array" ref="AZ63">IF($D63&lt;=AZ$5,$E63*INDEX($L$25:$BF$25,1,AZ$5-$D63+1),0)</f>
        <v>0</v>
      </c>
      <c r="BA63" s="139" cm="1">
        <f t="array" ref="BA63">IF($D63&lt;=BA$5,$E63*INDEX($L$25:$BF$25,1,BA$5-$D63+1),0)</f>
        <v>0</v>
      </c>
      <c r="BB63" s="139" cm="1">
        <f t="array" ref="BB63">IF($D63&lt;=BB$5,$E63*INDEX($L$25:$BF$25,1,BB$5-$D63+1),0)</f>
        <v>0</v>
      </c>
      <c r="BC63" s="139" cm="1">
        <f t="array" ref="BC63">IF($D63&lt;=BC$5,$E63*INDEX($L$25:$BF$25,1,BC$5-$D63+1),0)</f>
        <v>0</v>
      </c>
      <c r="BD63" s="139" cm="1">
        <f t="array" ref="BD63">IF($D63&lt;=BD$5,$E63*INDEX($L$25:$BF$25,1,BD$5-$D63+1),0)</f>
        <v>0</v>
      </c>
      <c r="BE63" s="139" cm="1">
        <f t="array" ref="BE63">IF($D63&lt;=BE$5,$E63*INDEX($L$25:$BF$25,1,BE$5-$D63+1),0)</f>
        <v>0</v>
      </c>
      <c r="BF63" s="139" cm="1">
        <f t="array" ref="BF63">IF($D63&lt;=BF$5,$E63*INDEX($L$25:$BF$25,1,BF$5-$D63+1),0)</f>
        <v>0</v>
      </c>
      <c r="BH63" s="70">
        <f t="shared" ref="BH63:BW72" ca="1" si="105">SUMIFS($L63:$BF63,$L$6:$BF$6,BH$6,$L$7:$BF$7,BH$7)</f>
        <v>0</v>
      </c>
      <c r="BI63" s="70">
        <f t="shared" ca="1" si="105"/>
        <v>0</v>
      </c>
      <c r="BJ63" s="70">
        <f t="shared" ca="1" si="105"/>
        <v>0</v>
      </c>
      <c r="BK63" s="70">
        <f t="shared" ca="1" si="105"/>
        <v>0</v>
      </c>
      <c r="BL63" s="70">
        <f t="shared" ca="1" si="105"/>
        <v>0</v>
      </c>
      <c r="BM63" s="70">
        <f t="shared" ca="1" si="105"/>
        <v>0</v>
      </c>
      <c r="BN63" s="70">
        <f t="shared" ca="1" si="105"/>
        <v>0</v>
      </c>
      <c r="BO63" s="70">
        <f t="shared" ca="1" si="105"/>
        <v>0</v>
      </c>
      <c r="BP63" s="70">
        <f t="shared" ca="1" si="105"/>
        <v>0</v>
      </c>
      <c r="BQ63" s="70">
        <f t="shared" ca="1" si="105"/>
        <v>0</v>
      </c>
      <c r="BR63" s="70">
        <f t="shared" ca="1" si="105"/>
        <v>0</v>
      </c>
      <c r="BS63" s="70">
        <f t="shared" ca="1" si="105"/>
        <v>0</v>
      </c>
      <c r="BT63" s="70">
        <f t="shared" ca="1" si="105"/>
        <v>0</v>
      </c>
      <c r="BU63" s="70">
        <f t="shared" ca="1" si="105"/>
        <v>0</v>
      </c>
      <c r="BV63" s="70">
        <f t="shared" ca="1" si="105"/>
        <v>0</v>
      </c>
      <c r="BW63" s="70">
        <f t="shared" ca="1" si="105"/>
        <v>0</v>
      </c>
      <c r="BX63" s="139"/>
      <c r="BY63" s="70">
        <f t="shared" ca="1" si="104"/>
        <v>0</v>
      </c>
      <c r="BZ63" s="70">
        <f t="shared" ca="1" si="104"/>
        <v>0</v>
      </c>
      <c r="CA63" s="70">
        <f t="shared" ca="1" si="104"/>
        <v>0</v>
      </c>
      <c r="CB63" s="70">
        <f t="shared" ca="1" si="104"/>
        <v>0</v>
      </c>
    </row>
    <row r="64" spans="2:80" s="217" customFormat="1" hidden="1" outlineLevel="1">
      <c r="B64" s="223">
        <f t="shared" si="100"/>
        <v>44773</v>
      </c>
      <c r="C64" s="136"/>
      <c r="D64" s="17">
        <f t="shared" si="101"/>
        <v>31</v>
      </c>
      <c r="E64" s="36" cm="1">
        <f t="array" ref="E64">INDEX(L$20:BF$20,1,D64)</f>
        <v>0</v>
      </c>
      <c r="F64" s="36"/>
      <c r="G64" s="36"/>
      <c r="H64" s="36"/>
      <c r="I64" s="36"/>
      <c r="J64" s="36"/>
      <c r="K64" s="36"/>
      <c r="L64" s="139" cm="1">
        <f t="array" ref="L64">IF($D64&lt;=L$5,$E64*INDEX($L$25:$BF$25,1,L$5-$D64+1),0)</f>
        <v>0</v>
      </c>
      <c r="M64" s="139" cm="1">
        <f t="array" ref="M64">IF($D64&lt;=M$5,$E64*INDEX($L$25:$BF$25,1,M$5-$D64+1),0)</f>
        <v>0</v>
      </c>
      <c r="N64" s="139" cm="1">
        <f t="array" ref="N64">IF($D64&lt;=N$5,$E64*INDEX($L$25:$BF$25,1,N$5-$D64+1),0)</f>
        <v>0</v>
      </c>
      <c r="O64" s="139" cm="1">
        <f t="array" ref="O64">IF($D64&lt;=O$5,$E64*INDEX($L$25:$BF$25,1,O$5-$D64+1),0)</f>
        <v>0</v>
      </c>
      <c r="P64" s="139" cm="1">
        <f t="array" ref="P64">IF($D64&lt;=P$5,$E64*INDEX($L$25:$BF$25,1,P$5-$D64+1),0)</f>
        <v>0</v>
      </c>
      <c r="Q64" s="139" cm="1">
        <f t="array" ref="Q64">IF($D64&lt;=Q$5,$E64*INDEX($L$25:$BF$25,1,Q$5-$D64+1),0)</f>
        <v>0</v>
      </c>
      <c r="R64" s="139" cm="1">
        <f t="array" ref="R64">IF($D64&lt;=R$5,$E64*INDEX($L$25:$BF$25,1,R$5-$D64+1),0)</f>
        <v>0</v>
      </c>
      <c r="S64" s="139" cm="1">
        <f t="array" ref="S64">IF($D64&lt;=S$5,$E64*INDEX($L$25:$BF$25,1,S$5-$D64+1),0)</f>
        <v>0</v>
      </c>
      <c r="T64" s="139" cm="1">
        <f t="array" ref="T64">IF($D64&lt;=T$5,$E64*INDEX($L$25:$BF$25,1,T$5-$D64+1),0)</f>
        <v>0</v>
      </c>
      <c r="U64" s="139" cm="1">
        <f t="array" ref="U64">IF($D64&lt;=U$5,$E64*INDEX($L$25:$BF$25,1,U$5-$D64+1),0)</f>
        <v>0</v>
      </c>
      <c r="V64" s="139" cm="1">
        <f t="array" ref="V64">IF($D64&lt;=V$5,$E64*INDEX($L$25:$BF$25,1,V$5-$D64+1),0)</f>
        <v>0</v>
      </c>
      <c r="W64" s="139" cm="1">
        <f t="array" ref="W64">IF($D64&lt;=W$5,$E64*INDEX($L$25:$BF$25,1,W$5-$D64+1),0)</f>
        <v>0</v>
      </c>
      <c r="X64" s="139" cm="1">
        <f t="array" ref="X64">IF($D64&lt;=X$5,$E64*INDEX($L$25:$BF$25,1,X$5-$D64+1),0)</f>
        <v>0</v>
      </c>
      <c r="Y64" s="139" cm="1">
        <f t="array" ref="Y64">IF($D64&lt;=Y$5,$E64*INDEX($L$25:$BF$25,1,Y$5-$D64+1),0)</f>
        <v>0</v>
      </c>
      <c r="Z64" s="139" cm="1">
        <f t="array" ref="Z64">IF($D64&lt;=Z$5,$E64*INDEX($L$25:$BF$25,1,Z$5-$D64+1),0)</f>
        <v>0</v>
      </c>
      <c r="AA64" s="139" cm="1">
        <f t="array" ref="AA64">IF($D64&lt;=AA$5,$E64*INDEX($L$25:$BF$25,1,AA$5-$D64+1),0)</f>
        <v>0</v>
      </c>
      <c r="AB64" s="139" cm="1">
        <f t="array" ref="AB64">IF($D64&lt;=AB$5,$E64*INDEX($L$25:$BF$25,1,AB$5-$D64+1),0)</f>
        <v>0</v>
      </c>
      <c r="AC64" s="139" cm="1">
        <f t="array" ref="AC64">IF($D64&lt;=AC$5,$E64*INDEX($L$25:$BF$25,1,AC$5-$D64+1),0)</f>
        <v>0</v>
      </c>
      <c r="AD64" s="139" cm="1">
        <f t="array" ref="AD64">IF($D64&lt;=AD$5,$E64*INDEX($L$25:$BF$25,1,AD$5-$D64+1),0)</f>
        <v>0</v>
      </c>
      <c r="AE64" s="139" cm="1">
        <f t="array" ref="AE64">IF($D64&lt;=AE$5,$E64*INDEX($L$25:$BF$25,1,AE$5-$D64+1),0)</f>
        <v>0</v>
      </c>
      <c r="AF64" s="139" cm="1">
        <f t="array" ref="AF64">IF($D64&lt;=AF$5,$E64*INDEX($L$25:$BF$25,1,AF$5-$D64+1),0)</f>
        <v>0</v>
      </c>
      <c r="AG64" s="139" cm="1">
        <f t="array" ref="AG64">IF($D64&lt;=AG$5,$E64*INDEX($L$25:$BF$25,1,AG$5-$D64+1),0)</f>
        <v>0</v>
      </c>
      <c r="AH64" s="139" cm="1">
        <f t="array" ref="AH64">IF($D64&lt;=AH$5,$E64*INDEX($L$25:$BF$25,1,AH$5-$D64+1),0)</f>
        <v>0</v>
      </c>
      <c r="AI64" s="139" cm="1">
        <f t="array" ref="AI64">IF($D64&lt;=AI$5,$E64*INDEX($L$25:$BF$25,1,AI$5-$D64+1),0)</f>
        <v>0</v>
      </c>
      <c r="AJ64" s="139" cm="1">
        <f t="array" ref="AJ64">IF($D64&lt;=AJ$5,$E64*INDEX($L$25:$BF$25,1,AJ$5-$D64+1),0)</f>
        <v>0</v>
      </c>
      <c r="AK64" s="139" cm="1">
        <f t="array" ref="AK64">IF($D64&lt;=AK$5,$E64*INDEX($L$25:$BF$25,1,AK$5-$D64+1),0)</f>
        <v>0</v>
      </c>
      <c r="AL64" s="139" cm="1">
        <f t="array" ref="AL64">IF($D64&lt;=AL$5,$E64*INDEX($L$25:$BF$25,1,AL$5-$D64+1),0)</f>
        <v>0</v>
      </c>
      <c r="AM64" s="139" cm="1">
        <f t="array" ref="AM64">IF($D64&lt;=AM$5,$E64*INDEX($L$25:$BF$25,1,AM$5-$D64+1),0)</f>
        <v>0</v>
      </c>
      <c r="AN64" s="139" cm="1">
        <f t="array" ref="AN64">IF($D64&lt;=AN$5,$E64*INDEX($L$25:$BF$25,1,AN$5-$D64+1),0)</f>
        <v>0</v>
      </c>
      <c r="AO64" s="139" cm="1">
        <f t="array" ref="AO64">IF($D64&lt;=AO$5,$E64*INDEX($L$25:$BF$25,1,AO$5-$D64+1),0)</f>
        <v>0</v>
      </c>
      <c r="AP64" s="139" cm="1">
        <f t="array" ref="AP64">IF($D64&lt;=AP$5,$E64*INDEX($L$25:$BF$25,1,AP$5-$D64+1),0)</f>
        <v>0</v>
      </c>
      <c r="AQ64" s="139" cm="1">
        <f t="array" ref="AQ64">IF($D64&lt;=AQ$5,$E64*INDEX($L$25:$BF$25,1,AQ$5-$D64+1),0)</f>
        <v>0</v>
      </c>
      <c r="AR64" s="139" cm="1">
        <f t="array" ref="AR64">IF($D64&lt;=AR$5,$E64*INDEX($L$25:$BF$25,1,AR$5-$D64+1),0)</f>
        <v>0</v>
      </c>
      <c r="AS64" s="139" cm="1">
        <f t="array" ref="AS64">IF($D64&lt;=AS$5,$E64*INDEX($L$25:$BF$25,1,AS$5-$D64+1),0)</f>
        <v>0</v>
      </c>
      <c r="AT64" s="139" cm="1">
        <f t="array" ref="AT64">IF($D64&lt;=AT$5,$E64*INDEX($L$25:$BF$25,1,AT$5-$D64+1),0)</f>
        <v>0</v>
      </c>
      <c r="AU64" s="139" cm="1">
        <f t="array" ref="AU64">IF($D64&lt;=AU$5,$E64*INDEX($L$25:$BF$25,1,AU$5-$D64+1),0)</f>
        <v>0</v>
      </c>
      <c r="AV64" s="139" cm="1">
        <f t="array" ref="AV64">IF($D64&lt;=AV$5,$E64*INDEX($L$25:$BF$25,1,AV$5-$D64+1),0)</f>
        <v>0</v>
      </c>
      <c r="AW64" s="139" cm="1">
        <f t="array" ref="AW64">IF($D64&lt;=AW$5,$E64*INDEX($L$25:$BF$25,1,AW$5-$D64+1),0)</f>
        <v>0</v>
      </c>
      <c r="AX64" s="139" cm="1">
        <f t="array" ref="AX64">IF($D64&lt;=AX$5,$E64*INDEX($L$25:$BF$25,1,AX$5-$D64+1),0)</f>
        <v>0</v>
      </c>
      <c r="AY64" s="139" cm="1">
        <f t="array" ref="AY64">IF($D64&lt;=AY$5,$E64*INDEX($L$25:$BF$25,1,AY$5-$D64+1),0)</f>
        <v>0</v>
      </c>
      <c r="AZ64" s="139" cm="1">
        <f t="array" ref="AZ64">IF($D64&lt;=AZ$5,$E64*INDEX($L$25:$BF$25,1,AZ$5-$D64+1),0)</f>
        <v>0</v>
      </c>
      <c r="BA64" s="139" cm="1">
        <f t="array" ref="BA64">IF($D64&lt;=BA$5,$E64*INDEX($L$25:$BF$25,1,BA$5-$D64+1),0)</f>
        <v>0</v>
      </c>
      <c r="BB64" s="139" cm="1">
        <f t="array" ref="BB64">IF($D64&lt;=BB$5,$E64*INDEX($L$25:$BF$25,1,BB$5-$D64+1),0)</f>
        <v>0</v>
      </c>
      <c r="BC64" s="139" cm="1">
        <f t="array" ref="BC64">IF($D64&lt;=BC$5,$E64*INDEX($L$25:$BF$25,1,BC$5-$D64+1),0)</f>
        <v>0</v>
      </c>
      <c r="BD64" s="139" cm="1">
        <f t="array" ref="BD64">IF($D64&lt;=BD$5,$E64*INDEX($L$25:$BF$25,1,BD$5-$D64+1),0)</f>
        <v>0</v>
      </c>
      <c r="BE64" s="139" cm="1">
        <f t="array" ref="BE64">IF($D64&lt;=BE$5,$E64*INDEX($L$25:$BF$25,1,BE$5-$D64+1),0)</f>
        <v>0</v>
      </c>
      <c r="BF64" s="139" cm="1">
        <f t="array" ref="BF64">IF($D64&lt;=BF$5,$E64*INDEX($L$25:$BF$25,1,BF$5-$D64+1),0)</f>
        <v>0</v>
      </c>
      <c r="BH64" s="70">
        <f t="shared" ca="1" si="105"/>
        <v>0</v>
      </c>
      <c r="BI64" s="70">
        <f t="shared" ca="1" si="105"/>
        <v>0</v>
      </c>
      <c r="BJ64" s="70">
        <f t="shared" ca="1" si="105"/>
        <v>0</v>
      </c>
      <c r="BK64" s="70">
        <f t="shared" ca="1" si="105"/>
        <v>0</v>
      </c>
      <c r="BL64" s="70">
        <f t="shared" ca="1" si="105"/>
        <v>0</v>
      </c>
      <c r="BM64" s="70">
        <f t="shared" ca="1" si="105"/>
        <v>0</v>
      </c>
      <c r="BN64" s="70">
        <f t="shared" ca="1" si="105"/>
        <v>0</v>
      </c>
      <c r="BO64" s="70">
        <f t="shared" ca="1" si="105"/>
        <v>0</v>
      </c>
      <c r="BP64" s="70">
        <f t="shared" ca="1" si="105"/>
        <v>0</v>
      </c>
      <c r="BQ64" s="70">
        <f t="shared" ca="1" si="105"/>
        <v>0</v>
      </c>
      <c r="BR64" s="70">
        <f t="shared" ca="1" si="105"/>
        <v>0</v>
      </c>
      <c r="BS64" s="70">
        <f t="shared" ca="1" si="105"/>
        <v>0</v>
      </c>
      <c r="BT64" s="70">
        <f t="shared" ca="1" si="105"/>
        <v>0</v>
      </c>
      <c r="BU64" s="70">
        <f t="shared" ca="1" si="105"/>
        <v>0</v>
      </c>
      <c r="BV64" s="70">
        <f t="shared" ca="1" si="105"/>
        <v>0</v>
      </c>
      <c r="BW64" s="70">
        <f t="shared" ca="1" si="105"/>
        <v>0</v>
      </c>
      <c r="BX64" s="139"/>
      <c r="BY64" s="70">
        <f t="shared" ca="1" si="104"/>
        <v>0</v>
      </c>
      <c r="BZ64" s="70">
        <f t="shared" ca="1" si="104"/>
        <v>0</v>
      </c>
      <c r="CA64" s="70">
        <f t="shared" ca="1" si="104"/>
        <v>0</v>
      </c>
      <c r="CB64" s="70">
        <f t="shared" ca="1" si="104"/>
        <v>0</v>
      </c>
    </row>
    <row r="65" spans="2:80" s="217" customFormat="1" hidden="1" outlineLevel="1">
      <c r="B65" s="223">
        <f t="shared" si="100"/>
        <v>44804</v>
      </c>
      <c r="C65" s="136"/>
      <c r="D65" s="17">
        <f t="shared" si="101"/>
        <v>32</v>
      </c>
      <c r="E65" s="36" cm="1">
        <f t="array" ref="E65">INDEX(L$20:BF$20,1,D65)</f>
        <v>0</v>
      </c>
      <c r="F65" s="36"/>
      <c r="G65" s="36"/>
      <c r="H65" s="36"/>
      <c r="I65" s="36"/>
      <c r="J65" s="36"/>
      <c r="K65" s="36"/>
      <c r="L65" s="139" cm="1">
        <f t="array" ref="L65">IF($D65&lt;=L$5,$E65*INDEX($L$25:$BF$25,1,L$5-$D65+1),0)</f>
        <v>0</v>
      </c>
      <c r="M65" s="139" cm="1">
        <f t="array" ref="M65">IF($D65&lt;=M$5,$E65*INDEX($L$25:$BF$25,1,M$5-$D65+1),0)</f>
        <v>0</v>
      </c>
      <c r="N65" s="139" cm="1">
        <f t="array" ref="N65">IF($D65&lt;=N$5,$E65*INDEX($L$25:$BF$25,1,N$5-$D65+1),0)</f>
        <v>0</v>
      </c>
      <c r="O65" s="139" cm="1">
        <f t="array" ref="O65">IF($D65&lt;=O$5,$E65*INDEX($L$25:$BF$25,1,O$5-$D65+1),0)</f>
        <v>0</v>
      </c>
      <c r="P65" s="139" cm="1">
        <f t="array" ref="P65">IF($D65&lt;=P$5,$E65*INDEX($L$25:$BF$25,1,P$5-$D65+1),0)</f>
        <v>0</v>
      </c>
      <c r="Q65" s="139" cm="1">
        <f t="array" ref="Q65">IF($D65&lt;=Q$5,$E65*INDEX($L$25:$BF$25,1,Q$5-$D65+1),0)</f>
        <v>0</v>
      </c>
      <c r="R65" s="139" cm="1">
        <f t="array" ref="R65">IF($D65&lt;=R$5,$E65*INDEX($L$25:$BF$25,1,R$5-$D65+1),0)</f>
        <v>0</v>
      </c>
      <c r="S65" s="139" cm="1">
        <f t="array" ref="S65">IF($D65&lt;=S$5,$E65*INDEX($L$25:$BF$25,1,S$5-$D65+1),0)</f>
        <v>0</v>
      </c>
      <c r="T65" s="139" cm="1">
        <f t="array" ref="T65">IF($D65&lt;=T$5,$E65*INDEX($L$25:$BF$25,1,T$5-$D65+1),0)</f>
        <v>0</v>
      </c>
      <c r="U65" s="139" cm="1">
        <f t="array" ref="U65">IF($D65&lt;=U$5,$E65*INDEX($L$25:$BF$25,1,U$5-$D65+1),0)</f>
        <v>0</v>
      </c>
      <c r="V65" s="139" cm="1">
        <f t="array" ref="V65">IF($D65&lt;=V$5,$E65*INDEX($L$25:$BF$25,1,V$5-$D65+1),0)</f>
        <v>0</v>
      </c>
      <c r="W65" s="139" cm="1">
        <f t="array" ref="W65">IF($D65&lt;=W$5,$E65*INDEX($L$25:$BF$25,1,W$5-$D65+1),0)</f>
        <v>0</v>
      </c>
      <c r="X65" s="139" cm="1">
        <f t="array" ref="X65">IF($D65&lt;=X$5,$E65*INDEX($L$25:$BF$25,1,X$5-$D65+1),0)</f>
        <v>0</v>
      </c>
      <c r="Y65" s="139" cm="1">
        <f t="array" ref="Y65">IF($D65&lt;=Y$5,$E65*INDEX($L$25:$BF$25,1,Y$5-$D65+1),0)</f>
        <v>0</v>
      </c>
      <c r="Z65" s="139" cm="1">
        <f t="array" ref="Z65">IF($D65&lt;=Z$5,$E65*INDEX($L$25:$BF$25,1,Z$5-$D65+1),0)</f>
        <v>0</v>
      </c>
      <c r="AA65" s="139" cm="1">
        <f t="array" ref="AA65">IF($D65&lt;=AA$5,$E65*INDEX($L$25:$BF$25,1,AA$5-$D65+1),0)</f>
        <v>0</v>
      </c>
      <c r="AB65" s="139" cm="1">
        <f t="array" ref="AB65">IF($D65&lt;=AB$5,$E65*INDEX($L$25:$BF$25,1,AB$5-$D65+1),0)</f>
        <v>0</v>
      </c>
      <c r="AC65" s="139" cm="1">
        <f t="array" ref="AC65">IF($D65&lt;=AC$5,$E65*INDEX($L$25:$BF$25,1,AC$5-$D65+1),0)</f>
        <v>0</v>
      </c>
      <c r="AD65" s="139" cm="1">
        <f t="array" ref="AD65">IF($D65&lt;=AD$5,$E65*INDEX($L$25:$BF$25,1,AD$5-$D65+1),0)</f>
        <v>0</v>
      </c>
      <c r="AE65" s="139" cm="1">
        <f t="array" ref="AE65">IF($D65&lt;=AE$5,$E65*INDEX($L$25:$BF$25,1,AE$5-$D65+1),0)</f>
        <v>0</v>
      </c>
      <c r="AF65" s="139" cm="1">
        <f t="array" ref="AF65">IF($D65&lt;=AF$5,$E65*INDEX($L$25:$BF$25,1,AF$5-$D65+1),0)</f>
        <v>0</v>
      </c>
      <c r="AG65" s="139" cm="1">
        <f t="array" ref="AG65">IF($D65&lt;=AG$5,$E65*INDEX($L$25:$BF$25,1,AG$5-$D65+1),0)</f>
        <v>0</v>
      </c>
      <c r="AH65" s="139" cm="1">
        <f t="array" ref="AH65">IF($D65&lt;=AH$5,$E65*INDEX($L$25:$BF$25,1,AH$5-$D65+1),0)</f>
        <v>0</v>
      </c>
      <c r="AI65" s="139" cm="1">
        <f t="array" ref="AI65">IF($D65&lt;=AI$5,$E65*INDEX($L$25:$BF$25,1,AI$5-$D65+1),0)</f>
        <v>0</v>
      </c>
      <c r="AJ65" s="139" cm="1">
        <f t="array" ref="AJ65">IF($D65&lt;=AJ$5,$E65*INDEX($L$25:$BF$25,1,AJ$5-$D65+1),0)</f>
        <v>0</v>
      </c>
      <c r="AK65" s="139" cm="1">
        <f t="array" ref="AK65">IF($D65&lt;=AK$5,$E65*INDEX($L$25:$BF$25,1,AK$5-$D65+1),0)</f>
        <v>0</v>
      </c>
      <c r="AL65" s="139" cm="1">
        <f t="array" ref="AL65">IF($D65&lt;=AL$5,$E65*INDEX($L$25:$BF$25,1,AL$5-$D65+1),0)</f>
        <v>0</v>
      </c>
      <c r="AM65" s="139" cm="1">
        <f t="array" ref="AM65">IF($D65&lt;=AM$5,$E65*INDEX($L$25:$BF$25,1,AM$5-$D65+1),0)</f>
        <v>0</v>
      </c>
      <c r="AN65" s="139" cm="1">
        <f t="array" ref="AN65">IF($D65&lt;=AN$5,$E65*INDEX($L$25:$BF$25,1,AN$5-$D65+1),0)</f>
        <v>0</v>
      </c>
      <c r="AO65" s="139" cm="1">
        <f t="array" ref="AO65">IF($D65&lt;=AO$5,$E65*INDEX($L$25:$BF$25,1,AO$5-$D65+1),0)</f>
        <v>0</v>
      </c>
      <c r="AP65" s="139" cm="1">
        <f t="array" ref="AP65">IF($D65&lt;=AP$5,$E65*INDEX($L$25:$BF$25,1,AP$5-$D65+1),0)</f>
        <v>0</v>
      </c>
      <c r="AQ65" s="139" cm="1">
        <f t="array" ref="AQ65">IF($D65&lt;=AQ$5,$E65*INDEX($L$25:$BF$25,1,AQ$5-$D65+1),0)</f>
        <v>0</v>
      </c>
      <c r="AR65" s="139" cm="1">
        <f t="array" ref="AR65">IF($D65&lt;=AR$5,$E65*INDEX($L$25:$BF$25,1,AR$5-$D65+1),0)</f>
        <v>0</v>
      </c>
      <c r="AS65" s="139" cm="1">
        <f t="array" ref="AS65">IF($D65&lt;=AS$5,$E65*INDEX($L$25:$BF$25,1,AS$5-$D65+1),0)</f>
        <v>0</v>
      </c>
      <c r="AT65" s="139" cm="1">
        <f t="array" ref="AT65">IF($D65&lt;=AT$5,$E65*INDEX($L$25:$BF$25,1,AT$5-$D65+1),0)</f>
        <v>0</v>
      </c>
      <c r="AU65" s="139" cm="1">
        <f t="array" ref="AU65">IF($D65&lt;=AU$5,$E65*INDEX($L$25:$BF$25,1,AU$5-$D65+1),0)</f>
        <v>0</v>
      </c>
      <c r="AV65" s="139" cm="1">
        <f t="array" ref="AV65">IF($D65&lt;=AV$5,$E65*INDEX($L$25:$BF$25,1,AV$5-$D65+1),0)</f>
        <v>0</v>
      </c>
      <c r="AW65" s="139" cm="1">
        <f t="array" ref="AW65">IF($D65&lt;=AW$5,$E65*INDEX($L$25:$BF$25,1,AW$5-$D65+1),0)</f>
        <v>0</v>
      </c>
      <c r="AX65" s="139" cm="1">
        <f t="array" ref="AX65">IF($D65&lt;=AX$5,$E65*INDEX($L$25:$BF$25,1,AX$5-$D65+1),0)</f>
        <v>0</v>
      </c>
      <c r="AY65" s="139" cm="1">
        <f t="array" ref="AY65">IF($D65&lt;=AY$5,$E65*INDEX($L$25:$BF$25,1,AY$5-$D65+1),0)</f>
        <v>0</v>
      </c>
      <c r="AZ65" s="139" cm="1">
        <f t="array" ref="AZ65">IF($D65&lt;=AZ$5,$E65*INDEX($L$25:$BF$25,1,AZ$5-$D65+1),0)</f>
        <v>0</v>
      </c>
      <c r="BA65" s="139" cm="1">
        <f t="array" ref="BA65">IF($D65&lt;=BA$5,$E65*INDEX($L$25:$BF$25,1,BA$5-$D65+1),0)</f>
        <v>0</v>
      </c>
      <c r="BB65" s="139" cm="1">
        <f t="array" ref="BB65">IF($D65&lt;=BB$5,$E65*INDEX($L$25:$BF$25,1,BB$5-$D65+1),0)</f>
        <v>0</v>
      </c>
      <c r="BC65" s="139" cm="1">
        <f t="array" ref="BC65">IF($D65&lt;=BC$5,$E65*INDEX($L$25:$BF$25,1,BC$5-$D65+1),0)</f>
        <v>0</v>
      </c>
      <c r="BD65" s="139" cm="1">
        <f t="array" ref="BD65">IF($D65&lt;=BD$5,$E65*INDEX($L$25:$BF$25,1,BD$5-$D65+1),0)</f>
        <v>0</v>
      </c>
      <c r="BE65" s="139" cm="1">
        <f t="array" ref="BE65">IF($D65&lt;=BE$5,$E65*INDEX($L$25:$BF$25,1,BE$5-$D65+1),0)</f>
        <v>0</v>
      </c>
      <c r="BF65" s="139" cm="1">
        <f t="array" ref="BF65">IF($D65&lt;=BF$5,$E65*INDEX($L$25:$BF$25,1,BF$5-$D65+1),0)</f>
        <v>0</v>
      </c>
      <c r="BH65" s="70">
        <f t="shared" ca="1" si="105"/>
        <v>0</v>
      </c>
      <c r="BI65" s="70">
        <f t="shared" ca="1" si="105"/>
        <v>0</v>
      </c>
      <c r="BJ65" s="70">
        <f t="shared" ca="1" si="105"/>
        <v>0</v>
      </c>
      <c r="BK65" s="70">
        <f t="shared" ca="1" si="105"/>
        <v>0</v>
      </c>
      <c r="BL65" s="70">
        <f t="shared" ca="1" si="105"/>
        <v>0</v>
      </c>
      <c r="BM65" s="70">
        <f t="shared" ca="1" si="105"/>
        <v>0</v>
      </c>
      <c r="BN65" s="70">
        <f t="shared" ca="1" si="105"/>
        <v>0</v>
      </c>
      <c r="BO65" s="70">
        <f t="shared" ca="1" si="105"/>
        <v>0</v>
      </c>
      <c r="BP65" s="70">
        <f t="shared" ca="1" si="105"/>
        <v>0</v>
      </c>
      <c r="BQ65" s="70">
        <f t="shared" ca="1" si="105"/>
        <v>0</v>
      </c>
      <c r="BR65" s="70">
        <f t="shared" ca="1" si="105"/>
        <v>0</v>
      </c>
      <c r="BS65" s="70">
        <f t="shared" ca="1" si="105"/>
        <v>0</v>
      </c>
      <c r="BT65" s="70">
        <f t="shared" ca="1" si="105"/>
        <v>0</v>
      </c>
      <c r="BU65" s="70">
        <f t="shared" ca="1" si="105"/>
        <v>0</v>
      </c>
      <c r="BV65" s="70">
        <f t="shared" ca="1" si="105"/>
        <v>0</v>
      </c>
      <c r="BW65" s="70">
        <f t="shared" ca="1" si="105"/>
        <v>0</v>
      </c>
      <c r="BX65" s="139"/>
      <c r="BY65" s="70">
        <f t="shared" ca="1" si="104"/>
        <v>0</v>
      </c>
      <c r="BZ65" s="70">
        <f t="shared" ca="1" si="104"/>
        <v>0</v>
      </c>
      <c r="CA65" s="70">
        <f t="shared" ca="1" si="104"/>
        <v>0</v>
      </c>
      <c r="CB65" s="70">
        <f t="shared" ca="1" si="104"/>
        <v>0</v>
      </c>
    </row>
    <row r="66" spans="2:80" s="217" customFormat="1" hidden="1" outlineLevel="1">
      <c r="B66" s="223">
        <f t="shared" si="100"/>
        <v>44834</v>
      </c>
      <c r="C66" s="136"/>
      <c r="D66" s="17">
        <f t="shared" si="101"/>
        <v>33</v>
      </c>
      <c r="E66" s="36" cm="1">
        <f t="array" ref="E66">INDEX(L$20:BF$20,1,D66)</f>
        <v>0</v>
      </c>
      <c r="F66" s="36"/>
      <c r="G66" s="36"/>
      <c r="H66" s="36"/>
      <c r="I66" s="36"/>
      <c r="J66" s="36"/>
      <c r="K66" s="36"/>
      <c r="L66" s="139" cm="1">
        <f t="array" ref="L66">IF($D66&lt;=L$5,$E66*INDEX($L$25:$BF$25,1,L$5-$D66+1),0)</f>
        <v>0</v>
      </c>
      <c r="M66" s="139" cm="1">
        <f t="array" ref="M66">IF($D66&lt;=M$5,$E66*INDEX($L$25:$BF$25,1,M$5-$D66+1),0)</f>
        <v>0</v>
      </c>
      <c r="N66" s="139" cm="1">
        <f t="array" ref="N66">IF($D66&lt;=N$5,$E66*INDEX($L$25:$BF$25,1,N$5-$D66+1),0)</f>
        <v>0</v>
      </c>
      <c r="O66" s="139" cm="1">
        <f t="array" ref="O66">IF($D66&lt;=O$5,$E66*INDEX($L$25:$BF$25,1,O$5-$D66+1),0)</f>
        <v>0</v>
      </c>
      <c r="P66" s="139" cm="1">
        <f t="array" ref="P66">IF($D66&lt;=P$5,$E66*INDEX($L$25:$BF$25,1,P$5-$D66+1),0)</f>
        <v>0</v>
      </c>
      <c r="Q66" s="139" cm="1">
        <f t="array" ref="Q66">IF($D66&lt;=Q$5,$E66*INDEX($L$25:$BF$25,1,Q$5-$D66+1),0)</f>
        <v>0</v>
      </c>
      <c r="R66" s="139" cm="1">
        <f t="array" ref="R66">IF($D66&lt;=R$5,$E66*INDEX($L$25:$BF$25,1,R$5-$D66+1),0)</f>
        <v>0</v>
      </c>
      <c r="S66" s="139" cm="1">
        <f t="array" ref="S66">IF($D66&lt;=S$5,$E66*INDEX($L$25:$BF$25,1,S$5-$D66+1),0)</f>
        <v>0</v>
      </c>
      <c r="T66" s="139" cm="1">
        <f t="array" ref="T66">IF($D66&lt;=T$5,$E66*INDEX($L$25:$BF$25,1,T$5-$D66+1),0)</f>
        <v>0</v>
      </c>
      <c r="U66" s="139" cm="1">
        <f t="array" ref="U66">IF($D66&lt;=U$5,$E66*INDEX($L$25:$BF$25,1,U$5-$D66+1),0)</f>
        <v>0</v>
      </c>
      <c r="V66" s="139" cm="1">
        <f t="array" ref="V66">IF($D66&lt;=V$5,$E66*INDEX($L$25:$BF$25,1,V$5-$D66+1),0)</f>
        <v>0</v>
      </c>
      <c r="W66" s="139" cm="1">
        <f t="array" ref="W66">IF($D66&lt;=W$5,$E66*INDEX($L$25:$BF$25,1,W$5-$D66+1),0)</f>
        <v>0</v>
      </c>
      <c r="X66" s="139" cm="1">
        <f t="array" ref="X66">IF($D66&lt;=X$5,$E66*INDEX($L$25:$BF$25,1,X$5-$D66+1),0)</f>
        <v>0</v>
      </c>
      <c r="Y66" s="139" cm="1">
        <f t="array" ref="Y66">IF($D66&lt;=Y$5,$E66*INDEX($L$25:$BF$25,1,Y$5-$D66+1),0)</f>
        <v>0</v>
      </c>
      <c r="Z66" s="139" cm="1">
        <f t="array" ref="Z66">IF($D66&lt;=Z$5,$E66*INDEX($L$25:$BF$25,1,Z$5-$D66+1),0)</f>
        <v>0</v>
      </c>
      <c r="AA66" s="139" cm="1">
        <f t="array" ref="AA66">IF($D66&lt;=AA$5,$E66*INDEX($L$25:$BF$25,1,AA$5-$D66+1),0)</f>
        <v>0</v>
      </c>
      <c r="AB66" s="139" cm="1">
        <f t="array" ref="AB66">IF($D66&lt;=AB$5,$E66*INDEX($L$25:$BF$25,1,AB$5-$D66+1),0)</f>
        <v>0</v>
      </c>
      <c r="AC66" s="139" cm="1">
        <f t="array" ref="AC66">IF($D66&lt;=AC$5,$E66*INDEX($L$25:$BF$25,1,AC$5-$D66+1),0)</f>
        <v>0</v>
      </c>
      <c r="AD66" s="139" cm="1">
        <f t="array" ref="AD66">IF($D66&lt;=AD$5,$E66*INDEX($L$25:$BF$25,1,AD$5-$D66+1),0)</f>
        <v>0</v>
      </c>
      <c r="AE66" s="139" cm="1">
        <f t="array" ref="AE66">IF($D66&lt;=AE$5,$E66*INDEX($L$25:$BF$25,1,AE$5-$D66+1),0)</f>
        <v>0</v>
      </c>
      <c r="AF66" s="139" cm="1">
        <f t="array" ref="AF66">IF($D66&lt;=AF$5,$E66*INDEX($L$25:$BF$25,1,AF$5-$D66+1),0)</f>
        <v>0</v>
      </c>
      <c r="AG66" s="139" cm="1">
        <f t="array" ref="AG66">IF($D66&lt;=AG$5,$E66*INDEX($L$25:$BF$25,1,AG$5-$D66+1),0)</f>
        <v>0</v>
      </c>
      <c r="AH66" s="139" cm="1">
        <f t="array" ref="AH66">IF($D66&lt;=AH$5,$E66*INDEX($L$25:$BF$25,1,AH$5-$D66+1),0)</f>
        <v>0</v>
      </c>
      <c r="AI66" s="139" cm="1">
        <f t="array" ref="AI66">IF($D66&lt;=AI$5,$E66*INDEX($L$25:$BF$25,1,AI$5-$D66+1),0)</f>
        <v>0</v>
      </c>
      <c r="AJ66" s="139" cm="1">
        <f t="array" ref="AJ66">IF($D66&lt;=AJ$5,$E66*INDEX($L$25:$BF$25,1,AJ$5-$D66+1),0)</f>
        <v>0</v>
      </c>
      <c r="AK66" s="139" cm="1">
        <f t="array" ref="AK66">IF($D66&lt;=AK$5,$E66*INDEX($L$25:$BF$25,1,AK$5-$D66+1),0)</f>
        <v>0</v>
      </c>
      <c r="AL66" s="139" cm="1">
        <f t="array" ref="AL66">IF($D66&lt;=AL$5,$E66*INDEX($L$25:$BF$25,1,AL$5-$D66+1),0)</f>
        <v>0</v>
      </c>
      <c r="AM66" s="139" cm="1">
        <f t="array" ref="AM66">IF($D66&lt;=AM$5,$E66*INDEX($L$25:$BF$25,1,AM$5-$D66+1),0)</f>
        <v>0</v>
      </c>
      <c r="AN66" s="139" cm="1">
        <f t="array" ref="AN66">IF($D66&lt;=AN$5,$E66*INDEX($L$25:$BF$25,1,AN$5-$D66+1),0)</f>
        <v>0</v>
      </c>
      <c r="AO66" s="139" cm="1">
        <f t="array" ref="AO66">IF($D66&lt;=AO$5,$E66*INDEX($L$25:$BF$25,1,AO$5-$D66+1),0)</f>
        <v>0</v>
      </c>
      <c r="AP66" s="139" cm="1">
        <f t="array" ref="AP66">IF($D66&lt;=AP$5,$E66*INDEX($L$25:$BF$25,1,AP$5-$D66+1),0)</f>
        <v>0</v>
      </c>
      <c r="AQ66" s="139" cm="1">
        <f t="array" ref="AQ66">IF($D66&lt;=AQ$5,$E66*INDEX($L$25:$BF$25,1,AQ$5-$D66+1),0)</f>
        <v>0</v>
      </c>
      <c r="AR66" s="139" cm="1">
        <f t="array" ref="AR66">IF($D66&lt;=AR$5,$E66*INDEX($L$25:$BF$25,1,AR$5-$D66+1),0)</f>
        <v>0</v>
      </c>
      <c r="AS66" s="139" cm="1">
        <f t="array" ref="AS66">IF($D66&lt;=AS$5,$E66*INDEX($L$25:$BF$25,1,AS$5-$D66+1),0)</f>
        <v>0</v>
      </c>
      <c r="AT66" s="139" cm="1">
        <f t="array" ref="AT66">IF($D66&lt;=AT$5,$E66*INDEX($L$25:$BF$25,1,AT$5-$D66+1),0)</f>
        <v>0</v>
      </c>
      <c r="AU66" s="139" cm="1">
        <f t="array" ref="AU66">IF($D66&lt;=AU$5,$E66*INDEX($L$25:$BF$25,1,AU$5-$D66+1),0)</f>
        <v>0</v>
      </c>
      <c r="AV66" s="139" cm="1">
        <f t="array" ref="AV66">IF($D66&lt;=AV$5,$E66*INDEX($L$25:$BF$25,1,AV$5-$D66+1),0)</f>
        <v>0</v>
      </c>
      <c r="AW66" s="139" cm="1">
        <f t="array" ref="AW66">IF($D66&lt;=AW$5,$E66*INDEX($L$25:$BF$25,1,AW$5-$D66+1),0)</f>
        <v>0</v>
      </c>
      <c r="AX66" s="139" cm="1">
        <f t="array" ref="AX66">IF($D66&lt;=AX$5,$E66*INDEX($L$25:$BF$25,1,AX$5-$D66+1),0)</f>
        <v>0</v>
      </c>
      <c r="AY66" s="139" cm="1">
        <f t="array" ref="AY66">IF($D66&lt;=AY$5,$E66*INDEX($L$25:$BF$25,1,AY$5-$D66+1),0)</f>
        <v>0</v>
      </c>
      <c r="AZ66" s="139" cm="1">
        <f t="array" ref="AZ66">IF($D66&lt;=AZ$5,$E66*INDEX($L$25:$BF$25,1,AZ$5-$D66+1),0)</f>
        <v>0</v>
      </c>
      <c r="BA66" s="139" cm="1">
        <f t="array" ref="BA66">IF($D66&lt;=BA$5,$E66*INDEX($L$25:$BF$25,1,BA$5-$D66+1),0)</f>
        <v>0</v>
      </c>
      <c r="BB66" s="139" cm="1">
        <f t="array" ref="BB66">IF($D66&lt;=BB$5,$E66*INDEX($L$25:$BF$25,1,BB$5-$D66+1),0)</f>
        <v>0</v>
      </c>
      <c r="BC66" s="139" cm="1">
        <f t="array" ref="BC66">IF($D66&lt;=BC$5,$E66*INDEX($L$25:$BF$25,1,BC$5-$D66+1),0)</f>
        <v>0</v>
      </c>
      <c r="BD66" s="139" cm="1">
        <f t="array" ref="BD66">IF($D66&lt;=BD$5,$E66*INDEX($L$25:$BF$25,1,BD$5-$D66+1),0)</f>
        <v>0</v>
      </c>
      <c r="BE66" s="139" cm="1">
        <f t="array" ref="BE66">IF($D66&lt;=BE$5,$E66*INDEX($L$25:$BF$25,1,BE$5-$D66+1),0)</f>
        <v>0</v>
      </c>
      <c r="BF66" s="139" cm="1">
        <f t="array" ref="BF66">IF($D66&lt;=BF$5,$E66*INDEX($L$25:$BF$25,1,BF$5-$D66+1),0)</f>
        <v>0</v>
      </c>
      <c r="BH66" s="70">
        <f t="shared" ca="1" si="105"/>
        <v>0</v>
      </c>
      <c r="BI66" s="70">
        <f t="shared" ca="1" si="105"/>
        <v>0</v>
      </c>
      <c r="BJ66" s="70">
        <f t="shared" ca="1" si="105"/>
        <v>0</v>
      </c>
      <c r="BK66" s="70">
        <f t="shared" ca="1" si="105"/>
        <v>0</v>
      </c>
      <c r="BL66" s="70">
        <f t="shared" ca="1" si="105"/>
        <v>0</v>
      </c>
      <c r="BM66" s="70">
        <f t="shared" ca="1" si="105"/>
        <v>0</v>
      </c>
      <c r="BN66" s="70">
        <f t="shared" ca="1" si="105"/>
        <v>0</v>
      </c>
      <c r="BO66" s="70">
        <f t="shared" ca="1" si="105"/>
        <v>0</v>
      </c>
      <c r="BP66" s="70">
        <f t="shared" ca="1" si="105"/>
        <v>0</v>
      </c>
      <c r="BQ66" s="70">
        <f t="shared" ca="1" si="105"/>
        <v>0</v>
      </c>
      <c r="BR66" s="70">
        <f t="shared" ca="1" si="105"/>
        <v>0</v>
      </c>
      <c r="BS66" s="70">
        <f t="shared" ca="1" si="105"/>
        <v>0</v>
      </c>
      <c r="BT66" s="70">
        <f t="shared" ca="1" si="105"/>
        <v>0</v>
      </c>
      <c r="BU66" s="70">
        <f t="shared" ca="1" si="105"/>
        <v>0</v>
      </c>
      <c r="BV66" s="70">
        <f t="shared" ca="1" si="105"/>
        <v>0</v>
      </c>
      <c r="BW66" s="70">
        <f t="shared" ca="1" si="105"/>
        <v>0</v>
      </c>
      <c r="BX66" s="139"/>
      <c r="BY66" s="70">
        <f t="shared" ca="1" si="104"/>
        <v>0</v>
      </c>
      <c r="BZ66" s="70">
        <f t="shared" ca="1" si="104"/>
        <v>0</v>
      </c>
      <c r="CA66" s="70">
        <f t="shared" ca="1" si="104"/>
        <v>0</v>
      </c>
      <c r="CB66" s="70">
        <f t="shared" ca="1" si="104"/>
        <v>0</v>
      </c>
    </row>
    <row r="67" spans="2:80" s="217" customFormat="1" hidden="1" outlineLevel="1">
      <c r="B67" s="223">
        <f t="shared" si="100"/>
        <v>44865</v>
      </c>
      <c r="C67" s="136"/>
      <c r="D67" s="17">
        <f t="shared" si="101"/>
        <v>34</v>
      </c>
      <c r="E67" s="36" cm="1">
        <f t="array" ref="E67">INDEX(L$20:BF$20,1,D67)</f>
        <v>0</v>
      </c>
      <c r="F67" s="36"/>
      <c r="G67" s="36"/>
      <c r="H67" s="36"/>
      <c r="I67" s="36"/>
      <c r="J67" s="36"/>
      <c r="K67" s="36"/>
      <c r="L67" s="139" cm="1">
        <f t="array" ref="L67">IF($D67&lt;=L$5,$E67*INDEX($L$25:$BF$25,1,L$5-$D67+1),0)</f>
        <v>0</v>
      </c>
      <c r="M67" s="139" cm="1">
        <f t="array" ref="M67">IF($D67&lt;=M$5,$E67*INDEX($L$25:$BF$25,1,M$5-$D67+1),0)</f>
        <v>0</v>
      </c>
      <c r="N67" s="139" cm="1">
        <f t="array" ref="N67">IF($D67&lt;=N$5,$E67*INDEX($L$25:$BF$25,1,N$5-$D67+1),0)</f>
        <v>0</v>
      </c>
      <c r="O67" s="139" cm="1">
        <f t="array" ref="O67">IF($D67&lt;=O$5,$E67*INDEX($L$25:$BF$25,1,O$5-$D67+1),0)</f>
        <v>0</v>
      </c>
      <c r="P67" s="139" cm="1">
        <f t="array" ref="P67">IF($D67&lt;=P$5,$E67*INDEX($L$25:$BF$25,1,P$5-$D67+1),0)</f>
        <v>0</v>
      </c>
      <c r="Q67" s="139" cm="1">
        <f t="array" ref="Q67">IF($D67&lt;=Q$5,$E67*INDEX($L$25:$BF$25,1,Q$5-$D67+1),0)</f>
        <v>0</v>
      </c>
      <c r="R67" s="139" cm="1">
        <f t="array" ref="R67">IF($D67&lt;=R$5,$E67*INDEX($L$25:$BF$25,1,R$5-$D67+1),0)</f>
        <v>0</v>
      </c>
      <c r="S67" s="139" cm="1">
        <f t="array" ref="S67">IF($D67&lt;=S$5,$E67*INDEX($L$25:$BF$25,1,S$5-$D67+1),0)</f>
        <v>0</v>
      </c>
      <c r="T67" s="139" cm="1">
        <f t="array" ref="T67">IF($D67&lt;=T$5,$E67*INDEX($L$25:$BF$25,1,T$5-$D67+1),0)</f>
        <v>0</v>
      </c>
      <c r="U67" s="139" cm="1">
        <f t="array" ref="U67">IF($D67&lt;=U$5,$E67*INDEX($L$25:$BF$25,1,U$5-$D67+1),0)</f>
        <v>0</v>
      </c>
      <c r="V67" s="139" cm="1">
        <f t="array" ref="V67">IF($D67&lt;=V$5,$E67*INDEX($L$25:$BF$25,1,V$5-$D67+1),0)</f>
        <v>0</v>
      </c>
      <c r="W67" s="139" cm="1">
        <f t="array" ref="W67">IF($D67&lt;=W$5,$E67*INDEX($L$25:$BF$25,1,W$5-$D67+1),0)</f>
        <v>0</v>
      </c>
      <c r="X67" s="139" cm="1">
        <f t="array" ref="X67">IF($D67&lt;=X$5,$E67*INDEX($L$25:$BF$25,1,X$5-$D67+1),0)</f>
        <v>0</v>
      </c>
      <c r="Y67" s="139" cm="1">
        <f t="array" ref="Y67">IF($D67&lt;=Y$5,$E67*INDEX($L$25:$BF$25,1,Y$5-$D67+1),0)</f>
        <v>0</v>
      </c>
      <c r="Z67" s="139" cm="1">
        <f t="array" ref="Z67">IF($D67&lt;=Z$5,$E67*INDEX($L$25:$BF$25,1,Z$5-$D67+1),0)</f>
        <v>0</v>
      </c>
      <c r="AA67" s="139" cm="1">
        <f t="array" ref="AA67">IF($D67&lt;=AA$5,$E67*INDEX($L$25:$BF$25,1,AA$5-$D67+1),0)</f>
        <v>0</v>
      </c>
      <c r="AB67" s="139" cm="1">
        <f t="array" ref="AB67">IF($D67&lt;=AB$5,$E67*INDEX($L$25:$BF$25,1,AB$5-$D67+1),0)</f>
        <v>0</v>
      </c>
      <c r="AC67" s="139" cm="1">
        <f t="array" ref="AC67">IF($D67&lt;=AC$5,$E67*INDEX($L$25:$BF$25,1,AC$5-$D67+1),0)</f>
        <v>0</v>
      </c>
      <c r="AD67" s="139" cm="1">
        <f t="array" ref="AD67">IF($D67&lt;=AD$5,$E67*INDEX($L$25:$BF$25,1,AD$5-$D67+1),0)</f>
        <v>0</v>
      </c>
      <c r="AE67" s="139" cm="1">
        <f t="array" ref="AE67">IF($D67&lt;=AE$5,$E67*INDEX($L$25:$BF$25,1,AE$5-$D67+1),0)</f>
        <v>0</v>
      </c>
      <c r="AF67" s="139" cm="1">
        <f t="array" ref="AF67">IF($D67&lt;=AF$5,$E67*INDEX($L$25:$BF$25,1,AF$5-$D67+1),0)</f>
        <v>0</v>
      </c>
      <c r="AG67" s="139" cm="1">
        <f t="array" ref="AG67">IF($D67&lt;=AG$5,$E67*INDEX($L$25:$BF$25,1,AG$5-$D67+1),0)</f>
        <v>0</v>
      </c>
      <c r="AH67" s="139" cm="1">
        <f t="array" ref="AH67">IF($D67&lt;=AH$5,$E67*INDEX($L$25:$BF$25,1,AH$5-$D67+1),0)</f>
        <v>0</v>
      </c>
      <c r="AI67" s="139" cm="1">
        <f t="array" ref="AI67">IF($D67&lt;=AI$5,$E67*INDEX($L$25:$BF$25,1,AI$5-$D67+1),0)</f>
        <v>0</v>
      </c>
      <c r="AJ67" s="139" cm="1">
        <f t="array" ref="AJ67">IF($D67&lt;=AJ$5,$E67*INDEX($L$25:$BF$25,1,AJ$5-$D67+1),0)</f>
        <v>0</v>
      </c>
      <c r="AK67" s="139" cm="1">
        <f t="array" ref="AK67">IF($D67&lt;=AK$5,$E67*INDEX($L$25:$BF$25,1,AK$5-$D67+1),0)</f>
        <v>0</v>
      </c>
      <c r="AL67" s="139" cm="1">
        <f t="array" ref="AL67">IF($D67&lt;=AL$5,$E67*INDEX($L$25:$BF$25,1,AL$5-$D67+1),0)</f>
        <v>0</v>
      </c>
      <c r="AM67" s="139" cm="1">
        <f t="array" ref="AM67">IF($D67&lt;=AM$5,$E67*INDEX($L$25:$BF$25,1,AM$5-$D67+1),0)</f>
        <v>0</v>
      </c>
      <c r="AN67" s="139" cm="1">
        <f t="array" ref="AN67">IF($D67&lt;=AN$5,$E67*INDEX($L$25:$BF$25,1,AN$5-$D67+1),0)</f>
        <v>0</v>
      </c>
      <c r="AO67" s="139" cm="1">
        <f t="array" ref="AO67">IF($D67&lt;=AO$5,$E67*INDEX($L$25:$BF$25,1,AO$5-$D67+1),0)</f>
        <v>0</v>
      </c>
      <c r="AP67" s="139" cm="1">
        <f t="array" ref="AP67">IF($D67&lt;=AP$5,$E67*INDEX($L$25:$BF$25,1,AP$5-$D67+1),0)</f>
        <v>0</v>
      </c>
      <c r="AQ67" s="139" cm="1">
        <f t="array" ref="AQ67">IF($D67&lt;=AQ$5,$E67*INDEX($L$25:$BF$25,1,AQ$5-$D67+1),0)</f>
        <v>0</v>
      </c>
      <c r="AR67" s="139" cm="1">
        <f t="array" ref="AR67">IF($D67&lt;=AR$5,$E67*INDEX($L$25:$BF$25,1,AR$5-$D67+1),0)</f>
        <v>0</v>
      </c>
      <c r="AS67" s="139" cm="1">
        <f t="array" ref="AS67">IF($D67&lt;=AS$5,$E67*INDEX($L$25:$BF$25,1,AS$5-$D67+1),0)</f>
        <v>0</v>
      </c>
      <c r="AT67" s="139" cm="1">
        <f t="array" ref="AT67">IF($D67&lt;=AT$5,$E67*INDEX($L$25:$BF$25,1,AT$5-$D67+1),0)</f>
        <v>0</v>
      </c>
      <c r="AU67" s="139" cm="1">
        <f t="array" ref="AU67">IF($D67&lt;=AU$5,$E67*INDEX($L$25:$BF$25,1,AU$5-$D67+1),0)</f>
        <v>0</v>
      </c>
      <c r="AV67" s="139" cm="1">
        <f t="array" ref="AV67">IF($D67&lt;=AV$5,$E67*INDEX($L$25:$BF$25,1,AV$5-$D67+1),0)</f>
        <v>0</v>
      </c>
      <c r="AW67" s="139" cm="1">
        <f t="array" ref="AW67">IF($D67&lt;=AW$5,$E67*INDEX($L$25:$BF$25,1,AW$5-$D67+1),0)</f>
        <v>0</v>
      </c>
      <c r="AX67" s="139" cm="1">
        <f t="array" ref="AX67">IF($D67&lt;=AX$5,$E67*INDEX($L$25:$BF$25,1,AX$5-$D67+1),0)</f>
        <v>0</v>
      </c>
      <c r="AY67" s="139" cm="1">
        <f t="array" ref="AY67">IF($D67&lt;=AY$5,$E67*INDEX($L$25:$BF$25,1,AY$5-$D67+1),0)</f>
        <v>0</v>
      </c>
      <c r="AZ67" s="139" cm="1">
        <f t="array" ref="AZ67">IF($D67&lt;=AZ$5,$E67*INDEX($L$25:$BF$25,1,AZ$5-$D67+1),0)</f>
        <v>0</v>
      </c>
      <c r="BA67" s="139" cm="1">
        <f t="array" ref="BA67">IF($D67&lt;=BA$5,$E67*INDEX($L$25:$BF$25,1,BA$5-$D67+1),0)</f>
        <v>0</v>
      </c>
      <c r="BB67" s="139" cm="1">
        <f t="array" ref="BB67">IF($D67&lt;=BB$5,$E67*INDEX($L$25:$BF$25,1,BB$5-$D67+1),0)</f>
        <v>0</v>
      </c>
      <c r="BC67" s="139" cm="1">
        <f t="array" ref="BC67">IF($D67&lt;=BC$5,$E67*INDEX($L$25:$BF$25,1,BC$5-$D67+1),0)</f>
        <v>0</v>
      </c>
      <c r="BD67" s="139" cm="1">
        <f t="array" ref="BD67">IF($D67&lt;=BD$5,$E67*INDEX($L$25:$BF$25,1,BD$5-$D67+1),0)</f>
        <v>0</v>
      </c>
      <c r="BE67" s="139" cm="1">
        <f t="array" ref="BE67">IF($D67&lt;=BE$5,$E67*INDEX($L$25:$BF$25,1,BE$5-$D67+1),0)</f>
        <v>0</v>
      </c>
      <c r="BF67" s="139" cm="1">
        <f t="array" ref="BF67">IF($D67&lt;=BF$5,$E67*INDEX($L$25:$BF$25,1,BF$5-$D67+1),0)</f>
        <v>0</v>
      </c>
      <c r="BH67" s="70">
        <f t="shared" ca="1" si="105"/>
        <v>0</v>
      </c>
      <c r="BI67" s="70">
        <f t="shared" ca="1" si="105"/>
        <v>0</v>
      </c>
      <c r="BJ67" s="70">
        <f t="shared" ca="1" si="105"/>
        <v>0</v>
      </c>
      <c r="BK67" s="70">
        <f t="shared" ca="1" si="105"/>
        <v>0</v>
      </c>
      <c r="BL67" s="70">
        <f t="shared" ca="1" si="105"/>
        <v>0</v>
      </c>
      <c r="BM67" s="70">
        <f t="shared" ca="1" si="105"/>
        <v>0</v>
      </c>
      <c r="BN67" s="70">
        <f t="shared" ca="1" si="105"/>
        <v>0</v>
      </c>
      <c r="BO67" s="70">
        <f t="shared" ca="1" si="105"/>
        <v>0</v>
      </c>
      <c r="BP67" s="70">
        <f t="shared" ca="1" si="105"/>
        <v>0</v>
      </c>
      <c r="BQ67" s="70">
        <f t="shared" ca="1" si="105"/>
        <v>0</v>
      </c>
      <c r="BR67" s="70">
        <f t="shared" ca="1" si="105"/>
        <v>0</v>
      </c>
      <c r="BS67" s="70">
        <f t="shared" ca="1" si="105"/>
        <v>0</v>
      </c>
      <c r="BT67" s="70">
        <f t="shared" ca="1" si="105"/>
        <v>0</v>
      </c>
      <c r="BU67" s="70">
        <f t="shared" ca="1" si="105"/>
        <v>0</v>
      </c>
      <c r="BV67" s="70">
        <f t="shared" ca="1" si="105"/>
        <v>0</v>
      </c>
      <c r="BW67" s="70">
        <f t="shared" ca="1" si="105"/>
        <v>0</v>
      </c>
      <c r="BX67" s="139"/>
      <c r="BY67" s="70">
        <f t="shared" ca="1" si="104"/>
        <v>0</v>
      </c>
      <c r="BZ67" s="70">
        <f t="shared" ca="1" si="104"/>
        <v>0</v>
      </c>
      <c r="CA67" s="70">
        <f t="shared" ca="1" si="104"/>
        <v>0</v>
      </c>
      <c r="CB67" s="70">
        <f t="shared" ca="1" si="104"/>
        <v>0</v>
      </c>
    </row>
    <row r="68" spans="2:80" s="217" customFormat="1" hidden="1" outlineLevel="1">
      <c r="B68" s="223">
        <f t="shared" si="100"/>
        <v>44895</v>
      </c>
      <c r="C68" s="136"/>
      <c r="D68" s="17">
        <f t="shared" si="101"/>
        <v>35</v>
      </c>
      <c r="E68" s="36" cm="1">
        <f t="array" ref="E68">INDEX(L$20:BF$20,1,D68)</f>
        <v>0</v>
      </c>
      <c r="F68" s="36"/>
      <c r="G68" s="36"/>
      <c r="H68" s="36"/>
      <c r="I68" s="36"/>
      <c r="J68" s="36"/>
      <c r="K68" s="36"/>
      <c r="L68" s="139" cm="1">
        <f t="array" ref="L68">IF($D68&lt;=L$5,$E68*INDEX($L$25:$BF$25,1,L$5-$D68+1),0)</f>
        <v>0</v>
      </c>
      <c r="M68" s="139" cm="1">
        <f t="array" ref="M68">IF($D68&lt;=M$5,$E68*INDEX($L$25:$BF$25,1,M$5-$D68+1),0)</f>
        <v>0</v>
      </c>
      <c r="N68" s="139" cm="1">
        <f t="array" ref="N68">IF($D68&lt;=N$5,$E68*INDEX($L$25:$BF$25,1,N$5-$D68+1),0)</f>
        <v>0</v>
      </c>
      <c r="O68" s="139" cm="1">
        <f t="array" ref="O68">IF($D68&lt;=O$5,$E68*INDEX($L$25:$BF$25,1,O$5-$D68+1),0)</f>
        <v>0</v>
      </c>
      <c r="P68" s="139" cm="1">
        <f t="array" ref="P68">IF($D68&lt;=P$5,$E68*INDEX($L$25:$BF$25,1,P$5-$D68+1),0)</f>
        <v>0</v>
      </c>
      <c r="Q68" s="139" cm="1">
        <f t="array" ref="Q68">IF($D68&lt;=Q$5,$E68*INDEX($L$25:$BF$25,1,Q$5-$D68+1),0)</f>
        <v>0</v>
      </c>
      <c r="R68" s="139" cm="1">
        <f t="array" ref="R68">IF($D68&lt;=R$5,$E68*INDEX($L$25:$BF$25,1,R$5-$D68+1),0)</f>
        <v>0</v>
      </c>
      <c r="S68" s="139" cm="1">
        <f t="array" ref="S68">IF($D68&lt;=S$5,$E68*INDEX($L$25:$BF$25,1,S$5-$D68+1),0)</f>
        <v>0</v>
      </c>
      <c r="T68" s="139" cm="1">
        <f t="array" ref="T68">IF($D68&lt;=T$5,$E68*INDEX($L$25:$BF$25,1,T$5-$D68+1),0)</f>
        <v>0</v>
      </c>
      <c r="U68" s="139" cm="1">
        <f t="array" ref="U68">IF($D68&lt;=U$5,$E68*INDEX($L$25:$BF$25,1,U$5-$D68+1),0)</f>
        <v>0</v>
      </c>
      <c r="V68" s="139" cm="1">
        <f t="array" ref="V68">IF($D68&lt;=V$5,$E68*INDEX($L$25:$BF$25,1,V$5-$D68+1),0)</f>
        <v>0</v>
      </c>
      <c r="W68" s="139" cm="1">
        <f t="array" ref="W68">IF($D68&lt;=W$5,$E68*INDEX($L$25:$BF$25,1,W$5-$D68+1),0)</f>
        <v>0</v>
      </c>
      <c r="X68" s="139" cm="1">
        <f t="array" ref="X68">IF($D68&lt;=X$5,$E68*INDEX($L$25:$BF$25,1,X$5-$D68+1),0)</f>
        <v>0</v>
      </c>
      <c r="Y68" s="139" cm="1">
        <f t="array" ref="Y68">IF($D68&lt;=Y$5,$E68*INDEX($L$25:$BF$25,1,Y$5-$D68+1),0)</f>
        <v>0</v>
      </c>
      <c r="Z68" s="139" cm="1">
        <f t="array" ref="Z68">IF($D68&lt;=Z$5,$E68*INDEX($L$25:$BF$25,1,Z$5-$D68+1),0)</f>
        <v>0</v>
      </c>
      <c r="AA68" s="139" cm="1">
        <f t="array" ref="AA68">IF($D68&lt;=AA$5,$E68*INDEX($L$25:$BF$25,1,AA$5-$D68+1),0)</f>
        <v>0</v>
      </c>
      <c r="AB68" s="139" cm="1">
        <f t="array" ref="AB68">IF($D68&lt;=AB$5,$E68*INDEX($L$25:$BF$25,1,AB$5-$D68+1),0)</f>
        <v>0</v>
      </c>
      <c r="AC68" s="139" cm="1">
        <f t="array" ref="AC68">IF($D68&lt;=AC$5,$E68*INDEX($L$25:$BF$25,1,AC$5-$D68+1),0)</f>
        <v>0</v>
      </c>
      <c r="AD68" s="139" cm="1">
        <f t="array" ref="AD68">IF($D68&lt;=AD$5,$E68*INDEX($L$25:$BF$25,1,AD$5-$D68+1),0)</f>
        <v>0</v>
      </c>
      <c r="AE68" s="139" cm="1">
        <f t="array" ref="AE68">IF($D68&lt;=AE$5,$E68*INDEX($L$25:$BF$25,1,AE$5-$D68+1),0)</f>
        <v>0</v>
      </c>
      <c r="AF68" s="139" cm="1">
        <f t="array" ref="AF68">IF($D68&lt;=AF$5,$E68*INDEX($L$25:$BF$25,1,AF$5-$D68+1),0)</f>
        <v>0</v>
      </c>
      <c r="AG68" s="139" cm="1">
        <f t="array" ref="AG68">IF($D68&lt;=AG$5,$E68*INDEX($L$25:$BF$25,1,AG$5-$D68+1),0)</f>
        <v>0</v>
      </c>
      <c r="AH68" s="139" cm="1">
        <f t="array" ref="AH68">IF($D68&lt;=AH$5,$E68*INDEX($L$25:$BF$25,1,AH$5-$D68+1),0)</f>
        <v>0</v>
      </c>
      <c r="AI68" s="139" cm="1">
        <f t="array" ref="AI68">IF($D68&lt;=AI$5,$E68*INDEX($L$25:$BF$25,1,AI$5-$D68+1),0)</f>
        <v>0</v>
      </c>
      <c r="AJ68" s="139" cm="1">
        <f t="array" ref="AJ68">IF($D68&lt;=AJ$5,$E68*INDEX($L$25:$BF$25,1,AJ$5-$D68+1),0)</f>
        <v>0</v>
      </c>
      <c r="AK68" s="139" cm="1">
        <f t="array" ref="AK68">IF($D68&lt;=AK$5,$E68*INDEX($L$25:$BF$25,1,AK$5-$D68+1),0)</f>
        <v>0</v>
      </c>
      <c r="AL68" s="139" cm="1">
        <f t="array" ref="AL68">IF($D68&lt;=AL$5,$E68*INDEX($L$25:$BF$25,1,AL$5-$D68+1),0)</f>
        <v>0</v>
      </c>
      <c r="AM68" s="139" cm="1">
        <f t="array" ref="AM68">IF($D68&lt;=AM$5,$E68*INDEX($L$25:$BF$25,1,AM$5-$D68+1),0)</f>
        <v>0</v>
      </c>
      <c r="AN68" s="139" cm="1">
        <f t="array" ref="AN68">IF($D68&lt;=AN$5,$E68*INDEX($L$25:$BF$25,1,AN$5-$D68+1),0)</f>
        <v>0</v>
      </c>
      <c r="AO68" s="139" cm="1">
        <f t="array" ref="AO68">IF($D68&lt;=AO$5,$E68*INDEX($L$25:$BF$25,1,AO$5-$D68+1),0)</f>
        <v>0</v>
      </c>
      <c r="AP68" s="139" cm="1">
        <f t="array" ref="AP68">IF($D68&lt;=AP$5,$E68*INDEX($L$25:$BF$25,1,AP$5-$D68+1),0)</f>
        <v>0</v>
      </c>
      <c r="AQ68" s="139" cm="1">
        <f t="array" ref="AQ68">IF($D68&lt;=AQ$5,$E68*INDEX($L$25:$BF$25,1,AQ$5-$D68+1),0)</f>
        <v>0</v>
      </c>
      <c r="AR68" s="139" cm="1">
        <f t="array" ref="AR68">IF($D68&lt;=AR$5,$E68*INDEX($L$25:$BF$25,1,AR$5-$D68+1),0)</f>
        <v>0</v>
      </c>
      <c r="AS68" s="139" cm="1">
        <f t="array" ref="AS68">IF($D68&lt;=AS$5,$E68*INDEX($L$25:$BF$25,1,AS$5-$D68+1),0)</f>
        <v>0</v>
      </c>
      <c r="AT68" s="139" cm="1">
        <f t="array" ref="AT68">IF($D68&lt;=AT$5,$E68*INDEX($L$25:$BF$25,1,AT$5-$D68+1),0)</f>
        <v>0</v>
      </c>
      <c r="AU68" s="139" cm="1">
        <f t="array" ref="AU68">IF($D68&lt;=AU$5,$E68*INDEX($L$25:$BF$25,1,AU$5-$D68+1),0)</f>
        <v>0</v>
      </c>
      <c r="AV68" s="139" cm="1">
        <f t="array" ref="AV68">IF($D68&lt;=AV$5,$E68*INDEX($L$25:$BF$25,1,AV$5-$D68+1),0)</f>
        <v>0</v>
      </c>
      <c r="AW68" s="139" cm="1">
        <f t="array" ref="AW68">IF($D68&lt;=AW$5,$E68*INDEX($L$25:$BF$25,1,AW$5-$D68+1),0)</f>
        <v>0</v>
      </c>
      <c r="AX68" s="139" cm="1">
        <f t="array" ref="AX68">IF($D68&lt;=AX$5,$E68*INDEX($L$25:$BF$25,1,AX$5-$D68+1),0)</f>
        <v>0</v>
      </c>
      <c r="AY68" s="139" cm="1">
        <f t="array" ref="AY68">IF($D68&lt;=AY$5,$E68*INDEX($L$25:$BF$25,1,AY$5-$D68+1),0)</f>
        <v>0</v>
      </c>
      <c r="AZ68" s="139" cm="1">
        <f t="array" ref="AZ68">IF($D68&lt;=AZ$5,$E68*INDEX($L$25:$BF$25,1,AZ$5-$D68+1),0)</f>
        <v>0</v>
      </c>
      <c r="BA68" s="139" cm="1">
        <f t="array" ref="BA68">IF($D68&lt;=BA$5,$E68*INDEX($L$25:$BF$25,1,BA$5-$D68+1),0)</f>
        <v>0</v>
      </c>
      <c r="BB68" s="139" cm="1">
        <f t="array" ref="BB68">IF($D68&lt;=BB$5,$E68*INDEX($L$25:$BF$25,1,BB$5-$D68+1),0)</f>
        <v>0</v>
      </c>
      <c r="BC68" s="139" cm="1">
        <f t="array" ref="BC68">IF($D68&lt;=BC$5,$E68*INDEX($L$25:$BF$25,1,BC$5-$D68+1),0)</f>
        <v>0</v>
      </c>
      <c r="BD68" s="139" cm="1">
        <f t="array" ref="BD68">IF($D68&lt;=BD$5,$E68*INDEX($L$25:$BF$25,1,BD$5-$D68+1),0)</f>
        <v>0</v>
      </c>
      <c r="BE68" s="139" cm="1">
        <f t="array" ref="BE68">IF($D68&lt;=BE$5,$E68*INDEX($L$25:$BF$25,1,BE$5-$D68+1),0)</f>
        <v>0</v>
      </c>
      <c r="BF68" s="139" cm="1">
        <f t="array" ref="BF68">IF($D68&lt;=BF$5,$E68*INDEX($L$25:$BF$25,1,BF$5-$D68+1),0)</f>
        <v>0</v>
      </c>
      <c r="BH68" s="70">
        <f t="shared" ca="1" si="105"/>
        <v>0</v>
      </c>
      <c r="BI68" s="70">
        <f t="shared" ca="1" si="105"/>
        <v>0</v>
      </c>
      <c r="BJ68" s="70">
        <f t="shared" ca="1" si="105"/>
        <v>0</v>
      </c>
      <c r="BK68" s="70">
        <f t="shared" ca="1" si="105"/>
        <v>0</v>
      </c>
      <c r="BL68" s="70">
        <f t="shared" ca="1" si="105"/>
        <v>0</v>
      </c>
      <c r="BM68" s="70">
        <f t="shared" ca="1" si="105"/>
        <v>0</v>
      </c>
      <c r="BN68" s="70">
        <f t="shared" ca="1" si="105"/>
        <v>0</v>
      </c>
      <c r="BO68" s="70">
        <f t="shared" ca="1" si="105"/>
        <v>0</v>
      </c>
      <c r="BP68" s="70">
        <f t="shared" ca="1" si="105"/>
        <v>0</v>
      </c>
      <c r="BQ68" s="70">
        <f t="shared" ca="1" si="105"/>
        <v>0</v>
      </c>
      <c r="BR68" s="70">
        <f t="shared" ca="1" si="105"/>
        <v>0</v>
      </c>
      <c r="BS68" s="70">
        <f t="shared" ca="1" si="105"/>
        <v>0</v>
      </c>
      <c r="BT68" s="70">
        <f t="shared" ca="1" si="105"/>
        <v>0</v>
      </c>
      <c r="BU68" s="70">
        <f t="shared" ca="1" si="105"/>
        <v>0</v>
      </c>
      <c r="BV68" s="70">
        <f t="shared" ca="1" si="105"/>
        <v>0</v>
      </c>
      <c r="BW68" s="70">
        <f t="shared" ca="1" si="105"/>
        <v>0</v>
      </c>
      <c r="BX68" s="139"/>
      <c r="BY68" s="70">
        <f t="shared" ca="1" si="104"/>
        <v>0</v>
      </c>
      <c r="BZ68" s="70">
        <f t="shared" ca="1" si="104"/>
        <v>0</v>
      </c>
      <c r="CA68" s="70">
        <f t="shared" ca="1" si="104"/>
        <v>0</v>
      </c>
      <c r="CB68" s="70">
        <f t="shared" ca="1" si="104"/>
        <v>0</v>
      </c>
    </row>
    <row r="69" spans="2:80" s="217" customFormat="1" hidden="1" outlineLevel="1">
      <c r="B69" s="223">
        <f t="shared" si="100"/>
        <v>44926</v>
      </c>
      <c r="C69" s="136"/>
      <c r="D69" s="17">
        <f t="shared" si="101"/>
        <v>36</v>
      </c>
      <c r="E69" s="36" cm="1">
        <f t="array" ref="E69">INDEX(L$20:BF$20,1,D69)</f>
        <v>0</v>
      </c>
      <c r="F69" s="36"/>
      <c r="G69" s="36"/>
      <c r="H69" s="36"/>
      <c r="I69" s="36"/>
      <c r="J69" s="36"/>
      <c r="K69" s="36"/>
      <c r="L69" s="139" cm="1">
        <f t="array" ref="L69">IF($D69&lt;=L$5,$E69*INDEX($L$25:$BF$25,1,L$5-$D69+1),0)</f>
        <v>0</v>
      </c>
      <c r="M69" s="139" cm="1">
        <f t="array" ref="M69">IF($D69&lt;=M$5,$E69*INDEX($L$25:$BF$25,1,M$5-$D69+1),0)</f>
        <v>0</v>
      </c>
      <c r="N69" s="139" cm="1">
        <f t="array" ref="N69">IF($D69&lt;=N$5,$E69*INDEX($L$25:$BF$25,1,N$5-$D69+1),0)</f>
        <v>0</v>
      </c>
      <c r="O69" s="139" cm="1">
        <f t="array" ref="O69">IF($D69&lt;=O$5,$E69*INDEX($L$25:$BF$25,1,O$5-$D69+1),0)</f>
        <v>0</v>
      </c>
      <c r="P69" s="139" cm="1">
        <f t="array" ref="P69">IF($D69&lt;=P$5,$E69*INDEX($L$25:$BF$25,1,P$5-$D69+1),0)</f>
        <v>0</v>
      </c>
      <c r="Q69" s="139" cm="1">
        <f t="array" ref="Q69">IF($D69&lt;=Q$5,$E69*INDEX($L$25:$BF$25,1,Q$5-$D69+1),0)</f>
        <v>0</v>
      </c>
      <c r="R69" s="139" cm="1">
        <f t="array" ref="R69">IF($D69&lt;=R$5,$E69*INDEX($L$25:$BF$25,1,R$5-$D69+1),0)</f>
        <v>0</v>
      </c>
      <c r="S69" s="139" cm="1">
        <f t="array" ref="S69">IF($D69&lt;=S$5,$E69*INDEX($L$25:$BF$25,1,S$5-$D69+1),0)</f>
        <v>0</v>
      </c>
      <c r="T69" s="139" cm="1">
        <f t="array" ref="T69">IF($D69&lt;=T$5,$E69*INDEX($L$25:$BF$25,1,T$5-$D69+1),0)</f>
        <v>0</v>
      </c>
      <c r="U69" s="139" cm="1">
        <f t="array" ref="U69">IF($D69&lt;=U$5,$E69*INDEX($L$25:$BF$25,1,U$5-$D69+1),0)</f>
        <v>0</v>
      </c>
      <c r="V69" s="139" cm="1">
        <f t="array" ref="V69">IF($D69&lt;=V$5,$E69*INDEX($L$25:$BF$25,1,V$5-$D69+1),0)</f>
        <v>0</v>
      </c>
      <c r="W69" s="139" cm="1">
        <f t="array" ref="W69">IF($D69&lt;=W$5,$E69*INDEX($L$25:$BF$25,1,W$5-$D69+1),0)</f>
        <v>0</v>
      </c>
      <c r="X69" s="139" cm="1">
        <f t="array" ref="X69">IF($D69&lt;=X$5,$E69*INDEX($L$25:$BF$25,1,X$5-$D69+1),0)</f>
        <v>0</v>
      </c>
      <c r="Y69" s="139" cm="1">
        <f t="array" ref="Y69">IF($D69&lt;=Y$5,$E69*INDEX($L$25:$BF$25,1,Y$5-$D69+1),0)</f>
        <v>0</v>
      </c>
      <c r="Z69" s="139" cm="1">
        <f t="array" ref="Z69">IF($D69&lt;=Z$5,$E69*INDEX($L$25:$BF$25,1,Z$5-$D69+1),0)</f>
        <v>0</v>
      </c>
      <c r="AA69" s="139" cm="1">
        <f t="array" ref="AA69">IF($D69&lt;=AA$5,$E69*INDEX($L$25:$BF$25,1,AA$5-$D69+1),0)</f>
        <v>0</v>
      </c>
      <c r="AB69" s="139" cm="1">
        <f t="array" ref="AB69">IF($D69&lt;=AB$5,$E69*INDEX($L$25:$BF$25,1,AB$5-$D69+1),0)</f>
        <v>0</v>
      </c>
      <c r="AC69" s="139" cm="1">
        <f t="array" ref="AC69">IF($D69&lt;=AC$5,$E69*INDEX($L$25:$BF$25,1,AC$5-$D69+1),0)</f>
        <v>0</v>
      </c>
      <c r="AD69" s="139" cm="1">
        <f t="array" ref="AD69">IF($D69&lt;=AD$5,$E69*INDEX($L$25:$BF$25,1,AD$5-$D69+1),0)</f>
        <v>0</v>
      </c>
      <c r="AE69" s="139" cm="1">
        <f t="array" ref="AE69">IF($D69&lt;=AE$5,$E69*INDEX($L$25:$BF$25,1,AE$5-$D69+1),0)</f>
        <v>0</v>
      </c>
      <c r="AF69" s="139" cm="1">
        <f t="array" ref="AF69">IF($D69&lt;=AF$5,$E69*INDEX($L$25:$BF$25,1,AF$5-$D69+1),0)</f>
        <v>0</v>
      </c>
      <c r="AG69" s="139" cm="1">
        <f t="array" ref="AG69">IF($D69&lt;=AG$5,$E69*INDEX($L$25:$BF$25,1,AG$5-$D69+1),0)</f>
        <v>0</v>
      </c>
      <c r="AH69" s="139" cm="1">
        <f t="array" ref="AH69">IF($D69&lt;=AH$5,$E69*INDEX($L$25:$BF$25,1,AH$5-$D69+1),0)</f>
        <v>0</v>
      </c>
      <c r="AI69" s="139" cm="1">
        <f t="array" ref="AI69">IF($D69&lt;=AI$5,$E69*INDEX($L$25:$BF$25,1,AI$5-$D69+1),0)</f>
        <v>0</v>
      </c>
      <c r="AJ69" s="139" cm="1">
        <f t="array" ref="AJ69">IF($D69&lt;=AJ$5,$E69*INDEX($L$25:$BF$25,1,AJ$5-$D69+1),0)</f>
        <v>0</v>
      </c>
      <c r="AK69" s="139" cm="1">
        <f t="array" ref="AK69">IF($D69&lt;=AK$5,$E69*INDEX($L$25:$BF$25,1,AK$5-$D69+1),0)</f>
        <v>0</v>
      </c>
      <c r="AL69" s="139" cm="1">
        <f t="array" ref="AL69">IF($D69&lt;=AL$5,$E69*INDEX($L$25:$BF$25,1,AL$5-$D69+1),0)</f>
        <v>0</v>
      </c>
      <c r="AM69" s="139" cm="1">
        <f t="array" ref="AM69">IF($D69&lt;=AM$5,$E69*INDEX($L$25:$BF$25,1,AM$5-$D69+1),0)</f>
        <v>0</v>
      </c>
      <c r="AN69" s="139" cm="1">
        <f t="array" ref="AN69">IF($D69&lt;=AN$5,$E69*INDEX($L$25:$BF$25,1,AN$5-$D69+1),0)</f>
        <v>0</v>
      </c>
      <c r="AO69" s="139" cm="1">
        <f t="array" ref="AO69">IF($D69&lt;=AO$5,$E69*INDEX($L$25:$BF$25,1,AO$5-$D69+1),0)</f>
        <v>0</v>
      </c>
      <c r="AP69" s="139" cm="1">
        <f t="array" ref="AP69">IF($D69&lt;=AP$5,$E69*INDEX($L$25:$BF$25,1,AP$5-$D69+1),0)</f>
        <v>0</v>
      </c>
      <c r="AQ69" s="139" cm="1">
        <f t="array" ref="AQ69">IF($D69&lt;=AQ$5,$E69*INDEX($L$25:$BF$25,1,AQ$5-$D69+1),0)</f>
        <v>0</v>
      </c>
      <c r="AR69" s="139" cm="1">
        <f t="array" ref="AR69">IF($D69&lt;=AR$5,$E69*INDEX($L$25:$BF$25,1,AR$5-$D69+1),0)</f>
        <v>0</v>
      </c>
      <c r="AS69" s="139" cm="1">
        <f t="array" ref="AS69">IF($D69&lt;=AS$5,$E69*INDEX($L$25:$BF$25,1,AS$5-$D69+1),0)</f>
        <v>0</v>
      </c>
      <c r="AT69" s="139" cm="1">
        <f t="array" ref="AT69">IF($D69&lt;=AT$5,$E69*INDEX($L$25:$BF$25,1,AT$5-$D69+1),0)</f>
        <v>0</v>
      </c>
      <c r="AU69" s="139" cm="1">
        <f t="array" ref="AU69">IF($D69&lt;=AU$5,$E69*INDEX($L$25:$BF$25,1,AU$5-$D69+1),0)</f>
        <v>0</v>
      </c>
      <c r="AV69" s="139" cm="1">
        <f t="array" ref="AV69">IF($D69&lt;=AV$5,$E69*INDEX($L$25:$BF$25,1,AV$5-$D69+1),0)</f>
        <v>0</v>
      </c>
      <c r="AW69" s="139" cm="1">
        <f t="array" ref="AW69">IF($D69&lt;=AW$5,$E69*INDEX($L$25:$BF$25,1,AW$5-$D69+1),0)</f>
        <v>0</v>
      </c>
      <c r="AX69" s="139" cm="1">
        <f t="array" ref="AX69">IF($D69&lt;=AX$5,$E69*INDEX($L$25:$BF$25,1,AX$5-$D69+1),0)</f>
        <v>0</v>
      </c>
      <c r="AY69" s="139" cm="1">
        <f t="array" ref="AY69">IF($D69&lt;=AY$5,$E69*INDEX($L$25:$BF$25,1,AY$5-$D69+1),0)</f>
        <v>0</v>
      </c>
      <c r="AZ69" s="139" cm="1">
        <f t="array" ref="AZ69">IF($D69&lt;=AZ$5,$E69*INDEX($L$25:$BF$25,1,AZ$5-$D69+1),0)</f>
        <v>0</v>
      </c>
      <c r="BA69" s="139" cm="1">
        <f t="array" ref="BA69">IF($D69&lt;=BA$5,$E69*INDEX($L$25:$BF$25,1,BA$5-$D69+1),0)</f>
        <v>0</v>
      </c>
      <c r="BB69" s="139" cm="1">
        <f t="array" ref="BB69">IF($D69&lt;=BB$5,$E69*INDEX($L$25:$BF$25,1,BB$5-$D69+1),0)</f>
        <v>0</v>
      </c>
      <c r="BC69" s="139" cm="1">
        <f t="array" ref="BC69">IF($D69&lt;=BC$5,$E69*INDEX($L$25:$BF$25,1,BC$5-$D69+1),0)</f>
        <v>0</v>
      </c>
      <c r="BD69" s="139" cm="1">
        <f t="array" ref="BD69">IF($D69&lt;=BD$5,$E69*INDEX($L$25:$BF$25,1,BD$5-$D69+1),0)</f>
        <v>0</v>
      </c>
      <c r="BE69" s="139" cm="1">
        <f t="array" ref="BE69">IF($D69&lt;=BE$5,$E69*INDEX($L$25:$BF$25,1,BE$5-$D69+1),0)</f>
        <v>0</v>
      </c>
      <c r="BF69" s="139" cm="1">
        <f t="array" ref="BF69">IF($D69&lt;=BF$5,$E69*INDEX($L$25:$BF$25,1,BF$5-$D69+1),0)</f>
        <v>0</v>
      </c>
      <c r="BH69" s="70">
        <f t="shared" ca="1" si="105"/>
        <v>0</v>
      </c>
      <c r="BI69" s="70">
        <f t="shared" ca="1" si="105"/>
        <v>0</v>
      </c>
      <c r="BJ69" s="70">
        <f t="shared" ca="1" si="105"/>
        <v>0</v>
      </c>
      <c r="BK69" s="70">
        <f t="shared" ca="1" si="105"/>
        <v>0</v>
      </c>
      <c r="BL69" s="70">
        <f t="shared" ca="1" si="105"/>
        <v>0</v>
      </c>
      <c r="BM69" s="70">
        <f t="shared" ca="1" si="105"/>
        <v>0</v>
      </c>
      <c r="BN69" s="70">
        <f t="shared" ca="1" si="105"/>
        <v>0</v>
      </c>
      <c r="BO69" s="70">
        <f t="shared" ca="1" si="105"/>
        <v>0</v>
      </c>
      <c r="BP69" s="70">
        <f t="shared" ca="1" si="105"/>
        <v>0</v>
      </c>
      <c r="BQ69" s="70">
        <f t="shared" ca="1" si="105"/>
        <v>0</v>
      </c>
      <c r="BR69" s="70">
        <f t="shared" ca="1" si="105"/>
        <v>0</v>
      </c>
      <c r="BS69" s="70">
        <f t="shared" ca="1" si="105"/>
        <v>0</v>
      </c>
      <c r="BT69" s="70">
        <f t="shared" ca="1" si="105"/>
        <v>0</v>
      </c>
      <c r="BU69" s="70">
        <f t="shared" ca="1" si="105"/>
        <v>0</v>
      </c>
      <c r="BV69" s="70">
        <f t="shared" ca="1" si="105"/>
        <v>0</v>
      </c>
      <c r="BW69" s="70">
        <f t="shared" ca="1" si="105"/>
        <v>0</v>
      </c>
      <c r="BX69" s="139"/>
      <c r="BY69" s="70">
        <f t="shared" ca="1" si="104"/>
        <v>0</v>
      </c>
      <c r="BZ69" s="70">
        <f t="shared" ca="1" si="104"/>
        <v>0</v>
      </c>
      <c r="CA69" s="70">
        <f t="shared" ca="1" si="104"/>
        <v>0</v>
      </c>
      <c r="CB69" s="70">
        <f t="shared" ca="1" si="104"/>
        <v>0</v>
      </c>
    </row>
    <row r="70" spans="2:80" s="217" customFormat="1" hidden="1" outlineLevel="1">
      <c r="B70" s="223">
        <f t="shared" si="100"/>
        <v>44957</v>
      </c>
      <c r="C70" s="136"/>
      <c r="D70" s="17">
        <f t="shared" si="101"/>
        <v>37</v>
      </c>
      <c r="E70" s="36" cm="1">
        <f t="array" ref="E70">INDEX(L$20:BF$20,1,D70)</f>
        <v>0</v>
      </c>
      <c r="F70" s="36"/>
      <c r="G70" s="36"/>
      <c r="H70" s="36"/>
      <c r="I70" s="36"/>
      <c r="J70" s="36"/>
      <c r="K70" s="36"/>
      <c r="L70" s="139" cm="1">
        <f t="array" ref="L70">IF($D70&lt;=L$5,$E70*INDEX($L$25:$BF$25,1,L$5-$D70+1),0)</f>
        <v>0</v>
      </c>
      <c r="M70" s="139" cm="1">
        <f t="array" ref="M70">IF($D70&lt;=M$5,$E70*INDEX($L$25:$BF$25,1,M$5-$D70+1),0)</f>
        <v>0</v>
      </c>
      <c r="N70" s="139" cm="1">
        <f t="array" ref="N70">IF($D70&lt;=N$5,$E70*INDEX($L$25:$BF$25,1,N$5-$D70+1),0)</f>
        <v>0</v>
      </c>
      <c r="O70" s="139" cm="1">
        <f t="array" ref="O70">IF($D70&lt;=O$5,$E70*INDEX($L$25:$BF$25,1,O$5-$D70+1),0)</f>
        <v>0</v>
      </c>
      <c r="P70" s="139" cm="1">
        <f t="array" ref="P70">IF($D70&lt;=P$5,$E70*INDEX($L$25:$BF$25,1,P$5-$D70+1),0)</f>
        <v>0</v>
      </c>
      <c r="Q70" s="139" cm="1">
        <f t="array" ref="Q70">IF($D70&lt;=Q$5,$E70*INDEX($L$25:$BF$25,1,Q$5-$D70+1),0)</f>
        <v>0</v>
      </c>
      <c r="R70" s="139" cm="1">
        <f t="array" ref="R70">IF($D70&lt;=R$5,$E70*INDEX($L$25:$BF$25,1,R$5-$D70+1),0)</f>
        <v>0</v>
      </c>
      <c r="S70" s="139" cm="1">
        <f t="array" ref="S70">IF($D70&lt;=S$5,$E70*INDEX($L$25:$BF$25,1,S$5-$D70+1),0)</f>
        <v>0</v>
      </c>
      <c r="T70" s="139" cm="1">
        <f t="array" ref="T70">IF($D70&lt;=T$5,$E70*INDEX($L$25:$BF$25,1,T$5-$D70+1),0)</f>
        <v>0</v>
      </c>
      <c r="U70" s="139" cm="1">
        <f t="array" ref="U70">IF($D70&lt;=U$5,$E70*INDEX($L$25:$BF$25,1,U$5-$D70+1),0)</f>
        <v>0</v>
      </c>
      <c r="V70" s="139" cm="1">
        <f t="array" ref="V70">IF($D70&lt;=V$5,$E70*INDEX($L$25:$BF$25,1,V$5-$D70+1),0)</f>
        <v>0</v>
      </c>
      <c r="W70" s="139" cm="1">
        <f t="array" ref="W70">IF($D70&lt;=W$5,$E70*INDEX($L$25:$BF$25,1,W$5-$D70+1),0)</f>
        <v>0</v>
      </c>
      <c r="X70" s="139" cm="1">
        <f t="array" ref="X70">IF($D70&lt;=X$5,$E70*INDEX($L$25:$BF$25,1,X$5-$D70+1),0)</f>
        <v>0</v>
      </c>
      <c r="Y70" s="139" cm="1">
        <f t="array" ref="Y70">IF($D70&lt;=Y$5,$E70*INDEX($L$25:$BF$25,1,Y$5-$D70+1),0)</f>
        <v>0</v>
      </c>
      <c r="Z70" s="139" cm="1">
        <f t="array" ref="Z70">IF($D70&lt;=Z$5,$E70*INDEX($L$25:$BF$25,1,Z$5-$D70+1),0)</f>
        <v>0</v>
      </c>
      <c r="AA70" s="139" cm="1">
        <f t="array" ref="AA70">IF($D70&lt;=AA$5,$E70*INDEX($L$25:$BF$25,1,AA$5-$D70+1),0)</f>
        <v>0</v>
      </c>
      <c r="AB70" s="139" cm="1">
        <f t="array" ref="AB70">IF($D70&lt;=AB$5,$E70*INDEX($L$25:$BF$25,1,AB$5-$D70+1),0)</f>
        <v>0</v>
      </c>
      <c r="AC70" s="139" cm="1">
        <f t="array" ref="AC70">IF($D70&lt;=AC$5,$E70*INDEX($L$25:$BF$25,1,AC$5-$D70+1),0)</f>
        <v>0</v>
      </c>
      <c r="AD70" s="139" cm="1">
        <f t="array" ref="AD70">IF($D70&lt;=AD$5,$E70*INDEX($L$25:$BF$25,1,AD$5-$D70+1),0)</f>
        <v>0</v>
      </c>
      <c r="AE70" s="139" cm="1">
        <f t="array" ref="AE70">IF($D70&lt;=AE$5,$E70*INDEX($L$25:$BF$25,1,AE$5-$D70+1),0)</f>
        <v>0</v>
      </c>
      <c r="AF70" s="139" cm="1">
        <f t="array" ref="AF70">IF($D70&lt;=AF$5,$E70*INDEX($L$25:$BF$25,1,AF$5-$D70+1),0)</f>
        <v>0</v>
      </c>
      <c r="AG70" s="139" cm="1">
        <f t="array" ref="AG70">IF($D70&lt;=AG$5,$E70*INDEX($L$25:$BF$25,1,AG$5-$D70+1),0)</f>
        <v>0</v>
      </c>
      <c r="AH70" s="139" cm="1">
        <f t="array" ref="AH70">IF($D70&lt;=AH$5,$E70*INDEX($L$25:$BF$25,1,AH$5-$D70+1),0)</f>
        <v>0</v>
      </c>
      <c r="AI70" s="139" cm="1">
        <f t="array" ref="AI70">IF($D70&lt;=AI$5,$E70*INDEX($L$25:$BF$25,1,AI$5-$D70+1),0)</f>
        <v>0</v>
      </c>
      <c r="AJ70" s="139" cm="1">
        <f t="array" ref="AJ70">IF($D70&lt;=AJ$5,$E70*INDEX($L$25:$BF$25,1,AJ$5-$D70+1),0)</f>
        <v>0</v>
      </c>
      <c r="AK70" s="139" cm="1">
        <f t="array" ref="AK70">IF($D70&lt;=AK$5,$E70*INDEX($L$25:$BF$25,1,AK$5-$D70+1),0)</f>
        <v>0</v>
      </c>
      <c r="AL70" s="139" cm="1">
        <f t="array" ref="AL70">IF($D70&lt;=AL$5,$E70*INDEX($L$25:$BF$25,1,AL$5-$D70+1),0)</f>
        <v>0</v>
      </c>
      <c r="AM70" s="139" cm="1">
        <f t="array" ref="AM70">IF($D70&lt;=AM$5,$E70*INDEX($L$25:$BF$25,1,AM$5-$D70+1),0)</f>
        <v>0</v>
      </c>
      <c r="AN70" s="139" cm="1">
        <f t="array" ref="AN70">IF($D70&lt;=AN$5,$E70*INDEX($L$25:$BF$25,1,AN$5-$D70+1),0)</f>
        <v>0</v>
      </c>
      <c r="AO70" s="139" cm="1">
        <f t="array" ref="AO70">IF($D70&lt;=AO$5,$E70*INDEX($L$25:$BF$25,1,AO$5-$D70+1),0)</f>
        <v>0</v>
      </c>
      <c r="AP70" s="139" cm="1">
        <f t="array" ref="AP70">IF($D70&lt;=AP$5,$E70*INDEX($L$25:$BF$25,1,AP$5-$D70+1),0)</f>
        <v>0</v>
      </c>
      <c r="AQ70" s="139" cm="1">
        <f t="array" ref="AQ70">IF($D70&lt;=AQ$5,$E70*INDEX($L$25:$BF$25,1,AQ$5-$D70+1),0)</f>
        <v>0</v>
      </c>
      <c r="AR70" s="139" cm="1">
        <f t="array" ref="AR70">IF($D70&lt;=AR$5,$E70*INDEX($L$25:$BF$25,1,AR$5-$D70+1),0)</f>
        <v>0</v>
      </c>
      <c r="AS70" s="139" cm="1">
        <f t="array" ref="AS70">IF($D70&lt;=AS$5,$E70*INDEX($L$25:$BF$25,1,AS$5-$D70+1),0)</f>
        <v>0</v>
      </c>
      <c r="AT70" s="139" cm="1">
        <f t="array" ref="AT70">IF($D70&lt;=AT$5,$E70*INDEX($L$25:$BF$25,1,AT$5-$D70+1),0)</f>
        <v>0</v>
      </c>
      <c r="AU70" s="139" cm="1">
        <f t="array" ref="AU70">IF($D70&lt;=AU$5,$E70*INDEX($L$25:$BF$25,1,AU$5-$D70+1),0)</f>
        <v>0</v>
      </c>
      <c r="AV70" s="139" cm="1">
        <f t="array" ref="AV70">IF($D70&lt;=AV$5,$E70*INDEX($L$25:$BF$25,1,AV$5-$D70+1),0)</f>
        <v>0</v>
      </c>
      <c r="AW70" s="139" cm="1">
        <f t="array" ref="AW70">IF($D70&lt;=AW$5,$E70*INDEX($L$25:$BF$25,1,AW$5-$D70+1),0)</f>
        <v>0</v>
      </c>
      <c r="AX70" s="139" cm="1">
        <f t="array" ref="AX70">IF($D70&lt;=AX$5,$E70*INDEX($L$25:$BF$25,1,AX$5-$D70+1),0)</f>
        <v>0</v>
      </c>
      <c r="AY70" s="139" cm="1">
        <f t="array" ref="AY70">IF($D70&lt;=AY$5,$E70*INDEX($L$25:$BF$25,1,AY$5-$D70+1),0)</f>
        <v>0</v>
      </c>
      <c r="AZ70" s="139" cm="1">
        <f t="array" ref="AZ70">IF($D70&lt;=AZ$5,$E70*INDEX($L$25:$BF$25,1,AZ$5-$D70+1),0)</f>
        <v>0</v>
      </c>
      <c r="BA70" s="139" cm="1">
        <f t="array" ref="BA70">IF($D70&lt;=BA$5,$E70*INDEX($L$25:$BF$25,1,BA$5-$D70+1),0)</f>
        <v>0</v>
      </c>
      <c r="BB70" s="139" cm="1">
        <f t="array" ref="BB70">IF($D70&lt;=BB$5,$E70*INDEX($L$25:$BF$25,1,BB$5-$D70+1),0)</f>
        <v>0</v>
      </c>
      <c r="BC70" s="139" cm="1">
        <f t="array" ref="BC70">IF($D70&lt;=BC$5,$E70*INDEX($L$25:$BF$25,1,BC$5-$D70+1),0)</f>
        <v>0</v>
      </c>
      <c r="BD70" s="139" cm="1">
        <f t="array" ref="BD70">IF($D70&lt;=BD$5,$E70*INDEX($L$25:$BF$25,1,BD$5-$D70+1),0)</f>
        <v>0</v>
      </c>
      <c r="BE70" s="139" cm="1">
        <f t="array" ref="BE70">IF($D70&lt;=BE$5,$E70*INDEX($L$25:$BF$25,1,BE$5-$D70+1),0)</f>
        <v>0</v>
      </c>
      <c r="BF70" s="139" cm="1">
        <f t="array" ref="BF70">IF($D70&lt;=BF$5,$E70*INDEX($L$25:$BF$25,1,BF$5-$D70+1),0)</f>
        <v>0</v>
      </c>
      <c r="BH70" s="70">
        <f t="shared" ca="1" si="105"/>
        <v>0</v>
      </c>
      <c r="BI70" s="70">
        <f t="shared" ca="1" si="105"/>
        <v>0</v>
      </c>
      <c r="BJ70" s="70">
        <f t="shared" ca="1" si="105"/>
        <v>0</v>
      </c>
      <c r="BK70" s="70">
        <f t="shared" ca="1" si="105"/>
        <v>0</v>
      </c>
      <c r="BL70" s="70">
        <f t="shared" ca="1" si="105"/>
        <v>0</v>
      </c>
      <c r="BM70" s="70">
        <f t="shared" ca="1" si="105"/>
        <v>0</v>
      </c>
      <c r="BN70" s="70">
        <f t="shared" ca="1" si="105"/>
        <v>0</v>
      </c>
      <c r="BO70" s="70">
        <f t="shared" ca="1" si="105"/>
        <v>0</v>
      </c>
      <c r="BP70" s="70">
        <f t="shared" ca="1" si="105"/>
        <v>0</v>
      </c>
      <c r="BQ70" s="70">
        <f t="shared" ca="1" si="105"/>
        <v>0</v>
      </c>
      <c r="BR70" s="70">
        <f t="shared" ca="1" si="105"/>
        <v>0</v>
      </c>
      <c r="BS70" s="70">
        <f t="shared" ca="1" si="105"/>
        <v>0</v>
      </c>
      <c r="BT70" s="70">
        <f t="shared" ca="1" si="105"/>
        <v>0</v>
      </c>
      <c r="BU70" s="70">
        <f t="shared" ca="1" si="105"/>
        <v>0</v>
      </c>
      <c r="BV70" s="70">
        <f t="shared" ca="1" si="105"/>
        <v>0</v>
      </c>
      <c r="BW70" s="70">
        <f t="shared" ca="1" si="105"/>
        <v>0</v>
      </c>
      <c r="BX70" s="139"/>
      <c r="BY70" s="70">
        <f t="shared" ca="1" si="104"/>
        <v>0</v>
      </c>
      <c r="BZ70" s="70">
        <f t="shared" ca="1" si="104"/>
        <v>0</v>
      </c>
      <c r="CA70" s="70">
        <f t="shared" ca="1" si="104"/>
        <v>0</v>
      </c>
      <c r="CB70" s="70">
        <f t="shared" ca="1" si="104"/>
        <v>0</v>
      </c>
    </row>
    <row r="71" spans="2:80" s="217" customFormat="1" hidden="1" outlineLevel="1">
      <c r="B71" s="223">
        <f t="shared" si="100"/>
        <v>44985</v>
      </c>
      <c r="C71" s="136"/>
      <c r="D71" s="17">
        <f t="shared" si="101"/>
        <v>38</v>
      </c>
      <c r="E71" s="36" cm="1">
        <f t="array" ref="E71">INDEX(L$20:BF$20,1,D71)</f>
        <v>0</v>
      </c>
      <c r="F71" s="36"/>
      <c r="G71" s="36"/>
      <c r="H71" s="36"/>
      <c r="I71" s="36"/>
      <c r="J71" s="36"/>
      <c r="K71" s="36"/>
      <c r="L71" s="139" cm="1">
        <f t="array" ref="L71">IF($D71&lt;=L$5,$E71*INDEX($L$25:$BF$25,1,L$5-$D71+1),0)</f>
        <v>0</v>
      </c>
      <c r="M71" s="139" cm="1">
        <f t="array" ref="M71">IF($D71&lt;=M$5,$E71*INDEX($L$25:$BF$25,1,M$5-$D71+1),0)</f>
        <v>0</v>
      </c>
      <c r="N71" s="139" cm="1">
        <f t="array" ref="N71">IF($D71&lt;=N$5,$E71*INDEX($L$25:$BF$25,1,N$5-$D71+1),0)</f>
        <v>0</v>
      </c>
      <c r="O71" s="139" cm="1">
        <f t="array" ref="O71">IF($D71&lt;=O$5,$E71*INDEX($L$25:$BF$25,1,O$5-$D71+1),0)</f>
        <v>0</v>
      </c>
      <c r="P71" s="139" cm="1">
        <f t="array" ref="P71">IF($D71&lt;=P$5,$E71*INDEX($L$25:$BF$25,1,P$5-$D71+1),0)</f>
        <v>0</v>
      </c>
      <c r="Q71" s="139" cm="1">
        <f t="array" ref="Q71">IF($D71&lt;=Q$5,$E71*INDEX($L$25:$BF$25,1,Q$5-$D71+1),0)</f>
        <v>0</v>
      </c>
      <c r="R71" s="139" cm="1">
        <f t="array" ref="R71">IF($D71&lt;=R$5,$E71*INDEX($L$25:$BF$25,1,R$5-$D71+1),0)</f>
        <v>0</v>
      </c>
      <c r="S71" s="139" cm="1">
        <f t="array" ref="S71">IF($D71&lt;=S$5,$E71*INDEX($L$25:$BF$25,1,S$5-$D71+1),0)</f>
        <v>0</v>
      </c>
      <c r="T71" s="139" cm="1">
        <f t="array" ref="T71">IF($D71&lt;=T$5,$E71*INDEX($L$25:$BF$25,1,T$5-$D71+1),0)</f>
        <v>0</v>
      </c>
      <c r="U71" s="139" cm="1">
        <f t="array" ref="U71">IF($D71&lt;=U$5,$E71*INDEX($L$25:$BF$25,1,U$5-$D71+1),0)</f>
        <v>0</v>
      </c>
      <c r="V71" s="139" cm="1">
        <f t="array" ref="V71">IF($D71&lt;=V$5,$E71*INDEX($L$25:$BF$25,1,V$5-$D71+1),0)</f>
        <v>0</v>
      </c>
      <c r="W71" s="139" cm="1">
        <f t="array" ref="W71">IF($D71&lt;=W$5,$E71*INDEX($L$25:$BF$25,1,W$5-$D71+1),0)</f>
        <v>0</v>
      </c>
      <c r="X71" s="139" cm="1">
        <f t="array" ref="X71">IF($D71&lt;=X$5,$E71*INDEX($L$25:$BF$25,1,X$5-$D71+1),0)</f>
        <v>0</v>
      </c>
      <c r="Y71" s="139" cm="1">
        <f t="array" ref="Y71">IF($D71&lt;=Y$5,$E71*INDEX($L$25:$BF$25,1,Y$5-$D71+1),0)</f>
        <v>0</v>
      </c>
      <c r="Z71" s="139" cm="1">
        <f t="array" ref="Z71">IF($D71&lt;=Z$5,$E71*INDEX($L$25:$BF$25,1,Z$5-$D71+1),0)</f>
        <v>0</v>
      </c>
      <c r="AA71" s="139" cm="1">
        <f t="array" ref="AA71">IF($D71&lt;=AA$5,$E71*INDEX($L$25:$BF$25,1,AA$5-$D71+1),0)</f>
        <v>0</v>
      </c>
      <c r="AB71" s="139" cm="1">
        <f t="array" ref="AB71">IF($D71&lt;=AB$5,$E71*INDEX($L$25:$BF$25,1,AB$5-$D71+1),0)</f>
        <v>0</v>
      </c>
      <c r="AC71" s="139" cm="1">
        <f t="array" ref="AC71">IF($D71&lt;=AC$5,$E71*INDEX($L$25:$BF$25,1,AC$5-$D71+1),0)</f>
        <v>0</v>
      </c>
      <c r="AD71" s="139" cm="1">
        <f t="array" ref="AD71">IF($D71&lt;=AD$5,$E71*INDEX($L$25:$BF$25,1,AD$5-$D71+1),0)</f>
        <v>0</v>
      </c>
      <c r="AE71" s="139" cm="1">
        <f t="array" ref="AE71">IF($D71&lt;=AE$5,$E71*INDEX($L$25:$BF$25,1,AE$5-$D71+1),0)</f>
        <v>0</v>
      </c>
      <c r="AF71" s="139" cm="1">
        <f t="array" ref="AF71">IF($D71&lt;=AF$5,$E71*INDEX($L$25:$BF$25,1,AF$5-$D71+1),0)</f>
        <v>0</v>
      </c>
      <c r="AG71" s="139" cm="1">
        <f t="array" ref="AG71">IF($D71&lt;=AG$5,$E71*INDEX($L$25:$BF$25,1,AG$5-$D71+1),0)</f>
        <v>0</v>
      </c>
      <c r="AH71" s="139" cm="1">
        <f t="array" ref="AH71">IF($D71&lt;=AH$5,$E71*INDEX($L$25:$BF$25,1,AH$5-$D71+1),0)</f>
        <v>0</v>
      </c>
      <c r="AI71" s="139" cm="1">
        <f t="array" ref="AI71">IF($D71&lt;=AI$5,$E71*INDEX($L$25:$BF$25,1,AI$5-$D71+1),0)</f>
        <v>0</v>
      </c>
      <c r="AJ71" s="139" cm="1">
        <f t="array" ref="AJ71">IF($D71&lt;=AJ$5,$E71*INDEX($L$25:$BF$25,1,AJ$5-$D71+1),0)</f>
        <v>0</v>
      </c>
      <c r="AK71" s="139" cm="1">
        <f t="array" ref="AK71">IF($D71&lt;=AK$5,$E71*INDEX($L$25:$BF$25,1,AK$5-$D71+1),0)</f>
        <v>0</v>
      </c>
      <c r="AL71" s="139" cm="1">
        <f t="array" ref="AL71">IF($D71&lt;=AL$5,$E71*INDEX($L$25:$BF$25,1,AL$5-$D71+1),0)</f>
        <v>0</v>
      </c>
      <c r="AM71" s="139" cm="1">
        <f t="array" ref="AM71">IF($D71&lt;=AM$5,$E71*INDEX($L$25:$BF$25,1,AM$5-$D71+1),0)</f>
        <v>0</v>
      </c>
      <c r="AN71" s="139" cm="1">
        <f t="array" ref="AN71">IF($D71&lt;=AN$5,$E71*INDEX($L$25:$BF$25,1,AN$5-$D71+1),0)</f>
        <v>0</v>
      </c>
      <c r="AO71" s="139" cm="1">
        <f t="array" ref="AO71">IF($D71&lt;=AO$5,$E71*INDEX($L$25:$BF$25,1,AO$5-$D71+1),0)</f>
        <v>0</v>
      </c>
      <c r="AP71" s="139" cm="1">
        <f t="array" ref="AP71">IF($D71&lt;=AP$5,$E71*INDEX($L$25:$BF$25,1,AP$5-$D71+1),0)</f>
        <v>0</v>
      </c>
      <c r="AQ71" s="139" cm="1">
        <f t="array" ref="AQ71">IF($D71&lt;=AQ$5,$E71*INDEX($L$25:$BF$25,1,AQ$5-$D71+1),0)</f>
        <v>0</v>
      </c>
      <c r="AR71" s="139" cm="1">
        <f t="array" ref="AR71">IF($D71&lt;=AR$5,$E71*INDEX($L$25:$BF$25,1,AR$5-$D71+1),0)</f>
        <v>0</v>
      </c>
      <c r="AS71" s="139" cm="1">
        <f t="array" ref="AS71">IF($D71&lt;=AS$5,$E71*INDEX($L$25:$BF$25,1,AS$5-$D71+1),0)</f>
        <v>0</v>
      </c>
      <c r="AT71" s="139" cm="1">
        <f t="array" ref="AT71">IF($D71&lt;=AT$5,$E71*INDEX($L$25:$BF$25,1,AT$5-$D71+1),0)</f>
        <v>0</v>
      </c>
      <c r="AU71" s="139" cm="1">
        <f t="array" ref="AU71">IF($D71&lt;=AU$5,$E71*INDEX($L$25:$BF$25,1,AU$5-$D71+1),0)</f>
        <v>0</v>
      </c>
      <c r="AV71" s="139" cm="1">
        <f t="array" ref="AV71">IF($D71&lt;=AV$5,$E71*INDEX($L$25:$BF$25,1,AV$5-$D71+1),0)</f>
        <v>0</v>
      </c>
      <c r="AW71" s="139" cm="1">
        <f t="array" ref="AW71">IF($D71&lt;=AW$5,$E71*INDEX($L$25:$BF$25,1,AW$5-$D71+1),0)</f>
        <v>0</v>
      </c>
      <c r="AX71" s="139" cm="1">
        <f t="array" ref="AX71">IF($D71&lt;=AX$5,$E71*INDEX($L$25:$BF$25,1,AX$5-$D71+1),0)</f>
        <v>0</v>
      </c>
      <c r="AY71" s="139" cm="1">
        <f t="array" ref="AY71">IF($D71&lt;=AY$5,$E71*INDEX($L$25:$BF$25,1,AY$5-$D71+1),0)</f>
        <v>0</v>
      </c>
      <c r="AZ71" s="139" cm="1">
        <f t="array" ref="AZ71">IF($D71&lt;=AZ$5,$E71*INDEX($L$25:$BF$25,1,AZ$5-$D71+1),0)</f>
        <v>0</v>
      </c>
      <c r="BA71" s="139" cm="1">
        <f t="array" ref="BA71">IF($D71&lt;=BA$5,$E71*INDEX($L$25:$BF$25,1,BA$5-$D71+1),0)</f>
        <v>0</v>
      </c>
      <c r="BB71" s="139" cm="1">
        <f t="array" ref="BB71">IF($D71&lt;=BB$5,$E71*INDEX($L$25:$BF$25,1,BB$5-$D71+1),0)</f>
        <v>0</v>
      </c>
      <c r="BC71" s="139" cm="1">
        <f t="array" ref="BC71">IF($D71&lt;=BC$5,$E71*INDEX($L$25:$BF$25,1,BC$5-$D71+1),0)</f>
        <v>0</v>
      </c>
      <c r="BD71" s="139" cm="1">
        <f t="array" ref="BD71">IF($D71&lt;=BD$5,$E71*INDEX($L$25:$BF$25,1,BD$5-$D71+1),0)</f>
        <v>0</v>
      </c>
      <c r="BE71" s="139" cm="1">
        <f t="array" ref="BE71">IF($D71&lt;=BE$5,$E71*INDEX($L$25:$BF$25,1,BE$5-$D71+1),0)</f>
        <v>0</v>
      </c>
      <c r="BF71" s="139" cm="1">
        <f t="array" ref="BF71">IF($D71&lt;=BF$5,$E71*INDEX($L$25:$BF$25,1,BF$5-$D71+1),0)</f>
        <v>0</v>
      </c>
      <c r="BH71" s="70">
        <f t="shared" ca="1" si="105"/>
        <v>0</v>
      </c>
      <c r="BI71" s="70">
        <f t="shared" ca="1" si="105"/>
        <v>0</v>
      </c>
      <c r="BJ71" s="70">
        <f t="shared" ca="1" si="105"/>
        <v>0</v>
      </c>
      <c r="BK71" s="70">
        <f t="shared" ca="1" si="105"/>
        <v>0</v>
      </c>
      <c r="BL71" s="70">
        <f t="shared" ca="1" si="105"/>
        <v>0</v>
      </c>
      <c r="BM71" s="70">
        <f t="shared" ca="1" si="105"/>
        <v>0</v>
      </c>
      <c r="BN71" s="70">
        <f t="shared" ca="1" si="105"/>
        <v>0</v>
      </c>
      <c r="BO71" s="70">
        <f t="shared" ca="1" si="105"/>
        <v>0</v>
      </c>
      <c r="BP71" s="70">
        <f t="shared" ca="1" si="105"/>
        <v>0</v>
      </c>
      <c r="BQ71" s="70">
        <f t="shared" ca="1" si="105"/>
        <v>0</v>
      </c>
      <c r="BR71" s="70">
        <f t="shared" ca="1" si="105"/>
        <v>0</v>
      </c>
      <c r="BS71" s="70">
        <f t="shared" ca="1" si="105"/>
        <v>0</v>
      </c>
      <c r="BT71" s="70">
        <f t="shared" ca="1" si="105"/>
        <v>0</v>
      </c>
      <c r="BU71" s="70">
        <f t="shared" ca="1" si="105"/>
        <v>0</v>
      </c>
      <c r="BV71" s="70">
        <f t="shared" ca="1" si="105"/>
        <v>0</v>
      </c>
      <c r="BW71" s="70">
        <f t="shared" ca="1" si="105"/>
        <v>0</v>
      </c>
      <c r="BX71" s="139"/>
      <c r="BY71" s="70">
        <f t="shared" ca="1" si="104"/>
        <v>0</v>
      </c>
      <c r="BZ71" s="70">
        <f t="shared" ca="1" si="104"/>
        <v>0</v>
      </c>
      <c r="CA71" s="70">
        <f t="shared" ca="1" si="104"/>
        <v>0</v>
      </c>
      <c r="CB71" s="70">
        <f t="shared" ca="1" si="104"/>
        <v>0</v>
      </c>
    </row>
    <row r="72" spans="2:80" s="217" customFormat="1" hidden="1" outlineLevel="1">
      <c r="B72" s="223">
        <f t="shared" si="100"/>
        <v>45016</v>
      </c>
      <c r="C72" s="136"/>
      <c r="D72" s="17">
        <f t="shared" si="101"/>
        <v>39</v>
      </c>
      <c r="E72" s="36" cm="1">
        <f t="array" ref="E72">INDEX(L$20:BF$20,1,D72)</f>
        <v>0</v>
      </c>
      <c r="F72" s="36"/>
      <c r="G72" s="36"/>
      <c r="H72" s="36"/>
      <c r="I72" s="36"/>
      <c r="J72" s="36"/>
      <c r="K72" s="36"/>
      <c r="L72" s="139" cm="1">
        <f t="array" ref="L72">IF($D72&lt;=L$5,$E72*INDEX($L$25:$BF$25,1,L$5-$D72+1),0)</f>
        <v>0</v>
      </c>
      <c r="M72" s="139" cm="1">
        <f t="array" ref="M72">IF($D72&lt;=M$5,$E72*INDEX($L$25:$BF$25,1,M$5-$D72+1),0)</f>
        <v>0</v>
      </c>
      <c r="N72" s="139" cm="1">
        <f t="array" ref="N72">IF($D72&lt;=N$5,$E72*INDEX($L$25:$BF$25,1,N$5-$D72+1),0)</f>
        <v>0</v>
      </c>
      <c r="O72" s="139" cm="1">
        <f t="array" ref="O72">IF($D72&lt;=O$5,$E72*INDEX($L$25:$BF$25,1,O$5-$D72+1),0)</f>
        <v>0</v>
      </c>
      <c r="P72" s="139" cm="1">
        <f t="array" ref="P72">IF($D72&lt;=P$5,$E72*INDEX($L$25:$BF$25,1,P$5-$D72+1),0)</f>
        <v>0</v>
      </c>
      <c r="Q72" s="139" cm="1">
        <f t="array" ref="Q72">IF($D72&lt;=Q$5,$E72*INDEX($L$25:$BF$25,1,Q$5-$D72+1),0)</f>
        <v>0</v>
      </c>
      <c r="R72" s="139" cm="1">
        <f t="array" ref="R72">IF($D72&lt;=R$5,$E72*INDEX($L$25:$BF$25,1,R$5-$D72+1),0)</f>
        <v>0</v>
      </c>
      <c r="S72" s="139" cm="1">
        <f t="array" ref="S72">IF($D72&lt;=S$5,$E72*INDEX($L$25:$BF$25,1,S$5-$D72+1),0)</f>
        <v>0</v>
      </c>
      <c r="T72" s="139" cm="1">
        <f t="array" ref="T72">IF($D72&lt;=T$5,$E72*INDEX($L$25:$BF$25,1,T$5-$D72+1),0)</f>
        <v>0</v>
      </c>
      <c r="U72" s="139" cm="1">
        <f t="array" ref="U72">IF($D72&lt;=U$5,$E72*INDEX($L$25:$BF$25,1,U$5-$D72+1),0)</f>
        <v>0</v>
      </c>
      <c r="V72" s="139" cm="1">
        <f t="array" ref="V72">IF($D72&lt;=V$5,$E72*INDEX($L$25:$BF$25,1,V$5-$D72+1),0)</f>
        <v>0</v>
      </c>
      <c r="W72" s="139" cm="1">
        <f t="array" ref="W72">IF($D72&lt;=W$5,$E72*INDEX($L$25:$BF$25,1,W$5-$D72+1),0)</f>
        <v>0</v>
      </c>
      <c r="X72" s="139" cm="1">
        <f t="array" ref="X72">IF($D72&lt;=X$5,$E72*INDEX($L$25:$BF$25,1,X$5-$D72+1),0)</f>
        <v>0</v>
      </c>
      <c r="Y72" s="139" cm="1">
        <f t="array" ref="Y72">IF($D72&lt;=Y$5,$E72*INDEX($L$25:$BF$25,1,Y$5-$D72+1),0)</f>
        <v>0</v>
      </c>
      <c r="Z72" s="139" cm="1">
        <f t="array" ref="Z72">IF($D72&lt;=Z$5,$E72*INDEX($L$25:$BF$25,1,Z$5-$D72+1),0)</f>
        <v>0</v>
      </c>
      <c r="AA72" s="139" cm="1">
        <f t="array" ref="AA72">IF($D72&lt;=AA$5,$E72*INDEX($L$25:$BF$25,1,AA$5-$D72+1),0)</f>
        <v>0</v>
      </c>
      <c r="AB72" s="139" cm="1">
        <f t="array" ref="AB72">IF($D72&lt;=AB$5,$E72*INDEX($L$25:$BF$25,1,AB$5-$D72+1),0)</f>
        <v>0</v>
      </c>
      <c r="AC72" s="139" cm="1">
        <f t="array" ref="AC72">IF($D72&lt;=AC$5,$E72*INDEX($L$25:$BF$25,1,AC$5-$D72+1),0)</f>
        <v>0</v>
      </c>
      <c r="AD72" s="139" cm="1">
        <f t="array" ref="AD72">IF($D72&lt;=AD$5,$E72*INDEX($L$25:$BF$25,1,AD$5-$D72+1),0)</f>
        <v>0</v>
      </c>
      <c r="AE72" s="139" cm="1">
        <f t="array" ref="AE72">IF($D72&lt;=AE$5,$E72*INDEX($L$25:$BF$25,1,AE$5-$D72+1),0)</f>
        <v>0</v>
      </c>
      <c r="AF72" s="139" cm="1">
        <f t="array" ref="AF72">IF($D72&lt;=AF$5,$E72*INDEX($L$25:$BF$25,1,AF$5-$D72+1),0)</f>
        <v>0</v>
      </c>
      <c r="AG72" s="139" cm="1">
        <f t="array" ref="AG72">IF($D72&lt;=AG$5,$E72*INDEX($L$25:$BF$25,1,AG$5-$D72+1),0)</f>
        <v>0</v>
      </c>
      <c r="AH72" s="139" cm="1">
        <f t="array" ref="AH72">IF($D72&lt;=AH$5,$E72*INDEX($L$25:$BF$25,1,AH$5-$D72+1),0)</f>
        <v>0</v>
      </c>
      <c r="AI72" s="139" cm="1">
        <f t="array" ref="AI72">IF($D72&lt;=AI$5,$E72*INDEX($L$25:$BF$25,1,AI$5-$D72+1),0)</f>
        <v>0</v>
      </c>
      <c r="AJ72" s="139" cm="1">
        <f t="array" ref="AJ72">IF($D72&lt;=AJ$5,$E72*INDEX($L$25:$BF$25,1,AJ$5-$D72+1),0)</f>
        <v>0</v>
      </c>
      <c r="AK72" s="139" cm="1">
        <f t="array" ref="AK72">IF($D72&lt;=AK$5,$E72*INDEX($L$25:$BF$25,1,AK$5-$D72+1),0)</f>
        <v>0</v>
      </c>
      <c r="AL72" s="139" cm="1">
        <f t="array" ref="AL72">IF($D72&lt;=AL$5,$E72*INDEX($L$25:$BF$25,1,AL$5-$D72+1),0)</f>
        <v>0</v>
      </c>
      <c r="AM72" s="139" cm="1">
        <f t="array" ref="AM72">IF($D72&lt;=AM$5,$E72*INDEX($L$25:$BF$25,1,AM$5-$D72+1),0)</f>
        <v>0</v>
      </c>
      <c r="AN72" s="139" cm="1">
        <f t="array" ref="AN72">IF($D72&lt;=AN$5,$E72*INDEX($L$25:$BF$25,1,AN$5-$D72+1),0)</f>
        <v>0</v>
      </c>
      <c r="AO72" s="139" cm="1">
        <f t="array" ref="AO72">IF($D72&lt;=AO$5,$E72*INDEX($L$25:$BF$25,1,AO$5-$D72+1),0)</f>
        <v>0</v>
      </c>
      <c r="AP72" s="139" cm="1">
        <f t="array" ref="AP72">IF($D72&lt;=AP$5,$E72*INDEX($L$25:$BF$25,1,AP$5-$D72+1),0)</f>
        <v>0</v>
      </c>
      <c r="AQ72" s="139" cm="1">
        <f t="array" ref="AQ72">IF($D72&lt;=AQ$5,$E72*INDEX($L$25:$BF$25,1,AQ$5-$D72+1),0)</f>
        <v>0</v>
      </c>
      <c r="AR72" s="139" cm="1">
        <f t="array" ref="AR72">IF($D72&lt;=AR$5,$E72*INDEX($L$25:$BF$25,1,AR$5-$D72+1),0)</f>
        <v>0</v>
      </c>
      <c r="AS72" s="139" cm="1">
        <f t="array" ref="AS72">IF($D72&lt;=AS$5,$E72*INDEX($L$25:$BF$25,1,AS$5-$D72+1),0)</f>
        <v>0</v>
      </c>
      <c r="AT72" s="139" cm="1">
        <f t="array" ref="AT72">IF($D72&lt;=AT$5,$E72*INDEX($L$25:$BF$25,1,AT$5-$D72+1),0)</f>
        <v>0</v>
      </c>
      <c r="AU72" s="139" cm="1">
        <f t="array" ref="AU72">IF($D72&lt;=AU$5,$E72*INDEX($L$25:$BF$25,1,AU$5-$D72+1),0)</f>
        <v>0</v>
      </c>
      <c r="AV72" s="139" cm="1">
        <f t="array" ref="AV72">IF($D72&lt;=AV$5,$E72*INDEX($L$25:$BF$25,1,AV$5-$D72+1),0)</f>
        <v>0</v>
      </c>
      <c r="AW72" s="139" cm="1">
        <f t="array" ref="AW72">IF($D72&lt;=AW$5,$E72*INDEX($L$25:$BF$25,1,AW$5-$D72+1),0)</f>
        <v>0</v>
      </c>
      <c r="AX72" s="139" cm="1">
        <f t="array" ref="AX72">IF($D72&lt;=AX$5,$E72*INDEX($L$25:$BF$25,1,AX$5-$D72+1),0)</f>
        <v>0</v>
      </c>
      <c r="AY72" s="139" cm="1">
        <f t="array" ref="AY72">IF($D72&lt;=AY$5,$E72*INDEX($L$25:$BF$25,1,AY$5-$D72+1),0)</f>
        <v>0</v>
      </c>
      <c r="AZ72" s="139" cm="1">
        <f t="array" ref="AZ72">IF($D72&lt;=AZ$5,$E72*INDEX($L$25:$BF$25,1,AZ$5-$D72+1),0)</f>
        <v>0</v>
      </c>
      <c r="BA72" s="139" cm="1">
        <f t="array" ref="BA72">IF($D72&lt;=BA$5,$E72*INDEX($L$25:$BF$25,1,BA$5-$D72+1),0)</f>
        <v>0</v>
      </c>
      <c r="BB72" s="139" cm="1">
        <f t="array" ref="BB72">IF($D72&lt;=BB$5,$E72*INDEX($L$25:$BF$25,1,BB$5-$D72+1),0)</f>
        <v>0</v>
      </c>
      <c r="BC72" s="139" cm="1">
        <f t="array" ref="BC72">IF($D72&lt;=BC$5,$E72*INDEX($L$25:$BF$25,1,BC$5-$D72+1),0)</f>
        <v>0</v>
      </c>
      <c r="BD72" s="139" cm="1">
        <f t="array" ref="BD72">IF($D72&lt;=BD$5,$E72*INDEX($L$25:$BF$25,1,BD$5-$D72+1),0)</f>
        <v>0</v>
      </c>
      <c r="BE72" s="139" cm="1">
        <f t="array" ref="BE72">IF($D72&lt;=BE$5,$E72*INDEX($L$25:$BF$25,1,BE$5-$D72+1),0)</f>
        <v>0</v>
      </c>
      <c r="BF72" s="139" cm="1">
        <f t="array" ref="BF72">IF($D72&lt;=BF$5,$E72*INDEX($L$25:$BF$25,1,BF$5-$D72+1),0)</f>
        <v>0</v>
      </c>
      <c r="BH72" s="70">
        <f t="shared" ca="1" si="105"/>
        <v>0</v>
      </c>
      <c r="BI72" s="70">
        <f t="shared" ca="1" si="105"/>
        <v>0</v>
      </c>
      <c r="BJ72" s="70">
        <f t="shared" ca="1" si="105"/>
        <v>0</v>
      </c>
      <c r="BK72" s="70">
        <f t="shared" ca="1" si="105"/>
        <v>0</v>
      </c>
      <c r="BL72" s="70">
        <f t="shared" ca="1" si="105"/>
        <v>0</v>
      </c>
      <c r="BM72" s="70">
        <f t="shared" ca="1" si="105"/>
        <v>0</v>
      </c>
      <c r="BN72" s="70">
        <f t="shared" ca="1" si="105"/>
        <v>0</v>
      </c>
      <c r="BO72" s="70">
        <f t="shared" ca="1" si="105"/>
        <v>0</v>
      </c>
      <c r="BP72" s="70">
        <f t="shared" ca="1" si="105"/>
        <v>0</v>
      </c>
      <c r="BQ72" s="70">
        <f t="shared" ca="1" si="105"/>
        <v>0</v>
      </c>
      <c r="BR72" s="70">
        <f t="shared" ca="1" si="105"/>
        <v>0</v>
      </c>
      <c r="BS72" s="70">
        <f t="shared" ca="1" si="105"/>
        <v>0</v>
      </c>
      <c r="BT72" s="70">
        <f t="shared" ca="1" si="105"/>
        <v>0</v>
      </c>
      <c r="BU72" s="70">
        <f t="shared" ca="1" si="105"/>
        <v>0</v>
      </c>
      <c r="BV72" s="70">
        <f t="shared" ca="1" si="105"/>
        <v>0</v>
      </c>
      <c r="BW72" s="70">
        <f t="shared" ca="1" si="105"/>
        <v>0</v>
      </c>
      <c r="BX72" s="139"/>
      <c r="BY72" s="70">
        <f t="shared" ca="1" si="104"/>
        <v>0</v>
      </c>
      <c r="BZ72" s="70">
        <f t="shared" ca="1" si="104"/>
        <v>0</v>
      </c>
      <c r="CA72" s="70">
        <f t="shared" ca="1" si="104"/>
        <v>0</v>
      </c>
      <c r="CB72" s="70">
        <f t="shared" ca="1" si="104"/>
        <v>0</v>
      </c>
    </row>
    <row r="73" spans="2:80" s="217" customFormat="1" hidden="1" outlineLevel="1">
      <c r="B73" s="223">
        <f t="shared" si="100"/>
        <v>45046</v>
      </c>
      <c r="C73" s="136"/>
      <c r="D73" s="17">
        <f t="shared" si="101"/>
        <v>40</v>
      </c>
      <c r="E73" s="36" cm="1">
        <f t="array" ref="E73">INDEX(L$20:BF$20,1,D73)</f>
        <v>0</v>
      </c>
      <c r="F73" s="36"/>
      <c r="G73" s="36"/>
      <c r="H73" s="36"/>
      <c r="I73" s="36"/>
      <c r="J73" s="36"/>
      <c r="K73" s="36"/>
      <c r="L73" s="139" cm="1">
        <f t="array" ref="L73">IF($D73&lt;=L$5,$E73*INDEX($L$25:$BF$25,1,L$5-$D73+1),0)</f>
        <v>0</v>
      </c>
      <c r="M73" s="139" cm="1">
        <f t="array" ref="M73">IF($D73&lt;=M$5,$E73*INDEX($L$25:$BF$25,1,M$5-$D73+1),0)</f>
        <v>0</v>
      </c>
      <c r="N73" s="139" cm="1">
        <f t="array" ref="N73">IF($D73&lt;=N$5,$E73*INDEX($L$25:$BF$25,1,N$5-$D73+1),0)</f>
        <v>0</v>
      </c>
      <c r="O73" s="139" cm="1">
        <f t="array" ref="O73">IF($D73&lt;=O$5,$E73*INDEX($L$25:$BF$25,1,O$5-$D73+1),0)</f>
        <v>0</v>
      </c>
      <c r="P73" s="139" cm="1">
        <f t="array" ref="P73">IF($D73&lt;=P$5,$E73*INDEX($L$25:$BF$25,1,P$5-$D73+1),0)</f>
        <v>0</v>
      </c>
      <c r="Q73" s="139" cm="1">
        <f t="array" ref="Q73">IF($D73&lt;=Q$5,$E73*INDEX($L$25:$BF$25,1,Q$5-$D73+1),0)</f>
        <v>0</v>
      </c>
      <c r="R73" s="139" cm="1">
        <f t="array" ref="R73">IF($D73&lt;=R$5,$E73*INDEX($L$25:$BF$25,1,R$5-$D73+1),0)</f>
        <v>0</v>
      </c>
      <c r="S73" s="139" cm="1">
        <f t="array" ref="S73">IF($D73&lt;=S$5,$E73*INDEX($L$25:$BF$25,1,S$5-$D73+1),0)</f>
        <v>0</v>
      </c>
      <c r="T73" s="139" cm="1">
        <f t="array" ref="T73">IF($D73&lt;=T$5,$E73*INDEX($L$25:$BF$25,1,T$5-$D73+1),0)</f>
        <v>0</v>
      </c>
      <c r="U73" s="139" cm="1">
        <f t="array" ref="U73">IF($D73&lt;=U$5,$E73*INDEX($L$25:$BF$25,1,U$5-$D73+1),0)</f>
        <v>0</v>
      </c>
      <c r="V73" s="139" cm="1">
        <f t="array" ref="V73">IF($D73&lt;=V$5,$E73*INDEX($L$25:$BF$25,1,V$5-$D73+1),0)</f>
        <v>0</v>
      </c>
      <c r="W73" s="139" cm="1">
        <f t="array" ref="W73">IF($D73&lt;=W$5,$E73*INDEX($L$25:$BF$25,1,W$5-$D73+1),0)</f>
        <v>0</v>
      </c>
      <c r="X73" s="139" cm="1">
        <f t="array" ref="X73">IF($D73&lt;=X$5,$E73*INDEX($L$25:$BF$25,1,X$5-$D73+1),0)</f>
        <v>0</v>
      </c>
      <c r="Y73" s="139" cm="1">
        <f t="array" ref="Y73">IF($D73&lt;=Y$5,$E73*INDEX($L$25:$BF$25,1,Y$5-$D73+1),0)</f>
        <v>0</v>
      </c>
      <c r="Z73" s="139" cm="1">
        <f t="array" ref="Z73">IF($D73&lt;=Z$5,$E73*INDEX($L$25:$BF$25,1,Z$5-$D73+1),0)</f>
        <v>0</v>
      </c>
      <c r="AA73" s="139" cm="1">
        <f t="array" ref="AA73">IF($D73&lt;=AA$5,$E73*INDEX($L$25:$BF$25,1,AA$5-$D73+1),0)</f>
        <v>0</v>
      </c>
      <c r="AB73" s="139" cm="1">
        <f t="array" ref="AB73">IF($D73&lt;=AB$5,$E73*INDEX($L$25:$BF$25,1,AB$5-$D73+1),0)</f>
        <v>0</v>
      </c>
      <c r="AC73" s="139" cm="1">
        <f t="array" ref="AC73">IF($D73&lt;=AC$5,$E73*INDEX($L$25:$BF$25,1,AC$5-$D73+1),0)</f>
        <v>0</v>
      </c>
      <c r="AD73" s="139" cm="1">
        <f t="array" ref="AD73">IF($D73&lt;=AD$5,$E73*INDEX($L$25:$BF$25,1,AD$5-$D73+1),0)</f>
        <v>0</v>
      </c>
      <c r="AE73" s="139" cm="1">
        <f t="array" ref="AE73">IF($D73&lt;=AE$5,$E73*INDEX($L$25:$BF$25,1,AE$5-$D73+1),0)</f>
        <v>0</v>
      </c>
      <c r="AF73" s="139" cm="1">
        <f t="array" ref="AF73">IF($D73&lt;=AF$5,$E73*INDEX($L$25:$BF$25,1,AF$5-$D73+1),0)</f>
        <v>0</v>
      </c>
      <c r="AG73" s="139" cm="1">
        <f t="array" ref="AG73">IF($D73&lt;=AG$5,$E73*INDEX($L$25:$BF$25,1,AG$5-$D73+1),0)</f>
        <v>0</v>
      </c>
      <c r="AH73" s="139" cm="1">
        <f t="array" ref="AH73">IF($D73&lt;=AH$5,$E73*INDEX($L$25:$BF$25,1,AH$5-$D73+1),0)</f>
        <v>0</v>
      </c>
      <c r="AI73" s="139" cm="1">
        <f t="array" ref="AI73">IF($D73&lt;=AI$5,$E73*INDEX($L$25:$BF$25,1,AI$5-$D73+1),0)</f>
        <v>0</v>
      </c>
      <c r="AJ73" s="139" cm="1">
        <f t="array" ref="AJ73">IF($D73&lt;=AJ$5,$E73*INDEX($L$25:$BF$25,1,AJ$5-$D73+1),0)</f>
        <v>0</v>
      </c>
      <c r="AK73" s="139" cm="1">
        <f t="array" ref="AK73">IF($D73&lt;=AK$5,$E73*INDEX($L$25:$BF$25,1,AK$5-$D73+1),0)</f>
        <v>0</v>
      </c>
      <c r="AL73" s="139" cm="1">
        <f t="array" ref="AL73">IF($D73&lt;=AL$5,$E73*INDEX($L$25:$BF$25,1,AL$5-$D73+1),0)</f>
        <v>0</v>
      </c>
      <c r="AM73" s="139" cm="1">
        <f t="array" ref="AM73">IF($D73&lt;=AM$5,$E73*INDEX($L$25:$BF$25,1,AM$5-$D73+1),0)</f>
        <v>0</v>
      </c>
      <c r="AN73" s="139" cm="1">
        <f t="array" ref="AN73">IF($D73&lt;=AN$5,$E73*INDEX($L$25:$BF$25,1,AN$5-$D73+1),0)</f>
        <v>0</v>
      </c>
      <c r="AO73" s="139" cm="1">
        <f t="array" ref="AO73">IF($D73&lt;=AO$5,$E73*INDEX($L$25:$BF$25,1,AO$5-$D73+1),0)</f>
        <v>0</v>
      </c>
      <c r="AP73" s="139" cm="1">
        <f t="array" ref="AP73">IF($D73&lt;=AP$5,$E73*INDEX($L$25:$BF$25,1,AP$5-$D73+1),0)</f>
        <v>0</v>
      </c>
      <c r="AQ73" s="139" cm="1">
        <f t="array" ref="AQ73">IF($D73&lt;=AQ$5,$E73*INDEX($L$25:$BF$25,1,AQ$5-$D73+1),0)</f>
        <v>0</v>
      </c>
      <c r="AR73" s="139" cm="1">
        <f t="array" ref="AR73">IF($D73&lt;=AR$5,$E73*INDEX($L$25:$BF$25,1,AR$5-$D73+1),0)</f>
        <v>0</v>
      </c>
      <c r="AS73" s="139" cm="1">
        <f t="array" ref="AS73">IF($D73&lt;=AS$5,$E73*INDEX($L$25:$BF$25,1,AS$5-$D73+1),0)</f>
        <v>0</v>
      </c>
      <c r="AT73" s="139" cm="1">
        <f t="array" ref="AT73">IF($D73&lt;=AT$5,$E73*INDEX($L$25:$BF$25,1,AT$5-$D73+1),0)</f>
        <v>0</v>
      </c>
      <c r="AU73" s="139" cm="1">
        <f t="array" ref="AU73">IF($D73&lt;=AU$5,$E73*INDEX($L$25:$BF$25,1,AU$5-$D73+1),0)</f>
        <v>0</v>
      </c>
      <c r="AV73" s="139" cm="1">
        <f t="array" ref="AV73">IF($D73&lt;=AV$5,$E73*INDEX($L$25:$BF$25,1,AV$5-$D73+1),0)</f>
        <v>0</v>
      </c>
      <c r="AW73" s="139" cm="1">
        <f t="array" ref="AW73">IF($D73&lt;=AW$5,$E73*INDEX($L$25:$BF$25,1,AW$5-$D73+1),0)</f>
        <v>0</v>
      </c>
      <c r="AX73" s="139" cm="1">
        <f t="array" ref="AX73">IF($D73&lt;=AX$5,$E73*INDEX($L$25:$BF$25,1,AX$5-$D73+1),0)</f>
        <v>0</v>
      </c>
      <c r="AY73" s="139" cm="1">
        <f t="array" ref="AY73">IF($D73&lt;=AY$5,$E73*INDEX($L$25:$BF$25,1,AY$5-$D73+1),0)</f>
        <v>0</v>
      </c>
      <c r="AZ73" s="139" cm="1">
        <f t="array" ref="AZ73">IF($D73&lt;=AZ$5,$E73*INDEX($L$25:$BF$25,1,AZ$5-$D73+1),0)</f>
        <v>0</v>
      </c>
      <c r="BA73" s="139" cm="1">
        <f t="array" ref="BA73">IF($D73&lt;=BA$5,$E73*INDEX($L$25:$BF$25,1,BA$5-$D73+1),0)</f>
        <v>0</v>
      </c>
      <c r="BB73" s="139" cm="1">
        <f t="array" ref="BB73">IF($D73&lt;=BB$5,$E73*INDEX($L$25:$BF$25,1,BB$5-$D73+1),0)</f>
        <v>0</v>
      </c>
      <c r="BC73" s="139" cm="1">
        <f t="array" ref="BC73">IF($D73&lt;=BC$5,$E73*INDEX($L$25:$BF$25,1,BC$5-$D73+1),0)</f>
        <v>0</v>
      </c>
      <c r="BD73" s="139" cm="1">
        <f t="array" ref="BD73">IF($D73&lt;=BD$5,$E73*INDEX($L$25:$BF$25,1,BD$5-$D73+1),0)</f>
        <v>0</v>
      </c>
      <c r="BE73" s="139" cm="1">
        <f t="array" ref="BE73">IF($D73&lt;=BE$5,$E73*INDEX($L$25:$BF$25,1,BE$5-$D73+1),0)</f>
        <v>0</v>
      </c>
      <c r="BF73" s="139" cm="1">
        <f t="array" ref="BF73">IF($D73&lt;=BF$5,$E73*INDEX($L$25:$BF$25,1,BF$5-$D73+1),0)</f>
        <v>0</v>
      </c>
      <c r="BH73" s="70">
        <f t="shared" ref="BH73:BW80" ca="1" si="106">SUMIFS($L73:$BF73,$L$6:$BF$6,BH$6,$L$7:$BF$7,BH$7)</f>
        <v>0</v>
      </c>
      <c r="BI73" s="70">
        <f t="shared" ca="1" si="106"/>
        <v>0</v>
      </c>
      <c r="BJ73" s="70">
        <f t="shared" ca="1" si="106"/>
        <v>0</v>
      </c>
      <c r="BK73" s="70">
        <f t="shared" ca="1" si="106"/>
        <v>0</v>
      </c>
      <c r="BL73" s="70">
        <f t="shared" ca="1" si="106"/>
        <v>0</v>
      </c>
      <c r="BM73" s="70">
        <f t="shared" ca="1" si="106"/>
        <v>0</v>
      </c>
      <c r="BN73" s="70">
        <f t="shared" ca="1" si="106"/>
        <v>0</v>
      </c>
      <c r="BO73" s="70">
        <f t="shared" ca="1" si="106"/>
        <v>0</v>
      </c>
      <c r="BP73" s="70">
        <f t="shared" ca="1" si="106"/>
        <v>0</v>
      </c>
      <c r="BQ73" s="70">
        <f t="shared" ca="1" si="106"/>
        <v>0</v>
      </c>
      <c r="BR73" s="70">
        <f t="shared" ca="1" si="106"/>
        <v>0</v>
      </c>
      <c r="BS73" s="70">
        <f t="shared" ca="1" si="106"/>
        <v>0</v>
      </c>
      <c r="BT73" s="70">
        <f t="shared" ca="1" si="106"/>
        <v>0</v>
      </c>
      <c r="BU73" s="70">
        <f t="shared" ca="1" si="106"/>
        <v>0</v>
      </c>
      <c r="BV73" s="70">
        <f t="shared" ca="1" si="106"/>
        <v>0</v>
      </c>
      <c r="BW73" s="70">
        <f t="shared" ca="1" si="106"/>
        <v>0</v>
      </c>
      <c r="BX73" s="139"/>
      <c r="BY73" s="70">
        <f t="shared" ref="BY73:CB80" ca="1" si="107">SUMIFS($L73:$BF73,$L$6:$BF$6,BY$6)</f>
        <v>0</v>
      </c>
      <c r="BZ73" s="70">
        <f t="shared" ca="1" si="107"/>
        <v>0</v>
      </c>
      <c r="CA73" s="70">
        <f t="shared" ca="1" si="107"/>
        <v>0</v>
      </c>
      <c r="CB73" s="70">
        <f t="shared" ca="1" si="107"/>
        <v>0</v>
      </c>
    </row>
    <row r="74" spans="2:80" s="217" customFormat="1" hidden="1" outlineLevel="1">
      <c r="B74" s="223">
        <f t="shared" si="100"/>
        <v>45077</v>
      </c>
      <c r="C74" s="136"/>
      <c r="D74" s="17">
        <f t="shared" si="101"/>
        <v>41</v>
      </c>
      <c r="E74" s="36" cm="1">
        <f t="array" ref="E74">INDEX(L$20:BF$20,1,D74)</f>
        <v>0</v>
      </c>
      <c r="F74" s="36"/>
      <c r="G74" s="36"/>
      <c r="H74" s="36"/>
      <c r="I74" s="36"/>
      <c r="J74" s="36"/>
      <c r="K74" s="36"/>
      <c r="L74" s="139" cm="1">
        <f t="array" ref="L74">IF($D74&lt;=L$5,$E74*INDEX($L$25:$BF$25,1,L$5-$D74+1),0)</f>
        <v>0</v>
      </c>
      <c r="M74" s="139" cm="1">
        <f t="array" ref="M74">IF($D74&lt;=M$5,$E74*INDEX($L$25:$BF$25,1,M$5-$D74+1),0)</f>
        <v>0</v>
      </c>
      <c r="N74" s="139" cm="1">
        <f t="array" ref="N74">IF($D74&lt;=N$5,$E74*INDEX($L$25:$BF$25,1,N$5-$D74+1),0)</f>
        <v>0</v>
      </c>
      <c r="O74" s="139" cm="1">
        <f t="array" ref="O74">IF($D74&lt;=O$5,$E74*INDEX($L$25:$BF$25,1,O$5-$D74+1),0)</f>
        <v>0</v>
      </c>
      <c r="P74" s="139" cm="1">
        <f t="array" ref="P74">IF($D74&lt;=P$5,$E74*INDEX($L$25:$BF$25,1,P$5-$D74+1),0)</f>
        <v>0</v>
      </c>
      <c r="Q74" s="139" cm="1">
        <f t="array" ref="Q74">IF($D74&lt;=Q$5,$E74*INDEX($L$25:$BF$25,1,Q$5-$D74+1),0)</f>
        <v>0</v>
      </c>
      <c r="R74" s="139" cm="1">
        <f t="array" ref="R74">IF($D74&lt;=R$5,$E74*INDEX($L$25:$BF$25,1,R$5-$D74+1),0)</f>
        <v>0</v>
      </c>
      <c r="S74" s="139" cm="1">
        <f t="array" ref="S74">IF($D74&lt;=S$5,$E74*INDEX($L$25:$BF$25,1,S$5-$D74+1),0)</f>
        <v>0</v>
      </c>
      <c r="T74" s="139" cm="1">
        <f t="array" ref="T74">IF($D74&lt;=T$5,$E74*INDEX($L$25:$BF$25,1,T$5-$D74+1),0)</f>
        <v>0</v>
      </c>
      <c r="U74" s="139" cm="1">
        <f t="array" ref="U74">IF($D74&lt;=U$5,$E74*INDEX($L$25:$BF$25,1,U$5-$D74+1),0)</f>
        <v>0</v>
      </c>
      <c r="V74" s="139" cm="1">
        <f t="array" ref="V74">IF($D74&lt;=V$5,$E74*INDEX($L$25:$BF$25,1,V$5-$D74+1),0)</f>
        <v>0</v>
      </c>
      <c r="W74" s="139" cm="1">
        <f t="array" ref="W74">IF($D74&lt;=W$5,$E74*INDEX($L$25:$BF$25,1,W$5-$D74+1),0)</f>
        <v>0</v>
      </c>
      <c r="X74" s="139" cm="1">
        <f t="array" ref="X74">IF($D74&lt;=X$5,$E74*INDEX($L$25:$BF$25,1,X$5-$D74+1),0)</f>
        <v>0</v>
      </c>
      <c r="Y74" s="139" cm="1">
        <f t="array" ref="Y74">IF($D74&lt;=Y$5,$E74*INDEX($L$25:$BF$25,1,Y$5-$D74+1),0)</f>
        <v>0</v>
      </c>
      <c r="Z74" s="139" cm="1">
        <f t="array" ref="Z74">IF($D74&lt;=Z$5,$E74*INDEX($L$25:$BF$25,1,Z$5-$D74+1),0)</f>
        <v>0</v>
      </c>
      <c r="AA74" s="139" cm="1">
        <f t="array" ref="AA74">IF($D74&lt;=AA$5,$E74*INDEX($L$25:$BF$25,1,AA$5-$D74+1),0)</f>
        <v>0</v>
      </c>
      <c r="AB74" s="139" cm="1">
        <f t="array" ref="AB74">IF($D74&lt;=AB$5,$E74*INDEX($L$25:$BF$25,1,AB$5-$D74+1),0)</f>
        <v>0</v>
      </c>
      <c r="AC74" s="139" cm="1">
        <f t="array" ref="AC74">IF($D74&lt;=AC$5,$E74*INDEX($L$25:$BF$25,1,AC$5-$D74+1),0)</f>
        <v>0</v>
      </c>
      <c r="AD74" s="139" cm="1">
        <f t="array" ref="AD74">IF($D74&lt;=AD$5,$E74*INDEX($L$25:$BF$25,1,AD$5-$D74+1),0)</f>
        <v>0</v>
      </c>
      <c r="AE74" s="139" cm="1">
        <f t="array" ref="AE74">IF($D74&lt;=AE$5,$E74*INDEX($L$25:$BF$25,1,AE$5-$D74+1),0)</f>
        <v>0</v>
      </c>
      <c r="AF74" s="139" cm="1">
        <f t="array" ref="AF74">IF($D74&lt;=AF$5,$E74*INDEX($L$25:$BF$25,1,AF$5-$D74+1),0)</f>
        <v>0</v>
      </c>
      <c r="AG74" s="139" cm="1">
        <f t="array" ref="AG74">IF($D74&lt;=AG$5,$E74*INDEX($L$25:$BF$25,1,AG$5-$D74+1),0)</f>
        <v>0</v>
      </c>
      <c r="AH74" s="139" cm="1">
        <f t="array" ref="AH74">IF($D74&lt;=AH$5,$E74*INDEX($L$25:$BF$25,1,AH$5-$D74+1),0)</f>
        <v>0</v>
      </c>
      <c r="AI74" s="139" cm="1">
        <f t="array" ref="AI74">IF($D74&lt;=AI$5,$E74*INDEX($L$25:$BF$25,1,AI$5-$D74+1),0)</f>
        <v>0</v>
      </c>
      <c r="AJ74" s="139" cm="1">
        <f t="array" ref="AJ74">IF($D74&lt;=AJ$5,$E74*INDEX($L$25:$BF$25,1,AJ$5-$D74+1),0)</f>
        <v>0</v>
      </c>
      <c r="AK74" s="139" cm="1">
        <f t="array" ref="AK74">IF($D74&lt;=AK$5,$E74*INDEX($L$25:$BF$25,1,AK$5-$D74+1),0)</f>
        <v>0</v>
      </c>
      <c r="AL74" s="139" cm="1">
        <f t="array" ref="AL74">IF($D74&lt;=AL$5,$E74*INDEX($L$25:$BF$25,1,AL$5-$D74+1),0)</f>
        <v>0</v>
      </c>
      <c r="AM74" s="139" cm="1">
        <f t="array" ref="AM74">IF($D74&lt;=AM$5,$E74*INDEX($L$25:$BF$25,1,AM$5-$D74+1),0)</f>
        <v>0</v>
      </c>
      <c r="AN74" s="139" cm="1">
        <f t="array" ref="AN74">IF($D74&lt;=AN$5,$E74*INDEX($L$25:$BF$25,1,AN$5-$D74+1),0)</f>
        <v>0</v>
      </c>
      <c r="AO74" s="139" cm="1">
        <f t="array" ref="AO74">IF($D74&lt;=AO$5,$E74*INDEX($L$25:$BF$25,1,AO$5-$D74+1),0)</f>
        <v>0</v>
      </c>
      <c r="AP74" s="139" cm="1">
        <f t="array" ref="AP74">IF($D74&lt;=AP$5,$E74*INDEX($L$25:$BF$25,1,AP$5-$D74+1),0)</f>
        <v>0</v>
      </c>
      <c r="AQ74" s="139" cm="1">
        <f t="array" ref="AQ74">IF($D74&lt;=AQ$5,$E74*INDEX($L$25:$BF$25,1,AQ$5-$D74+1),0)</f>
        <v>0</v>
      </c>
      <c r="AR74" s="139" cm="1">
        <f t="array" ref="AR74">IF($D74&lt;=AR$5,$E74*INDEX($L$25:$BF$25,1,AR$5-$D74+1),0)</f>
        <v>0</v>
      </c>
      <c r="AS74" s="139" cm="1">
        <f t="array" ref="AS74">IF($D74&lt;=AS$5,$E74*INDEX($L$25:$BF$25,1,AS$5-$D74+1),0)</f>
        <v>0</v>
      </c>
      <c r="AT74" s="139" cm="1">
        <f t="array" ref="AT74">IF($D74&lt;=AT$5,$E74*INDEX($L$25:$BF$25,1,AT$5-$D74+1),0)</f>
        <v>0</v>
      </c>
      <c r="AU74" s="139" cm="1">
        <f t="array" ref="AU74">IF($D74&lt;=AU$5,$E74*INDEX($L$25:$BF$25,1,AU$5-$D74+1),0)</f>
        <v>0</v>
      </c>
      <c r="AV74" s="139" cm="1">
        <f t="array" ref="AV74">IF($D74&lt;=AV$5,$E74*INDEX($L$25:$BF$25,1,AV$5-$D74+1),0)</f>
        <v>0</v>
      </c>
      <c r="AW74" s="139" cm="1">
        <f t="array" ref="AW74">IF($D74&lt;=AW$5,$E74*INDEX($L$25:$BF$25,1,AW$5-$D74+1),0)</f>
        <v>0</v>
      </c>
      <c r="AX74" s="139" cm="1">
        <f t="array" ref="AX74">IF($D74&lt;=AX$5,$E74*INDEX($L$25:$BF$25,1,AX$5-$D74+1),0)</f>
        <v>0</v>
      </c>
      <c r="AY74" s="139" cm="1">
        <f t="array" ref="AY74">IF($D74&lt;=AY$5,$E74*INDEX($L$25:$BF$25,1,AY$5-$D74+1),0)</f>
        <v>0</v>
      </c>
      <c r="AZ74" s="139" cm="1">
        <f t="array" ref="AZ74">IF($D74&lt;=AZ$5,$E74*INDEX($L$25:$BF$25,1,AZ$5-$D74+1),0)</f>
        <v>0</v>
      </c>
      <c r="BA74" s="139" cm="1">
        <f t="array" ref="BA74">IF($D74&lt;=BA$5,$E74*INDEX($L$25:$BF$25,1,BA$5-$D74+1),0)</f>
        <v>0</v>
      </c>
      <c r="BB74" s="139" cm="1">
        <f t="array" ref="BB74">IF($D74&lt;=BB$5,$E74*INDEX($L$25:$BF$25,1,BB$5-$D74+1),0)</f>
        <v>0</v>
      </c>
      <c r="BC74" s="139" cm="1">
        <f t="array" ref="BC74">IF($D74&lt;=BC$5,$E74*INDEX($L$25:$BF$25,1,BC$5-$D74+1),0)</f>
        <v>0</v>
      </c>
      <c r="BD74" s="139" cm="1">
        <f t="array" ref="BD74">IF($D74&lt;=BD$5,$E74*INDEX($L$25:$BF$25,1,BD$5-$D74+1),0)</f>
        <v>0</v>
      </c>
      <c r="BE74" s="139" cm="1">
        <f t="array" ref="BE74">IF($D74&lt;=BE$5,$E74*INDEX($L$25:$BF$25,1,BE$5-$D74+1),0)</f>
        <v>0</v>
      </c>
      <c r="BF74" s="139" cm="1">
        <f t="array" ref="BF74">IF($D74&lt;=BF$5,$E74*INDEX($L$25:$BF$25,1,BF$5-$D74+1),0)</f>
        <v>0</v>
      </c>
      <c r="BH74" s="70">
        <f t="shared" ca="1" si="106"/>
        <v>0</v>
      </c>
      <c r="BI74" s="70">
        <f t="shared" ca="1" si="106"/>
        <v>0</v>
      </c>
      <c r="BJ74" s="70">
        <f t="shared" ca="1" si="106"/>
        <v>0</v>
      </c>
      <c r="BK74" s="70">
        <f t="shared" ca="1" si="106"/>
        <v>0</v>
      </c>
      <c r="BL74" s="70">
        <f t="shared" ca="1" si="106"/>
        <v>0</v>
      </c>
      <c r="BM74" s="70">
        <f t="shared" ca="1" si="106"/>
        <v>0</v>
      </c>
      <c r="BN74" s="70">
        <f t="shared" ca="1" si="106"/>
        <v>0</v>
      </c>
      <c r="BO74" s="70">
        <f t="shared" ca="1" si="106"/>
        <v>0</v>
      </c>
      <c r="BP74" s="70">
        <f t="shared" ca="1" si="106"/>
        <v>0</v>
      </c>
      <c r="BQ74" s="70">
        <f t="shared" ca="1" si="106"/>
        <v>0</v>
      </c>
      <c r="BR74" s="70">
        <f t="shared" ca="1" si="106"/>
        <v>0</v>
      </c>
      <c r="BS74" s="70">
        <f t="shared" ca="1" si="106"/>
        <v>0</v>
      </c>
      <c r="BT74" s="70">
        <f t="shared" ca="1" si="106"/>
        <v>0</v>
      </c>
      <c r="BU74" s="70">
        <f t="shared" ca="1" si="106"/>
        <v>0</v>
      </c>
      <c r="BV74" s="70">
        <f t="shared" ca="1" si="106"/>
        <v>0</v>
      </c>
      <c r="BW74" s="70">
        <f t="shared" ca="1" si="106"/>
        <v>0</v>
      </c>
      <c r="BX74" s="139"/>
      <c r="BY74" s="70">
        <f t="shared" ca="1" si="107"/>
        <v>0</v>
      </c>
      <c r="BZ74" s="70">
        <f t="shared" ca="1" si="107"/>
        <v>0</v>
      </c>
      <c r="CA74" s="70">
        <f t="shared" ca="1" si="107"/>
        <v>0</v>
      </c>
      <c r="CB74" s="70">
        <f t="shared" ca="1" si="107"/>
        <v>0</v>
      </c>
    </row>
    <row r="75" spans="2:80" s="217" customFormat="1" hidden="1" outlineLevel="1">
      <c r="B75" s="223">
        <f t="shared" si="100"/>
        <v>45107</v>
      </c>
      <c r="C75" s="136"/>
      <c r="D75" s="17">
        <f t="shared" si="101"/>
        <v>42</v>
      </c>
      <c r="E75" s="36" cm="1">
        <f t="array" ref="E75">INDEX(L$20:BF$20,1,D75)</f>
        <v>0</v>
      </c>
      <c r="F75" s="36"/>
      <c r="G75" s="36"/>
      <c r="H75" s="36"/>
      <c r="I75" s="36"/>
      <c r="J75" s="36"/>
      <c r="K75" s="36"/>
      <c r="L75" s="139" cm="1">
        <f t="array" ref="L75">IF($D75&lt;=L$5,$E75*INDEX($L$25:$BF$25,1,L$5-$D75+1),0)</f>
        <v>0</v>
      </c>
      <c r="M75" s="139" cm="1">
        <f t="array" ref="M75">IF($D75&lt;=M$5,$E75*INDEX($L$25:$BF$25,1,M$5-$D75+1),0)</f>
        <v>0</v>
      </c>
      <c r="N75" s="139" cm="1">
        <f t="array" ref="N75">IF($D75&lt;=N$5,$E75*INDEX($L$25:$BF$25,1,N$5-$D75+1),0)</f>
        <v>0</v>
      </c>
      <c r="O75" s="139" cm="1">
        <f t="array" ref="O75">IF($D75&lt;=O$5,$E75*INDEX($L$25:$BF$25,1,O$5-$D75+1),0)</f>
        <v>0</v>
      </c>
      <c r="P75" s="139" cm="1">
        <f t="array" ref="P75">IF($D75&lt;=P$5,$E75*INDEX($L$25:$BF$25,1,P$5-$D75+1),0)</f>
        <v>0</v>
      </c>
      <c r="Q75" s="139" cm="1">
        <f t="array" ref="Q75">IF($D75&lt;=Q$5,$E75*INDEX($L$25:$BF$25,1,Q$5-$D75+1),0)</f>
        <v>0</v>
      </c>
      <c r="R75" s="139" cm="1">
        <f t="array" ref="R75">IF($D75&lt;=R$5,$E75*INDEX($L$25:$BF$25,1,R$5-$D75+1),0)</f>
        <v>0</v>
      </c>
      <c r="S75" s="139" cm="1">
        <f t="array" ref="S75">IF($D75&lt;=S$5,$E75*INDEX($L$25:$BF$25,1,S$5-$D75+1),0)</f>
        <v>0</v>
      </c>
      <c r="T75" s="139" cm="1">
        <f t="array" ref="T75">IF($D75&lt;=T$5,$E75*INDEX($L$25:$BF$25,1,T$5-$D75+1),0)</f>
        <v>0</v>
      </c>
      <c r="U75" s="139" cm="1">
        <f t="array" ref="U75">IF($D75&lt;=U$5,$E75*INDEX($L$25:$BF$25,1,U$5-$D75+1),0)</f>
        <v>0</v>
      </c>
      <c r="V75" s="139" cm="1">
        <f t="array" ref="V75">IF($D75&lt;=V$5,$E75*INDEX($L$25:$BF$25,1,V$5-$D75+1),0)</f>
        <v>0</v>
      </c>
      <c r="W75" s="139" cm="1">
        <f t="array" ref="W75">IF($D75&lt;=W$5,$E75*INDEX($L$25:$BF$25,1,W$5-$D75+1),0)</f>
        <v>0</v>
      </c>
      <c r="X75" s="139" cm="1">
        <f t="array" ref="X75">IF($D75&lt;=X$5,$E75*INDEX($L$25:$BF$25,1,X$5-$D75+1),0)</f>
        <v>0</v>
      </c>
      <c r="Y75" s="139" cm="1">
        <f t="array" ref="Y75">IF($D75&lt;=Y$5,$E75*INDEX($L$25:$BF$25,1,Y$5-$D75+1),0)</f>
        <v>0</v>
      </c>
      <c r="Z75" s="139" cm="1">
        <f t="array" ref="Z75">IF($D75&lt;=Z$5,$E75*INDEX($L$25:$BF$25,1,Z$5-$D75+1),0)</f>
        <v>0</v>
      </c>
      <c r="AA75" s="139" cm="1">
        <f t="array" ref="AA75">IF($D75&lt;=AA$5,$E75*INDEX($L$25:$BF$25,1,AA$5-$D75+1),0)</f>
        <v>0</v>
      </c>
      <c r="AB75" s="139" cm="1">
        <f t="array" ref="AB75">IF($D75&lt;=AB$5,$E75*INDEX($L$25:$BF$25,1,AB$5-$D75+1),0)</f>
        <v>0</v>
      </c>
      <c r="AC75" s="139" cm="1">
        <f t="array" ref="AC75">IF($D75&lt;=AC$5,$E75*INDEX($L$25:$BF$25,1,AC$5-$D75+1),0)</f>
        <v>0</v>
      </c>
      <c r="AD75" s="139" cm="1">
        <f t="array" ref="AD75">IF($D75&lt;=AD$5,$E75*INDEX($L$25:$BF$25,1,AD$5-$D75+1),0)</f>
        <v>0</v>
      </c>
      <c r="AE75" s="139" cm="1">
        <f t="array" ref="AE75">IF($D75&lt;=AE$5,$E75*INDEX($L$25:$BF$25,1,AE$5-$D75+1),0)</f>
        <v>0</v>
      </c>
      <c r="AF75" s="139" cm="1">
        <f t="array" ref="AF75">IF($D75&lt;=AF$5,$E75*INDEX($L$25:$BF$25,1,AF$5-$D75+1),0)</f>
        <v>0</v>
      </c>
      <c r="AG75" s="139" cm="1">
        <f t="array" ref="AG75">IF($D75&lt;=AG$5,$E75*INDEX($L$25:$BF$25,1,AG$5-$D75+1),0)</f>
        <v>0</v>
      </c>
      <c r="AH75" s="139" cm="1">
        <f t="array" ref="AH75">IF($D75&lt;=AH$5,$E75*INDEX($L$25:$BF$25,1,AH$5-$D75+1),0)</f>
        <v>0</v>
      </c>
      <c r="AI75" s="139" cm="1">
        <f t="array" ref="AI75">IF($D75&lt;=AI$5,$E75*INDEX($L$25:$BF$25,1,AI$5-$D75+1),0)</f>
        <v>0</v>
      </c>
      <c r="AJ75" s="139" cm="1">
        <f t="array" ref="AJ75">IF($D75&lt;=AJ$5,$E75*INDEX($L$25:$BF$25,1,AJ$5-$D75+1),0)</f>
        <v>0</v>
      </c>
      <c r="AK75" s="139" cm="1">
        <f t="array" ref="AK75">IF($D75&lt;=AK$5,$E75*INDEX($L$25:$BF$25,1,AK$5-$D75+1),0)</f>
        <v>0</v>
      </c>
      <c r="AL75" s="139" cm="1">
        <f t="array" ref="AL75">IF($D75&lt;=AL$5,$E75*INDEX($L$25:$BF$25,1,AL$5-$D75+1),0)</f>
        <v>0</v>
      </c>
      <c r="AM75" s="139" cm="1">
        <f t="array" ref="AM75">IF($D75&lt;=AM$5,$E75*INDEX($L$25:$BF$25,1,AM$5-$D75+1),0)</f>
        <v>0</v>
      </c>
      <c r="AN75" s="139" cm="1">
        <f t="array" ref="AN75">IF($D75&lt;=AN$5,$E75*INDEX($L$25:$BF$25,1,AN$5-$D75+1),0)</f>
        <v>0</v>
      </c>
      <c r="AO75" s="139" cm="1">
        <f t="array" ref="AO75">IF($D75&lt;=AO$5,$E75*INDEX($L$25:$BF$25,1,AO$5-$D75+1),0)</f>
        <v>0</v>
      </c>
      <c r="AP75" s="139" cm="1">
        <f t="array" ref="AP75">IF($D75&lt;=AP$5,$E75*INDEX($L$25:$BF$25,1,AP$5-$D75+1),0)</f>
        <v>0</v>
      </c>
      <c r="AQ75" s="139" cm="1">
        <f t="array" ref="AQ75">IF($D75&lt;=AQ$5,$E75*INDEX($L$25:$BF$25,1,AQ$5-$D75+1),0)</f>
        <v>0</v>
      </c>
      <c r="AR75" s="139" cm="1">
        <f t="array" ref="AR75">IF($D75&lt;=AR$5,$E75*INDEX($L$25:$BF$25,1,AR$5-$D75+1),0)</f>
        <v>0</v>
      </c>
      <c r="AS75" s="139" cm="1">
        <f t="array" ref="AS75">IF($D75&lt;=AS$5,$E75*INDEX($L$25:$BF$25,1,AS$5-$D75+1),0)</f>
        <v>0</v>
      </c>
      <c r="AT75" s="139" cm="1">
        <f t="array" ref="AT75">IF($D75&lt;=AT$5,$E75*INDEX($L$25:$BF$25,1,AT$5-$D75+1),0)</f>
        <v>0</v>
      </c>
      <c r="AU75" s="139" cm="1">
        <f t="array" ref="AU75">IF($D75&lt;=AU$5,$E75*INDEX($L$25:$BF$25,1,AU$5-$D75+1),0)</f>
        <v>0</v>
      </c>
      <c r="AV75" s="139" cm="1">
        <f t="array" ref="AV75">IF($D75&lt;=AV$5,$E75*INDEX($L$25:$BF$25,1,AV$5-$D75+1),0)</f>
        <v>0</v>
      </c>
      <c r="AW75" s="139" cm="1">
        <f t="array" ref="AW75">IF($D75&lt;=AW$5,$E75*INDEX($L$25:$BF$25,1,AW$5-$D75+1),0)</f>
        <v>0</v>
      </c>
      <c r="AX75" s="139" cm="1">
        <f t="array" ref="AX75">IF($D75&lt;=AX$5,$E75*INDEX($L$25:$BF$25,1,AX$5-$D75+1),0)</f>
        <v>0</v>
      </c>
      <c r="AY75" s="139" cm="1">
        <f t="array" ref="AY75">IF($D75&lt;=AY$5,$E75*INDEX($L$25:$BF$25,1,AY$5-$D75+1),0)</f>
        <v>0</v>
      </c>
      <c r="AZ75" s="139" cm="1">
        <f t="array" ref="AZ75">IF($D75&lt;=AZ$5,$E75*INDEX($L$25:$BF$25,1,AZ$5-$D75+1),0)</f>
        <v>0</v>
      </c>
      <c r="BA75" s="139" cm="1">
        <f t="array" ref="BA75">IF($D75&lt;=BA$5,$E75*INDEX($L$25:$BF$25,1,BA$5-$D75+1),0)</f>
        <v>0</v>
      </c>
      <c r="BB75" s="139" cm="1">
        <f t="array" ref="BB75">IF($D75&lt;=BB$5,$E75*INDEX($L$25:$BF$25,1,BB$5-$D75+1),0)</f>
        <v>0</v>
      </c>
      <c r="BC75" s="139" cm="1">
        <f t="array" ref="BC75">IF($D75&lt;=BC$5,$E75*INDEX($L$25:$BF$25,1,BC$5-$D75+1),0)</f>
        <v>0</v>
      </c>
      <c r="BD75" s="139" cm="1">
        <f t="array" ref="BD75">IF($D75&lt;=BD$5,$E75*INDEX($L$25:$BF$25,1,BD$5-$D75+1),0)</f>
        <v>0</v>
      </c>
      <c r="BE75" s="139" cm="1">
        <f t="array" ref="BE75">IF($D75&lt;=BE$5,$E75*INDEX($L$25:$BF$25,1,BE$5-$D75+1),0)</f>
        <v>0</v>
      </c>
      <c r="BF75" s="139" cm="1">
        <f t="array" ref="BF75">IF($D75&lt;=BF$5,$E75*INDEX($L$25:$BF$25,1,BF$5-$D75+1),0)</f>
        <v>0</v>
      </c>
      <c r="BH75" s="70">
        <f t="shared" ca="1" si="106"/>
        <v>0</v>
      </c>
      <c r="BI75" s="70">
        <f t="shared" ca="1" si="106"/>
        <v>0</v>
      </c>
      <c r="BJ75" s="70">
        <f t="shared" ca="1" si="106"/>
        <v>0</v>
      </c>
      <c r="BK75" s="70">
        <f t="shared" ca="1" si="106"/>
        <v>0</v>
      </c>
      <c r="BL75" s="70">
        <f t="shared" ca="1" si="106"/>
        <v>0</v>
      </c>
      <c r="BM75" s="70">
        <f t="shared" ca="1" si="106"/>
        <v>0</v>
      </c>
      <c r="BN75" s="70">
        <f t="shared" ca="1" si="106"/>
        <v>0</v>
      </c>
      <c r="BO75" s="70">
        <f t="shared" ca="1" si="106"/>
        <v>0</v>
      </c>
      <c r="BP75" s="70">
        <f t="shared" ca="1" si="106"/>
        <v>0</v>
      </c>
      <c r="BQ75" s="70">
        <f t="shared" ca="1" si="106"/>
        <v>0</v>
      </c>
      <c r="BR75" s="70">
        <f t="shared" ca="1" si="106"/>
        <v>0</v>
      </c>
      <c r="BS75" s="70">
        <f t="shared" ca="1" si="106"/>
        <v>0</v>
      </c>
      <c r="BT75" s="70">
        <f t="shared" ca="1" si="106"/>
        <v>0</v>
      </c>
      <c r="BU75" s="70">
        <f t="shared" ca="1" si="106"/>
        <v>0</v>
      </c>
      <c r="BV75" s="70">
        <f t="shared" ca="1" si="106"/>
        <v>0</v>
      </c>
      <c r="BW75" s="70">
        <f t="shared" ca="1" si="106"/>
        <v>0</v>
      </c>
      <c r="BX75" s="139"/>
      <c r="BY75" s="70">
        <f t="shared" ca="1" si="107"/>
        <v>0</v>
      </c>
      <c r="BZ75" s="70">
        <f t="shared" ca="1" si="107"/>
        <v>0</v>
      </c>
      <c r="CA75" s="70">
        <f t="shared" ca="1" si="107"/>
        <v>0</v>
      </c>
      <c r="CB75" s="70">
        <f t="shared" ca="1" si="107"/>
        <v>0</v>
      </c>
    </row>
    <row r="76" spans="2:80" s="217" customFormat="1" hidden="1" outlineLevel="1">
      <c r="B76" s="223">
        <f t="shared" si="100"/>
        <v>45138</v>
      </c>
      <c r="C76" s="136"/>
      <c r="D76" s="17">
        <f t="shared" si="101"/>
        <v>43</v>
      </c>
      <c r="E76" s="36" cm="1">
        <f t="array" ref="E76">INDEX(L$20:BF$20,1,D76)</f>
        <v>0</v>
      </c>
      <c r="F76" s="36"/>
      <c r="G76" s="36"/>
      <c r="H76" s="36"/>
      <c r="I76" s="36"/>
      <c r="J76" s="36"/>
      <c r="K76" s="36"/>
      <c r="L76" s="139" cm="1">
        <f t="array" ref="L76">IF($D76&lt;=L$5,$E76*INDEX($L$25:$BF$25,1,L$5-$D76+1),0)</f>
        <v>0</v>
      </c>
      <c r="M76" s="139" cm="1">
        <f t="array" ref="M76">IF($D76&lt;=M$5,$E76*INDEX($L$25:$BF$25,1,M$5-$D76+1),0)</f>
        <v>0</v>
      </c>
      <c r="N76" s="139" cm="1">
        <f t="array" ref="N76">IF($D76&lt;=N$5,$E76*INDEX($L$25:$BF$25,1,N$5-$D76+1),0)</f>
        <v>0</v>
      </c>
      <c r="O76" s="139" cm="1">
        <f t="array" ref="O76">IF($D76&lt;=O$5,$E76*INDEX($L$25:$BF$25,1,O$5-$D76+1),0)</f>
        <v>0</v>
      </c>
      <c r="P76" s="139" cm="1">
        <f t="array" ref="P76">IF($D76&lt;=P$5,$E76*INDEX($L$25:$BF$25,1,P$5-$D76+1),0)</f>
        <v>0</v>
      </c>
      <c r="Q76" s="139" cm="1">
        <f t="array" ref="Q76">IF($D76&lt;=Q$5,$E76*INDEX($L$25:$BF$25,1,Q$5-$D76+1),0)</f>
        <v>0</v>
      </c>
      <c r="R76" s="139" cm="1">
        <f t="array" ref="R76">IF($D76&lt;=R$5,$E76*INDEX($L$25:$BF$25,1,R$5-$D76+1),0)</f>
        <v>0</v>
      </c>
      <c r="S76" s="139" cm="1">
        <f t="array" ref="S76">IF($D76&lt;=S$5,$E76*INDEX($L$25:$BF$25,1,S$5-$D76+1),0)</f>
        <v>0</v>
      </c>
      <c r="T76" s="139" cm="1">
        <f t="array" ref="T76">IF($D76&lt;=T$5,$E76*INDEX($L$25:$BF$25,1,T$5-$D76+1),0)</f>
        <v>0</v>
      </c>
      <c r="U76" s="139" cm="1">
        <f t="array" ref="U76">IF($D76&lt;=U$5,$E76*INDEX($L$25:$BF$25,1,U$5-$D76+1),0)</f>
        <v>0</v>
      </c>
      <c r="V76" s="139" cm="1">
        <f t="array" ref="V76">IF($D76&lt;=V$5,$E76*INDEX($L$25:$BF$25,1,V$5-$D76+1),0)</f>
        <v>0</v>
      </c>
      <c r="W76" s="139" cm="1">
        <f t="array" ref="W76">IF($D76&lt;=W$5,$E76*INDEX($L$25:$BF$25,1,W$5-$D76+1),0)</f>
        <v>0</v>
      </c>
      <c r="X76" s="139" cm="1">
        <f t="array" ref="X76">IF($D76&lt;=X$5,$E76*INDEX($L$25:$BF$25,1,X$5-$D76+1),0)</f>
        <v>0</v>
      </c>
      <c r="Y76" s="139" cm="1">
        <f t="array" ref="Y76">IF($D76&lt;=Y$5,$E76*INDEX($L$25:$BF$25,1,Y$5-$D76+1),0)</f>
        <v>0</v>
      </c>
      <c r="Z76" s="139" cm="1">
        <f t="array" ref="Z76">IF($D76&lt;=Z$5,$E76*INDEX($L$25:$BF$25,1,Z$5-$D76+1),0)</f>
        <v>0</v>
      </c>
      <c r="AA76" s="139" cm="1">
        <f t="array" ref="AA76">IF($D76&lt;=AA$5,$E76*INDEX($L$25:$BF$25,1,AA$5-$D76+1),0)</f>
        <v>0</v>
      </c>
      <c r="AB76" s="139" cm="1">
        <f t="array" ref="AB76">IF($D76&lt;=AB$5,$E76*INDEX($L$25:$BF$25,1,AB$5-$D76+1),0)</f>
        <v>0</v>
      </c>
      <c r="AC76" s="139" cm="1">
        <f t="array" ref="AC76">IF($D76&lt;=AC$5,$E76*INDEX($L$25:$BF$25,1,AC$5-$D76+1),0)</f>
        <v>0</v>
      </c>
      <c r="AD76" s="139" cm="1">
        <f t="array" ref="AD76">IF($D76&lt;=AD$5,$E76*INDEX($L$25:$BF$25,1,AD$5-$D76+1),0)</f>
        <v>0</v>
      </c>
      <c r="AE76" s="139" cm="1">
        <f t="array" ref="AE76">IF($D76&lt;=AE$5,$E76*INDEX($L$25:$BF$25,1,AE$5-$D76+1),0)</f>
        <v>0</v>
      </c>
      <c r="AF76" s="139" cm="1">
        <f t="array" ref="AF76">IF($D76&lt;=AF$5,$E76*INDEX($L$25:$BF$25,1,AF$5-$D76+1),0)</f>
        <v>0</v>
      </c>
      <c r="AG76" s="139" cm="1">
        <f t="array" ref="AG76">IF($D76&lt;=AG$5,$E76*INDEX($L$25:$BF$25,1,AG$5-$D76+1),0)</f>
        <v>0</v>
      </c>
      <c r="AH76" s="139" cm="1">
        <f t="array" ref="AH76">IF($D76&lt;=AH$5,$E76*INDEX($L$25:$BF$25,1,AH$5-$D76+1),0)</f>
        <v>0</v>
      </c>
      <c r="AI76" s="139" cm="1">
        <f t="array" ref="AI76">IF($D76&lt;=AI$5,$E76*INDEX($L$25:$BF$25,1,AI$5-$D76+1),0)</f>
        <v>0</v>
      </c>
      <c r="AJ76" s="139" cm="1">
        <f t="array" ref="AJ76">IF($D76&lt;=AJ$5,$E76*INDEX($L$25:$BF$25,1,AJ$5-$D76+1),0)</f>
        <v>0</v>
      </c>
      <c r="AK76" s="139" cm="1">
        <f t="array" ref="AK76">IF($D76&lt;=AK$5,$E76*INDEX($L$25:$BF$25,1,AK$5-$D76+1),0)</f>
        <v>0</v>
      </c>
      <c r="AL76" s="139" cm="1">
        <f t="array" ref="AL76">IF($D76&lt;=AL$5,$E76*INDEX($L$25:$BF$25,1,AL$5-$D76+1),0)</f>
        <v>0</v>
      </c>
      <c r="AM76" s="139" cm="1">
        <f t="array" ref="AM76">IF($D76&lt;=AM$5,$E76*INDEX($L$25:$BF$25,1,AM$5-$D76+1),0)</f>
        <v>0</v>
      </c>
      <c r="AN76" s="139" cm="1">
        <f t="array" ref="AN76">IF($D76&lt;=AN$5,$E76*INDEX($L$25:$BF$25,1,AN$5-$D76+1),0)</f>
        <v>0</v>
      </c>
      <c r="AO76" s="139" cm="1">
        <f t="array" ref="AO76">IF($D76&lt;=AO$5,$E76*INDEX($L$25:$BF$25,1,AO$5-$D76+1),0)</f>
        <v>0</v>
      </c>
      <c r="AP76" s="139" cm="1">
        <f t="array" ref="AP76">IF($D76&lt;=AP$5,$E76*INDEX($L$25:$BF$25,1,AP$5-$D76+1),0)</f>
        <v>0</v>
      </c>
      <c r="AQ76" s="139" cm="1">
        <f t="array" ref="AQ76">IF($D76&lt;=AQ$5,$E76*INDEX($L$25:$BF$25,1,AQ$5-$D76+1),0)</f>
        <v>0</v>
      </c>
      <c r="AR76" s="139" cm="1">
        <f t="array" ref="AR76">IF($D76&lt;=AR$5,$E76*INDEX($L$25:$BF$25,1,AR$5-$D76+1),0)</f>
        <v>0</v>
      </c>
      <c r="AS76" s="139" cm="1">
        <f t="array" ref="AS76">IF($D76&lt;=AS$5,$E76*INDEX($L$25:$BF$25,1,AS$5-$D76+1),0)</f>
        <v>0</v>
      </c>
      <c r="AT76" s="139" cm="1">
        <f t="array" ref="AT76">IF($D76&lt;=AT$5,$E76*INDEX($L$25:$BF$25,1,AT$5-$D76+1),0)</f>
        <v>0</v>
      </c>
      <c r="AU76" s="139" cm="1">
        <f t="array" ref="AU76">IF($D76&lt;=AU$5,$E76*INDEX($L$25:$BF$25,1,AU$5-$D76+1),0)</f>
        <v>0</v>
      </c>
      <c r="AV76" s="139" cm="1">
        <f t="array" ref="AV76">IF($D76&lt;=AV$5,$E76*INDEX($L$25:$BF$25,1,AV$5-$D76+1),0)</f>
        <v>0</v>
      </c>
      <c r="AW76" s="139" cm="1">
        <f t="array" ref="AW76">IF($D76&lt;=AW$5,$E76*INDEX($L$25:$BF$25,1,AW$5-$D76+1),0)</f>
        <v>0</v>
      </c>
      <c r="AX76" s="139" cm="1">
        <f t="array" ref="AX76">IF($D76&lt;=AX$5,$E76*INDEX($L$25:$BF$25,1,AX$5-$D76+1),0)</f>
        <v>0</v>
      </c>
      <c r="AY76" s="139" cm="1">
        <f t="array" ref="AY76">IF($D76&lt;=AY$5,$E76*INDEX($L$25:$BF$25,1,AY$5-$D76+1),0)</f>
        <v>0</v>
      </c>
      <c r="AZ76" s="139" cm="1">
        <f t="array" ref="AZ76">IF($D76&lt;=AZ$5,$E76*INDEX($L$25:$BF$25,1,AZ$5-$D76+1),0)</f>
        <v>0</v>
      </c>
      <c r="BA76" s="139" cm="1">
        <f t="array" ref="BA76">IF($D76&lt;=BA$5,$E76*INDEX($L$25:$BF$25,1,BA$5-$D76+1),0)</f>
        <v>0</v>
      </c>
      <c r="BB76" s="139" cm="1">
        <f t="array" ref="BB76">IF($D76&lt;=BB$5,$E76*INDEX($L$25:$BF$25,1,BB$5-$D76+1),0)</f>
        <v>0</v>
      </c>
      <c r="BC76" s="139" cm="1">
        <f t="array" ref="BC76">IF($D76&lt;=BC$5,$E76*INDEX($L$25:$BF$25,1,BC$5-$D76+1),0)</f>
        <v>0</v>
      </c>
      <c r="BD76" s="139" cm="1">
        <f t="array" ref="BD76">IF($D76&lt;=BD$5,$E76*INDEX($L$25:$BF$25,1,BD$5-$D76+1),0)</f>
        <v>0</v>
      </c>
      <c r="BE76" s="139" cm="1">
        <f t="array" ref="BE76">IF($D76&lt;=BE$5,$E76*INDEX($L$25:$BF$25,1,BE$5-$D76+1),0)</f>
        <v>0</v>
      </c>
      <c r="BF76" s="139" cm="1">
        <f t="array" ref="BF76">IF($D76&lt;=BF$5,$E76*INDEX($L$25:$BF$25,1,BF$5-$D76+1),0)</f>
        <v>0</v>
      </c>
      <c r="BH76" s="70">
        <f t="shared" ca="1" si="106"/>
        <v>0</v>
      </c>
      <c r="BI76" s="70">
        <f t="shared" ca="1" si="106"/>
        <v>0</v>
      </c>
      <c r="BJ76" s="70">
        <f t="shared" ca="1" si="106"/>
        <v>0</v>
      </c>
      <c r="BK76" s="70">
        <f t="shared" ca="1" si="106"/>
        <v>0</v>
      </c>
      <c r="BL76" s="70">
        <f t="shared" ca="1" si="106"/>
        <v>0</v>
      </c>
      <c r="BM76" s="70">
        <f t="shared" ca="1" si="106"/>
        <v>0</v>
      </c>
      <c r="BN76" s="70">
        <f t="shared" ca="1" si="106"/>
        <v>0</v>
      </c>
      <c r="BO76" s="70">
        <f t="shared" ca="1" si="106"/>
        <v>0</v>
      </c>
      <c r="BP76" s="70">
        <f t="shared" ca="1" si="106"/>
        <v>0</v>
      </c>
      <c r="BQ76" s="70">
        <f t="shared" ca="1" si="106"/>
        <v>0</v>
      </c>
      <c r="BR76" s="70">
        <f t="shared" ca="1" si="106"/>
        <v>0</v>
      </c>
      <c r="BS76" s="70">
        <f t="shared" ca="1" si="106"/>
        <v>0</v>
      </c>
      <c r="BT76" s="70">
        <f t="shared" ca="1" si="106"/>
        <v>0</v>
      </c>
      <c r="BU76" s="70">
        <f t="shared" ca="1" si="106"/>
        <v>0</v>
      </c>
      <c r="BV76" s="70">
        <f t="shared" ca="1" si="106"/>
        <v>0</v>
      </c>
      <c r="BW76" s="70">
        <f t="shared" ca="1" si="106"/>
        <v>0</v>
      </c>
      <c r="BX76" s="139"/>
      <c r="BY76" s="70">
        <f t="shared" ca="1" si="107"/>
        <v>0</v>
      </c>
      <c r="BZ76" s="70">
        <f t="shared" ca="1" si="107"/>
        <v>0</v>
      </c>
      <c r="CA76" s="70">
        <f t="shared" ca="1" si="107"/>
        <v>0</v>
      </c>
      <c r="CB76" s="70">
        <f t="shared" ca="1" si="107"/>
        <v>0</v>
      </c>
    </row>
    <row r="77" spans="2:80" s="217" customFormat="1" hidden="1" outlineLevel="1">
      <c r="B77" s="223">
        <f t="shared" si="100"/>
        <v>45169</v>
      </c>
      <c r="C77" s="136"/>
      <c r="D77" s="17">
        <f t="shared" si="101"/>
        <v>44</v>
      </c>
      <c r="E77" s="36" cm="1">
        <f t="array" ref="E77">INDEX(L$20:BF$20,1,D77)</f>
        <v>0</v>
      </c>
      <c r="F77" s="36"/>
      <c r="G77" s="36"/>
      <c r="H77" s="36"/>
      <c r="I77" s="36"/>
      <c r="J77" s="36"/>
      <c r="K77" s="36"/>
      <c r="L77" s="139" cm="1">
        <f t="array" ref="L77">IF($D77&lt;=L$5,$E77*INDEX($L$25:$BF$25,1,L$5-$D77+1),0)</f>
        <v>0</v>
      </c>
      <c r="M77" s="139" cm="1">
        <f t="array" ref="M77">IF($D77&lt;=M$5,$E77*INDEX($L$25:$BF$25,1,M$5-$D77+1),0)</f>
        <v>0</v>
      </c>
      <c r="N77" s="139" cm="1">
        <f t="array" ref="N77">IF($D77&lt;=N$5,$E77*INDEX($L$25:$BF$25,1,N$5-$D77+1),0)</f>
        <v>0</v>
      </c>
      <c r="O77" s="139" cm="1">
        <f t="array" ref="O77">IF($D77&lt;=O$5,$E77*INDEX($L$25:$BF$25,1,O$5-$D77+1),0)</f>
        <v>0</v>
      </c>
      <c r="P77" s="139" cm="1">
        <f t="array" ref="P77">IF($D77&lt;=P$5,$E77*INDEX($L$25:$BF$25,1,P$5-$D77+1),0)</f>
        <v>0</v>
      </c>
      <c r="Q77" s="139" cm="1">
        <f t="array" ref="Q77">IF($D77&lt;=Q$5,$E77*INDEX($L$25:$BF$25,1,Q$5-$D77+1),0)</f>
        <v>0</v>
      </c>
      <c r="R77" s="139" cm="1">
        <f t="array" ref="R77">IF($D77&lt;=R$5,$E77*INDEX($L$25:$BF$25,1,R$5-$D77+1),0)</f>
        <v>0</v>
      </c>
      <c r="S77" s="139" cm="1">
        <f t="array" ref="S77">IF($D77&lt;=S$5,$E77*INDEX($L$25:$BF$25,1,S$5-$D77+1),0)</f>
        <v>0</v>
      </c>
      <c r="T77" s="139" cm="1">
        <f t="array" ref="T77">IF($D77&lt;=T$5,$E77*INDEX($L$25:$BF$25,1,T$5-$D77+1),0)</f>
        <v>0</v>
      </c>
      <c r="U77" s="139" cm="1">
        <f t="array" ref="U77">IF($D77&lt;=U$5,$E77*INDEX($L$25:$BF$25,1,U$5-$D77+1),0)</f>
        <v>0</v>
      </c>
      <c r="V77" s="139" cm="1">
        <f t="array" ref="V77">IF($D77&lt;=V$5,$E77*INDEX($L$25:$BF$25,1,V$5-$D77+1),0)</f>
        <v>0</v>
      </c>
      <c r="W77" s="139" cm="1">
        <f t="array" ref="W77">IF($D77&lt;=W$5,$E77*INDEX($L$25:$BF$25,1,W$5-$D77+1),0)</f>
        <v>0</v>
      </c>
      <c r="X77" s="139" cm="1">
        <f t="array" ref="X77">IF($D77&lt;=X$5,$E77*INDEX($L$25:$BF$25,1,X$5-$D77+1),0)</f>
        <v>0</v>
      </c>
      <c r="Y77" s="139" cm="1">
        <f t="array" ref="Y77">IF($D77&lt;=Y$5,$E77*INDEX($L$25:$BF$25,1,Y$5-$D77+1),0)</f>
        <v>0</v>
      </c>
      <c r="Z77" s="139" cm="1">
        <f t="array" ref="Z77">IF($D77&lt;=Z$5,$E77*INDEX($L$25:$BF$25,1,Z$5-$D77+1),0)</f>
        <v>0</v>
      </c>
      <c r="AA77" s="139" cm="1">
        <f t="array" ref="AA77">IF($D77&lt;=AA$5,$E77*INDEX($L$25:$BF$25,1,AA$5-$D77+1),0)</f>
        <v>0</v>
      </c>
      <c r="AB77" s="139" cm="1">
        <f t="array" ref="AB77">IF($D77&lt;=AB$5,$E77*INDEX($L$25:$BF$25,1,AB$5-$D77+1),0)</f>
        <v>0</v>
      </c>
      <c r="AC77" s="139" cm="1">
        <f t="array" ref="AC77">IF($D77&lt;=AC$5,$E77*INDEX($L$25:$BF$25,1,AC$5-$D77+1),0)</f>
        <v>0</v>
      </c>
      <c r="AD77" s="139" cm="1">
        <f t="array" ref="AD77">IF($D77&lt;=AD$5,$E77*INDEX($L$25:$BF$25,1,AD$5-$D77+1),0)</f>
        <v>0</v>
      </c>
      <c r="AE77" s="139" cm="1">
        <f t="array" ref="AE77">IF($D77&lt;=AE$5,$E77*INDEX($L$25:$BF$25,1,AE$5-$D77+1),0)</f>
        <v>0</v>
      </c>
      <c r="AF77" s="139" cm="1">
        <f t="array" ref="AF77">IF($D77&lt;=AF$5,$E77*INDEX($L$25:$BF$25,1,AF$5-$D77+1),0)</f>
        <v>0</v>
      </c>
      <c r="AG77" s="139" cm="1">
        <f t="array" ref="AG77">IF($D77&lt;=AG$5,$E77*INDEX($L$25:$BF$25,1,AG$5-$D77+1),0)</f>
        <v>0</v>
      </c>
      <c r="AH77" s="139" cm="1">
        <f t="array" ref="AH77">IF($D77&lt;=AH$5,$E77*INDEX($L$25:$BF$25,1,AH$5-$D77+1),0)</f>
        <v>0</v>
      </c>
      <c r="AI77" s="139" cm="1">
        <f t="array" ref="AI77">IF($D77&lt;=AI$5,$E77*INDEX($L$25:$BF$25,1,AI$5-$D77+1),0)</f>
        <v>0</v>
      </c>
      <c r="AJ77" s="139" cm="1">
        <f t="array" ref="AJ77">IF($D77&lt;=AJ$5,$E77*INDEX($L$25:$BF$25,1,AJ$5-$D77+1),0)</f>
        <v>0</v>
      </c>
      <c r="AK77" s="139" cm="1">
        <f t="array" ref="AK77">IF($D77&lt;=AK$5,$E77*INDEX($L$25:$BF$25,1,AK$5-$D77+1),0)</f>
        <v>0</v>
      </c>
      <c r="AL77" s="139" cm="1">
        <f t="array" ref="AL77">IF($D77&lt;=AL$5,$E77*INDEX($L$25:$BF$25,1,AL$5-$D77+1),0)</f>
        <v>0</v>
      </c>
      <c r="AM77" s="139" cm="1">
        <f t="array" ref="AM77">IF($D77&lt;=AM$5,$E77*INDEX($L$25:$BF$25,1,AM$5-$D77+1),0)</f>
        <v>0</v>
      </c>
      <c r="AN77" s="139" cm="1">
        <f t="array" ref="AN77">IF($D77&lt;=AN$5,$E77*INDEX($L$25:$BF$25,1,AN$5-$D77+1),0)</f>
        <v>0</v>
      </c>
      <c r="AO77" s="139" cm="1">
        <f t="array" ref="AO77">IF($D77&lt;=AO$5,$E77*INDEX($L$25:$BF$25,1,AO$5-$D77+1),0)</f>
        <v>0</v>
      </c>
      <c r="AP77" s="139" cm="1">
        <f t="array" ref="AP77">IF($D77&lt;=AP$5,$E77*INDEX($L$25:$BF$25,1,AP$5-$D77+1),0)</f>
        <v>0</v>
      </c>
      <c r="AQ77" s="139" cm="1">
        <f t="array" ref="AQ77">IF($D77&lt;=AQ$5,$E77*INDEX($L$25:$BF$25,1,AQ$5-$D77+1),0)</f>
        <v>0</v>
      </c>
      <c r="AR77" s="139" cm="1">
        <f t="array" ref="AR77">IF($D77&lt;=AR$5,$E77*INDEX($L$25:$BF$25,1,AR$5-$D77+1),0)</f>
        <v>0</v>
      </c>
      <c r="AS77" s="139" cm="1">
        <f t="array" ref="AS77">IF($D77&lt;=AS$5,$E77*INDEX($L$25:$BF$25,1,AS$5-$D77+1),0)</f>
        <v>0</v>
      </c>
      <c r="AT77" s="139" cm="1">
        <f t="array" ref="AT77">IF($D77&lt;=AT$5,$E77*INDEX($L$25:$BF$25,1,AT$5-$D77+1),0)</f>
        <v>0</v>
      </c>
      <c r="AU77" s="139" cm="1">
        <f t="array" ref="AU77">IF($D77&lt;=AU$5,$E77*INDEX($L$25:$BF$25,1,AU$5-$D77+1),0)</f>
        <v>0</v>
      </c>
      <c r="AV77" s="139" cm="1">
        <f t="array" ref="AV77">IF($D77&lt;=AV$5,$E77*INDEX($L$25:$BF$25,1,AV$5-$D77+1),0)</f>
        <v>0</v>
      </c>
      <c r="AW77" s="139" cm="1">
        <f t="array" ref="AW77">IF($D77&lt;=AW$5,$E77*INDEX($L$25:$BF$25,1,AW$5-$D77+1),0)</f>
        <v>0</v>
      </c>
      <c r="AX77" s="139" cm="1">
        <f t="array" ref="AX77">IF($D77&lt;=AX$5,$E77*INDEX($L$25:$BF$25,1,AX$5-$D77+1),0)</f>
        <v>0</v>
      </c>
      <c r="AY77" s="139" cm="1">
        <f t="array" ref="AY77">IF($D77&lt;=AY$5,$E77*INDEX($L$25:$BF$25,1,AY$5-$D77+1),0)</f>
        <v>0</v>
      </c>
      <c r="AZ77" s="139" cm="1">
        <f t="array" ref="AZ77">IF($D77&lt;=AZ$5,$E77*INDEX($L$25:$BF$25,1,AZ$5-$D77+1),0)</f>
        <v>0</v>
      </c>
      <c r="BA77" s="139" cm="1">
        <f t="array" ref="BA77">IF($D77&lt;=BA$5,$E77*INDEX($L$25:$BF$25,1,BA$5-$D77+1),0)</f>
        <v>0</v>
      </c>
      <c r="BB77" s="139" cm="1">
        <f t="array" ref="BB77">IF($D77&lt;=BB$5,$E77*INDEX($L$25:$BF$25,1,BB$5-$D77+1),0)</f>
        <v>0</v>
      </c>
      <c r="BC77" s="139" cm="1">
        <f t="array" ref="BC77">IF($D77&lt;=BC$5,$E77*INDEX($L$25:$BF$25,1,BC$5-$D77+1),0)</f>
        <v>0</v>
      </c>
      <c r="BD77" s="139" cm="1">
        <f t="array" ref="BD77">IF($D77&lt;=BD$5,$E77*INDEX($L$25:$BF$25,1,BD$5-$D77+1),0)</f>
        <v>0</v>
      </c>
      <c r="BE77" s="139" cm="1">
        <f t="array" ref="BE77">IF($D77&lt;=BE$5,$E77*INDEX($L$25:$BF$25,1,BE$5-$D77+1),0)</f>
        <v>0</v>
      </c>
      <c r="BF77" s="139" cm="1">
        <f t="array" ref="BF77">IF($D77&lt;=BF$5,$E77*INDEX($L$25:$BF$25,1,BF$5-$D77+1),0)</f>
        <v>0</v>
      </c>
      <c r="BH77" s="70">
        <f t="shared" ca="1" si="106"/>
        <v>0</v>
      </c>
      <c r="BI77" s="70">
        <f t="shared" ca="1" si="106"/>
        <v>0</v>
      </c>
      <c r="BJ77" s="70">
        <f t="shared" ca="1" si="106"/>
        <v>0</v>
      </c>
      <c r="BK77" s="70">
        <f t="shared" ca="1" si="106"/>
        <v>0</v>
      </c>
      <c r="BL77" s="70">
        <f t="shared" ca="1" si="106"/>
        <v>0</v>
      </c>
      <c r="BM77" s="70">
        <f t="shared" ca="1" si="106"/>
        <v>0</v>
      </c>
      <c r="BN77" s="70">
        <f t="shared" ca="1" si="106"/>
        <v>0</v>
      </c>
      <c r="BO77" s="70">
        <f t="shared" ca="1" si="106"/>
        <v>0</v>
      </c>
      <c r="BP77" s="70">
        <f t="shared" ca="1" si="106"/>
        <v>0</v>
      </c>
      <c r="BQ77" s="70">
        <f t="shared" ca="1" si="106"/>
        <v>0</v>
      </c>
      <c r="BR77" s="70">
        <f t="shared" ca="1" si="106"/>
        <v>0</v>
      </c>
      <c r="BS77" s="70">
        <f t="shared" ca="1" si="106"/>
        <v>0</v>
      </c>
      <c r="BT77" s="70">
        <f t="shared" ca="1" si="106"/>
        <v>0</v>
      </c>
      <c r="BU77" s="70">
        <f t="shared" ca="1" si="106"/>
        <v>0</v>
      </c>
      <c r="BV77" s="70">
        <f t="shared" ca="1" si="106"/>
        <v>0</v>
      </c>
      <c r="BW77" s="70">
        <f t="shared" ca="1" si="106"/>
        <v>0</v>
      </c>
      <c r="BX77" s="139"/>
      <c r="BY77" s="70">
        <f t="shared" ca="1" si="107"/>
        <v>0</v>
      </c>
      <c r="BZ77" s="70">
        <f t="shared" ca="1" si="107"/>
        <v>0</v>
      </c>
      <c r="CA77" s="70">
        <f t="shared" ca="1" si="107"/>
        <v>0</v>
      </c>
      <c r="CB77" s="70">
        <f t="shared" ca="1" si="107"/>
        <v>0</v>
      </c>
    </row>
    <row r="78" spans="2:80" s="217" customFormat="1" hidden="1" outlineLevel="1">
      <c r="B78" s="223">
        <f t="shared" si="100"/>
        <v>45199</v>
      </c>
      <c r="C78" s="136"/>
      <c r="D78" s="17">
        <f t="shared" si="101"/>
        <v>45</v>
      </c>
      <c r="E78" s="36" cm="1">
        <f t="array" ref="E78">INDEX(L$20:BF$20,1,D78)</f>
        <v>0</v>
      </c>
      <c r="F78" s="36"/>
      <c r="G78" s="36"/>
      <c r="H78" s="36"/>
      <c r="I78" s="36"/>
      <c r="J78" s="36"/>
      <c r="K78" s="36"/>
      <c r="L78" s="139" cm="1">
        <f t="array" ref="L78">IF($D78&lt;=L$5,$E78*INDEX($L$25:$BF$25,1,L$5-$D78+1),0)</f>
        <v>0</v>
      </c>
      <c r="M78" s="139" cm="1">
        <f t="array" ref="M78">IF($D78&lt;=M$5,$E78*INDEX($L$25:$BF$25,1,M$5-$D78+1),0)</f>
        <v>0</v>
      </c>
      <c r="N78" s="139" cm="1">
        <f t="array" ref="N78">IF($D78&lt;=N$5,$E78*INDEX($L$25:$BF$25,1,N$5-$D78+1),0)</f>
        <v>0</v>
      </c>
      <c r="O78" s="139" cm="1">
        <f t="array" ref="O78">IF($D78&lt;=O$5,$E78*INDEX($L$25:$BF$25,1,O$5-$D78+1),0)</f>
        <v>0</v>
      </c>
      <c r="P78" s="139" cm="1">
        <f t="array" ref="P78">IF($D78&lt;=P$5,$E78*INDEX($L$25:$BF$25,1,P$5-$D78+1),0)</f>
        <v>0</v>
      </c>
      <c r="Q78" s="139" cm="1">
        <f t="array" ref="Q78">IF($D78&lt;=Q$5,$E78*INDEX($L$25:$BF$25,1,Q$5-$D78+1),0)</f>
        <v>0</v>
      </c>
      <c r="R78" s="139" cm="1">
        <f t="array" ref="R78">IF($D78&lt;=R$5,$E78*INDEX($L$25:$BF$25,1,R$5-$D78+1),0)</f>
        <v>0</v>
      </c>
      <c r="S78" s="139" cm="1">
        <f t="array" ref="S78">IF($D78&lt;=S$5,$E78*INDEX($L$25:$BF$25,1,S$5-$D78+1),0)</f>
        <v>0</v>
      </c>
      <c r="T78" s="139" cm="1">
        <f t="array" ref="T78">IF($D78&lt;=T$5,$E78*INDEX($L$25:$BF$25,1,T$5-$D78+1),0)</f>
        <v>0</v>
      </c>
      <c r="U78" s="139" cm="1">
        <f t="array" ref="U78">IF($D78&lt;=U$5,$E78*INDEX($L$25:$BF$25,1,U$5-$D78+1),0)</f>
        <v>0</v>
      </c>
      <c r="V78" s="139" cm="1">
        <f t="array" ref="V78">IF($D78&lt;=V$5,$E78*INDEX($L$25:$BF$25,1,V$5-$D78+1),0)</f>
        <v>0</v>
      </c>
      <c r="W78" s="139" cm="1">
        <f t="array" ref="W78">IF($D78&lt;=W$5,$E78*INDEX($L$25:$BF$25,1,W$5-$D78+1),0)</f>
        <v>0</v>
      </c>
      <c r="X78" s="139" cm="1">
        <f t="array" ref="X78">IF($D78&lt;=X$5,$E78*INDEX($L$25:$BF$25,1,X$5-$D78+1),0)</f>
        <v>0</v>
      </c>
      <c r="Y78" s="139" cm="1">
        <f t="array" ref="Y78">IF($D78&lt;=Y$5,$E78*INDEX($L$25:$BF$25,1,Y$5-$D78+1),0)</f>
        <v>0</v>
      </c>
      <c r="Z78" s="139" cm="1">
        <f t="array" ref="Z78">IF($D78&lt;=Z$5,$E78*INDEX($L$25:$BF$25,1,Z$5-$D78+1),0)</f>
        <v>0</v>
      </c>
      <c r="AA78" s="139" cm="1">
        <f t="array" ref="AA78">IF($D78&lt;=AA$5,$E78*INDEX($L$25:$BF$25,1,AA$5-$D78+1),0)</f>
        <v>0</v>
      </c>
      <c r="AB78" s="139" cm="1">
        <f t="array" ref="AB78">IF($D78&lt;=AB$5,$E78*INDEX($L$25:$BF$25,1,AB$5-$D78+1),0)</f>
        <v>0</v>
      </c>
      <c r="AC78" s="139" cm="1">
        <f t="array" ref="AC78">IF($D78&lt;=AC$5,$E78*INDEX($L$25:$BF$25,1,AC$5-$D78+1),0)</f>
        <v>0</v>
      </c>
      <c r="AD78" s="139" cm="1">
        <f t="array" ref="AD78">IF($D78&lt;=AD$5,$E78*INDEX($L$25:$BF$25,1,AD$5-$D78+1),0)</f>
        <v>0</v>
      </c>
      <c r="AE78" s="139" cm="1">
        <f t="array" ref="AE78">IF($D78&lt;=AE$5,$E78*INDEX($L$25:$BF$25,1,AE$5-$D78+1),0)</f>
        <v>0</v>
      </c>
      <c r="AF78" s="139" cm="1">
        <f t="array" ref="AF78">IF($D78&lt;=AF$5,$E78*INDEX($L$25:$BF$25,1,AF$5-$D78+1),0)</f>
        <v>0</v>
      </c>
      <c r="AG78" s="139" cm="1">
        <f t="array" ref="AG78">IF($D78&lt;=AG$5,$E78*INDEX($L$25:$BF$25,1,AG$5-$D78+1),0)</f>
        <v>0</v>
      </c>
      <c r="AH78" s="139" cm="1">
        <f t="array" ref="AH78">IF($D78&lt;=AH$5,$E78*INDEX($L$25:$BF$25,1,AH$5-$D78+1),0)</f>
        <v>0</v>
      </c>
      <c r="AI78" s="139" cm="1">
        <f t="array" ref="AI78">IF($D78&lt;=AI$5,$E78*INDEX($L$25:$BF$25,1,AI$5-$D78+1),0)</f>
        <v>0</v>
      </c>
      <c r="AJ78" s="139" cm="1">
        <f t="array" ref="AJ78">IF($D78&lt;=AJ$5,$E78*INDEX($L$25:$BF$25,1,AJ$5-$D78+1),0)</f>
        <v>0</v>
      </c>
      <c r="AK78" s="139" cm="1">
        <f t="array" ref="AK78">IF($D78&lt;=AK$5,$E78*INDEX($L$25:$BF$25,1,AK$5-$D78+1),0)</f>
        <v>0</v>
      </c>
      <c r="AL78" s="139" cm="1">
        <f t="array" ref="AL78">IF($D78&lt;=AL$5,$E78*INDEX($L$25:$BF$25,1,AL$5-$D78+1),0)</f>
        <v>0</v>
      </c>
      <c r="AM78" s="139" cm="1">
        <f t="array" ref="AM78">IF($D78&lt;=AM$5,$E78*INDEX($L$25:$BF$25,1,AM$5-$D78+1),0)</f>
        <v>0</v>
      </c>
      <c r="AN78" s="139" cm="1">
        <f t="array" ref="AN78">IF($D78&lt;=AN$5,$E78*INDEX($L$25:$BF$25,1,AN$5-$D78+1),0)</f>
        <v>0</v>
      </c>
      <c r="AO78" s="139" cm="1">
        <f t="array" ref="AO78">IF($D78&lt;=AO$5,$E78*INDEX($L$25:$BF$25,1,AO$5-$D78+1),0)</f>
        <v>0</v>
      </c>
      <c r="AP78" s="139" cm="1">
        <f t="array" ref="AP78">IF($D78&lt;=AP$5,$E78*INDEX($L$25:$BF$25,1,AP$5-$D78+1),0)</f>
        <v>0</v>
      </c>
      <c r="AQ78" s="139" cm="1">
        <f t="array" ref="AQ78">IF($D78&lt;=AQ$5,$E78*INDEX($L$25:$BF$25,1,AQ$5-$D78+1),0)</f>
        <v>0</v>
      </c>
      <c r="AR78" s="139" cm="1">
        <f t="array" ref="AR78">IF($D78&lt;=AR$5,$E78*INDEX($L$25:$BF$25,1,AR$5-$D78+1),0)</f>
        <v>0</v>
      </c>
      <c r="AS78" s="139" cm="1">
        <f t="array" ref="AS78">IF($D78&lt;=AS$5,$E78*INDEX($L$25:$BF$25,1,AS$5-$D78+1),0)</f>
        <v>0</v>
      </c>
      <c r="AT78" s="139" cm="1">
        <f t="array" ref="AT78">IF($D78&lt;=AT$5,$E78*INDEX($L$25:$BF$25,1,AT$5-$D78+1),0)</f>
        <v>0</v>
      </c>
      <c r="AU78" s="139" cm="1">
        <f t="array" ref="AU78">IF($D78&lt;=AU$5,$E78*INDEX($L$25:$BF$25,1,AU$5-$D78+1),0)</f>
        <v>0</v>
      </c>
      <c r="AV78" s="139" cm="1">
        <f t="array" ref="AV78">IF($D78&lt;=AV$5,$E78*INDEX($L$25:$BF$25,1,AV$5-$D78+1),0)</f>
        <v>0</v>
      </c>
      <c r="AW78" s="139" cm="1">
        <f t="array" ref="AW78">IF($D78&lt;=AW$5,$E78*INDEX($L$25:$BF$25,1,AW$5-$D78+1),0)</f>
        <v>0</v>
      </c>
      <c r="AX78" s="139" cm="1">
        <f t="array" ref="AX78">IF($D78&lt;=AX$5,$E78*INDEX($L$25:$BF$25,1,AX$5-$D78+1),0)</f>
        <v>0</v>
      </c>
      <c r="AY78" s="139" cm="1">
        <f t="array" ref="AY78">IF($D78&lt;=AY$5,$E78*INDEX($L$25:$BF$25,1,AY$5-$D78+1),0)</f>
        <v>0</v>
      </c>
      <c r="AZ78" s="139" cm="1">
        <f t="array" ref="AZ78">IF($D78&lt;=AZ$5,$E78*INDEX($L$25:$BF$25,1,AZ$5-$D78+1),0)</f>
        <v>0</v>
      </c>
      <c r="BA78" s="139" cm="1">
        <f t="array" ref="BA78">IF($D78&lt;=BA$5,$E78*INDEX($L$25:$BF$25,1,BA$5-$D78+1),0)</f>
        <v>0</v>
      </c>
      <c r="BB78" s="139" cm="1">
        <f t="array" ref="BB78">IF($D78&lt;=BB$5,$E78*INDEX($L$25:$BF$25,1,BB$5-$D78+1),0)</f>
        <v>0</v>
      </c>
      <c r="BC78" s="139" cm="1">
        <f t="array" ref="BC78">IF($D78&lt;=BC$5,$E78*INDEX($L$25:$BF$25,1,BC$5-$D78+1),0)</f>
        <v>0</v>
      </c>
      <c r="BD78" s="139" cm="1">
        <f t="array" ref="BD78">IF($D78&lt;=BD$5,$E78*INDEX($L$25:$BF$25,1,BD$5-$D78+1),0)</f>
        <v>0</v>
      </c>
      <c r="BE78" s="139" cm="1">
        <f t="array" ref="BE78">IF($D78&lt;=BE$5,$E78*INDEX($L$25:$BF$25,1,BE$5-$D78+1),0)</f>
        <v>0</v>
      </c>
      <c r="BF78" s="139" cm="1">
        <f t="array" ref="BF78">IF($D78&lt;=BF$5,$E78*INDEX($L$25:$BF$25,1,BF$5-$D78+1),0)</f>
        <v>0</v>
      </c>
      <c r="BH78" s="70">
        <f t="shared" ca="1" si="106"/>
        <v>0</v>
      </c>
      <c r="BI78" s="70">
        <f t="shared" ca="1" si="106"/>
        <v>0</v>
      </c>
      <c r="BJ78" s="70">
        <f t="shared" ca="1" si="106"/>
        <v>0</v>
      </c>
      <c r="BK78" s="70">
        <f t="shared" ca="1" si="106"/>
        <v>0</v>
      </c>
      <c r="BL78" s="70">
        <f t="shared" ca="1" si="106"/>
        <v>0</v>
      </c>
      <c r="BM78" s="70">
        <f t="shared" ca="1" si="106"/>
        <v>0</v>
      </c>
      <c r="BN78" s="70">
        <f t="shared" ca="1" si="106"/>
        <v>0</v>
      </c>
      <c r="BO78" s="70">
        <f t="shared" ca="1" si="106"/>
        <v>0</v>
      </c>
      <c r="BP78" s="70">
        <f t="shared" ca="1" si="106"/>
        <v>0</v>
      </c>
      <c r="BQ78" s="70">
        <f t="shared" ca="1" si="106"/>
        <v>0</v>
      </c>
      <c r="BR78" s="70">
        <f t="shared" ca="1" si="106"/>
        <v>0</v>
      </c>
      <c r="BS78" s="70">
        <f t="shared" ca="1" si="106"/>
        <v>0</v>
      </c>
      <c r="BT78" s="70">
        <f t="shared" ca="1" si="106"/>
        <v>0</v>
      </c>
      <c r="BU78" s="70">
        <f t="shared" ca="1" si="106"/>
        <v>0</v>
      </c>
      <c r="BV78" s="70">
        <f t="shared" ca="1" si="106"/>
        <v>0</v>
      </c>
      <c r="BW78" s="70">
        <f t="shared" ca="1" si="106"/>
        <v>0</v>
      </c>
      <c r="BX78" s="139"/>
      <c r="BY78" s="70">
        <f t="shared" ca="1" si="107"/>
        <v>0</v>
      </c>
      <c r="BZ78" s="70">
        <f t="shared" ca="1" si="107"/>
        <v>0</v>
      </c>
      <c r="CA78" s="70">
        <f t="shared" ca="1" si="107"/>
        <v>0</v>
      </c>
      <c r="CB78" s="70">
        <f t="shared" ca="1" si="107"/>
        <v>0</v>
      </c>
    </row>
    <row r="79" spans="2:80" s="217" customFormat="1" hidden="1" outlineLevel="1">
      <c r="B79" s="223">
        <f t="shared" si="100"/>
        <v>45230</v>
      </c>
      <c r="C79" s="136"/>
      <c r="D79" s="17">
        <f t="shared" si="101"/>
        <v>46</v>
      </c>
      <c r="E79" s="36" cm="1">
        <f t="array" ref="E79">INDEX(L$20:BF$20,1,D79)</f>
        <v>0</v>
      </c>
      <c r="F79" s="36"/>
      <c r="G79" s="36"/>
      <c r="H79" s="36"/>
      <c r="I79" s="36"/>
      <c r="J79" s="36"/>
      <c r="K79" s="36"/>
      <c r="L79" s="139" cm="1">
        <f t="array" ref="L79">IF($D79&lt;=L$5,$E79*INDEX($L$25:$BF$25,1,L$5-$D79+1),0)</f>
        <v>0</v>
      </c>
      <c r="M79" s="139" cm="1">
        <f t="array" ref="M79">IF($D79&lt;=M$5,$E79*INDEX($L$25:$BF$25,1,M$5-$D79+1),0)</f>
        <v>0</v>
      </c>
      <c r="N79" s="139" cm="1">
        <f t="array" ref="N79">IF($D79&lt;=N$5,$E79*INDEX($L$25:$BF$25,1,N$5-$D79+1),0)</f>
        <v>0</v>
      </c>
      <c r="O79" s="139" cm="1">
        <f t="array" ref="O79">IF($D79&lt;=O$5,$E79*INDEX($L$25:$BF$25,1,O$5-$D79+1),0)</f>
        <v>0</v>
      </c>
      <c r="P79" s="139" cm="1">
        <f t="array" ref="P79">IF($D79&lt;=P$5,$E79*INDEX($L$25:$BF$25,1,P$5-$D79+1),0)</f>
        <v>0</v>
      </c>
      <c r="Q79" s="139" cm="1">
        <f t="array" ref="Q79">IF($D79&lt;=Q$5,$E79*INDEX($L$25:$BF$25,1,Q$5-$D79+1),0)</f>
        <v>0</v>
      </c>
      <c r="R79" s="139" cm="1">
        <f t="array" ref="R79">IF($D79&lt;=R$5,$E79*INDEX($L$25:$BF$25,1,R$5-$D79+1),0)</f>
        <v>0</v>
      </c>
      <c r="S79" s="139" cm="1">
        <f t="array" ref="S79">IF($D79&lt;=S$5,$E79*INDEX($L$25:$BF$25,1,S$5-$D79+1),0)</f>
        <v>0</v>
      </c>
      <c r="T79" s="139" cm="1">
        <f t="array" ref="T79">IF($D79&lt;=T$5,$E79*INDEX($L$25:$BF$25,1,T$5-$D79+1),0)</f>
        <v>0</v>
      </c>
      <c r="U79" s="139" cm="1">
        <f t="array" ref="U79">IF($D79&lt;=U$5,$E79*INDEX($L$25:$BF$25,1,U$5-$D79+1),0)</f>
        <v>0</v>
      </c>
      <c r="V79" s="139" cm="1">
        <f t="array" ref="V79">IF($D79&lt;=V$5,$E79*INDEX($L$25:$BF$25,1,V$5-$D79+1),0)</f>
        <v>0</v>
      </c>
      <c r="W79" s="139" cm="1">
        <f t="array" ref="W79">IF($D79&lt;=W$5,$E79*INDEX($L$25:$BF$25,1,W$5-$D79+1),0)</f>
        <v>0</v>
      </c>
      <c r="X79" s="139" cm="1">
        <f t="array" ref="X79">IF($D79&lt;=X$5,$E79*INDEX($L$25:$BF$25,1,X$5-$D79+1),0)</f>
        <v>0</v>
      </c>
      <c r="Y79" s="139" cm="1">
        <f t="array" ref="Y79">IF($D79&lt;=Y$5,$E79*INDEX($L$25:$BF$25,1,Y$5-$D79+1),0)</f>
        <v>0</v>
      </c>
      <c r="Z79" s="139" cm="1">
        <f t="array" ref="Z79">IF($D79&lt;=Z$5,$E79*INDEX($L$25:$BF$25,1,Z$5-$D79+1),0)</f>
        <v>0</v>
      </c>
      <c r="AA79" s="139" cm="1">
        <f t="array" ref="AA79">IF($D79&lt;=AA$5,$E79*INDEX($L$25:$BF$25,1,AA$5-$D79+1),0)</f>
        <v>0</v>
      </c>
      <c r="AB79" s="139" cm="1">
        <f t="array" ref="AB79">IF($D79&lt;=AB$5,$E79*INDEX($L$25:$BF$25,1,AB$5-$D79+1),0)</f>
        <v>0</v>
      </c>
      <c r="AC79" s="139" cm="1">
        <f t="array" ref="AC79">IF($D79&lt;=AC$5,$E79*INDEX($L$25:$BF$25,1,AC$5-$D79+1),0)</f>
        <v>0</v>
      </c>
      <c r="AD79" s="139" cm="1">
        <f t="array" ref="AD79">IF($D79&lt;=AD$5,$E79*INDEX($L$25:$BF$25,1,AD$5-$D79+1),0)</f>
        <v>0</v>
      </c>
      <c r="AE79" s="139" cm="1">
        <f t="array" ref="AE79">IF($D79&lt;=AE$5,$E79*INDEX($L$25:$BF$25,1,AE$5-$D79+1),0)</f>
        <v>0</v>
      </c>
      <c r="AF79" s="139" cm="1">
        <f t="array" ref="AF79">IF($D79&lt;=AF$5,$E79*INDEX($L$25:$BF$25,1,AF$5-$D79+1),0)</f>
        <v>0</v>
      </c>
      <c r="AG79" s="139" cm="1">
        <f t="array" ref="AG79">IF($D79&lt;=AG$5,$E79*INDEX($L$25:$BF$25,1,AG$5-$D79+1),0)</f>
        <v>0</v>
      </c>
      <c r="AH79" s="139" cm="1">
        <f t="array" ref="AH79">IF($D79&lt;=AH$5,$E79*INDEX($L$25:$BF$25,1,AH$5-$D79+1),0)</f>
        <v>0</v>
      </c>
      <c r="AI79" s="139" cm="1">
        <f t="array" ref="AI79">IF($D79&lt;=AI$5,$E79*INDEX($L$25:$BF$25,1,AI$5-$D79+1),0)</f>
        <v>0</v>
      </c>
      <c r="AJ79" s="139" cm="1">
        <f t="array" ref="AJ79">IF($D79&lt;=AJ$5,$E79*INDEX($L$25:$BF$25,1,AJ$5-$D79+1),0)</f>
        <v>0</v>
      </c>
      <c r="AK79" s="139" cm="1">
        <f t="array" ref="AK79">IF($D79&lt;=AK$5,$E79*INDEX($L$25:$BF$25,1,AK$5-$D79+1),0)</f>
        <v>0</v>
      </c>
      <c r="AL79" s="139" cm="1">
        <f t="array" ref="AL79">IF($D79&lt;=AL$5,$E79*INDEX($L$25:$BF$25,1,AL$5-$D79+1),0)</f>
        <v>0</v>
      </c>
      <c r="AM79" s="139" cm="1">
        <f t="array" ref="AM79">IF($D79&lt;=AM$5,$E79*INDEX($L$25:$BF$25,1,AM$5-$D79+1),0)</f>
        <v>0</v>
      </c>
      <c r="AN79" s="139" cm="1">
        <f t="array" ref="AN79">IF($D79&lt;=AN$5,$E79*INDEX($L$25:$BF$25,1,AN$5-$D79+1),0)</f>
        <v>0</v>
      </c>
      <c r="AO79" s="139" cm="1">
        <f t="array" ref="AO79">IF($D79&lt;=AO$5,$E79*INDEX($L$25:$BF$25,1,AO$5-$D79+1),0)</f>
        <v>0</v>
      </c>
      <c r="AP79" s="139" cm="1">
        <f t="array" ref="AP79">IF($D79&lt;=AP$5,$E79*INDEX($L$25:$BF$25,1,AP$5-$D79+1),0)</f>
        <v>0</v>
      </c>
      <c r="AQ79" s="139" cm="1">
        <f t="array" ref="AQ79">IF($D79&lt;=AQ$5,$E79*INDEX($L$25:$BF$25,1,AQ$5-$D79+1),0)</f>
        <v>0</v>
      </c>
      <c r="AR79" s="139" cm="1">
        <f t="array" ref="AR79">IF($D79&lt;=AR$5,$E79*INDEX($L$25:$BF$25,1,AR$5-$D79+1),0)</f>
        <v>0</v>
      </c>
      <c r="AS79" s="139" cm="1">
        <f t="array" ref="AS79">IF($D79&lt;=AS$5,$E79*INDEX($L$25:$BF$25,1,AS$5-$D79+1),0)</f>
        <v>0</v>
      </c>
      <c r="AT79" s="139" cm="1">
        <f t="array" ref="AT79">IF($D79&lt;=AT$5,$E79*INDEX($L$25:$BF$25,1,AT$5-$D79+1),0)</f>
        <v>0</v>
      </c>
      <c r="AU79" s="139" cm="1">
        <f t="array" ref="AU79">IF($D79&lt;=AU$5,$E79*INDEX($L$25:$BF$25,1,AU$5-$D79+1),0)</f>
        <v>0</v>
      </c>
      <c r="AV79" s="139" cm="1">
        <f t="array" ref="AV79">IF($D79&lt;=AV$5,$E79*INDEX($L$25:$BF$25,1,AV$5-$D79+1),0)</f>
        <v>0</v>
      </c>
      <c r="AW79" s="139" cm="1">
        <f t="array" ref="AW79">IF($D79&lt;=AW$5,$E79*INDEX($L$25:$BF$25,1,AW$5-$D79+1),0)</f>
        <v>0</v>
      </c>
      <c r="AX79" s="139" cm="1">
        <f t="array" ref="AX79">IF($D79&lt;=AX$5,$E79*INDEX($L$25:$BF$25,1,AX$5-$D79+1),0)</f>
        <v>0</v>
      </c>
      <c r="AY79" s="139" cm="1">
        <f t="array" ref="AY79">IF($D79&lt;=AY$5,$E79*INDEX($L$25:$BF$25,1,AY$5-$D79+1),0)</f>
        <v>0</v>
      </c>
      <c r="AZ79" s="139" cm="1">
        <f t="array" ref="AZ79">IF($D79&lt;=AZ$5,$E79*INDEX($L$25:$BF$25,1,AZ$5-$D79+1),0)</f>
        <v>0</v>
      </c>
      <c r="BA79" s="139" cm="1">
        <f t="array" ref="BA79">IF($D79&lt;=BA$5,$E79*INDEX($L$25:$BF$25,1,BA$5-$D79+1),0)</f>
        <v>0</v>
      </c>
      <c r="BB79" s="139" cm="1">
        <f t="array" ref="BB79">IF($D79&lt;=BB$5,$E79*INDEX($L$25:$BF$25,1,BB$5-$D79+1),0)</f>
        <v>0</v>
      </c>
      <c r="BC79" s="139" cm="1">
        <f t="array" ref="BC79">IF($D79&lt;=BC$5,$E79*INDEX($L$25:$BF$25,1,BC$5-$D79+1),0)</f>
        <v>0</v>
      </c>
      <c r="BD79" s="139" cm="1">
        <f t="array" ref="BD79">IF($D79&lt;=BD$5,$E79*INDEX($L$25:$BF$25,1,BD$5-$D79+1),0)</f>
        <v>0</v>
      </c>
      <c r="BE79" s="139" cm="1">
        <f t="array" ref="BE79">IF($D79&lt;=BE$5,$E79*INDEX($L$25:$BF$25,1,BE$5-$D79+1),0)</f>
        <v>0</v>
      </c>
      <c r="BF79" s="139" cm="1">
        <f t="array" ref="BF79">IF($D79&lt;=BF$5,$E79*INDEX($L$25:$BF$25,1,BF$5-$D79+1),0)</f>
        <v>0</v>
      </c>
      <c r="BH79" s="70">
        <f t="shared" ca="1" si="106"/>
        <v>0</v>
      </c>
      <c r="BI79" s="70">
        <f t="shared" ca="1" si="106"/>
        <v>0</v>
      </c>
      <c r="BJ79" s="70">
        <f t="shared" ca="1" si="106"/>
        <v>0</v>
      </c>
      <c r="BK79" s="70">
        <f t="shared" ca="1" si="106"/>
        <v>0</v>
      </c>
      <c r="BL79" s="70">
        <f t="shared" ca="1" si="106"/>
        <v>0</v>
      </c>
      <c r="BM79" s="70">
        <f t="shared" ca="1" si="106"/>
        <v>0</v>
      </c>
      <c r="BN79" s="70">
        <f t="shared" ca="1" si="106"/>
        <v>0</v>
      </c>
      <c r="BO79" s="70">
        <f t="shared" ca="1" si="106"/>
        <v>0</v>
      </c>
      <c r="BP79" s="70">
        <f t="shared" ca="1" si="106"/>
        <v>0</v>
      </c>
      <c r="BQ79" s="70">
        <f t="shared" ca="1" si="106"/>
        <v>0</v>
      </c>
      <c r="BR79" s="70">
        <f t="shared" ca="1" si="106"/>
        <v>0</v>
      </c>
      <c r="BS79" s="70">
        <f t="shared" ca="1" si="106"/>
        <v>0</v>
      </c>
      <c r="BT79" s="70">
        <f t="shared" ca="1" si="106"/>
        <v>0</v>
      </c>
      <c r="BU79" s="70">
        <f t="shared" ca="1" si="106"/>
        <v>0</v>
      </c>
      <c r="BV79" s="70">
        <f t="shared" ca="1" si="106"/>
        <v>0</v>
      </c>
      <c r="BW79" s="70">
        <f t="shared" ca="1" si="106"/>
        <v>0</v>
      </c>
      <c r="BX79" s="139"/>
      <c r="BY79" s="70">
        <f t="shared" ca="1" si="107"/>
        <v>0</v>
      </c>
      <c r="BZ79" s="70">
        <f t="shared" ca="1" si="107"/>
        <v>0</v>
      </c>
      <c r="CA79" s="70">
        <f t="shared" ca="1" si="107"/>
        <v>0</v>
      </c>
      <c r="CB79" s="70">
        <f t="shared" ca="1" si="107"/>
        <v>0</v>
      </c>
    </row>
    <row r="80" spans="2:80" s="217" customFormat="1" hidden="1" outlineLevel="1">
      <c r="B80" s="223">
        <f t="shared" si="100"/>
        <v>45260</v>
      </c>
      <c r="C80" s="136"/>
      <c r="D80" s="17">
        <f t="shared" si="101"/>
        <v>47</v>
      </c>
      <c r="E80" s="36" cm="1">
        <f t="array" ref="E80">INDEX(L$20:BF$20,1,D80)</f>
        <v>0</v>
      </c>
      <c r="F80" s="36"/>
      <c r="G80" s="36"/>
      <c r="H80" s="36"/>
      <c r="I80" s="36"/>
      <c r="J80" s="36"/>
      <c r="K80" s="36"/>
      <c r="L80" s="139" cm="1">
        <f t="array" ref="L80">IF($D80&lt;=L$5,$E80*INDEX($L$25:$BF$25,1,L$5-$D80+1),0)</f>
        <v>0</v>
      </c>
      <c r="M80" s="139" cm="1">
        <f t="array" ref="M80">IF($D80&lt;=M$5,$E80*INDEX($L$25:$BF$25,1,M$5-$D80+1),0)</f>
        <v>0</v>
      </c>
      <c r="N80" s="139" cm="1">
        <f t="array" ref="N80">IF($D80&lt;=N$5,$E80*INDEX($L$25:$BF$25,1,N$5-$D80+1),0)</f>
        <v>0</v>
      </c>
      <c r="O80" s="139" cm="1">
        <f t="array" ref="O80">IF($D80&lt;=O$5,$E80*INDEX($L$25:$BF$25,1,O$5-$D80+1),0)</f>
        <v>0</v>
      </c>
      <c r="P80" s="139" cm="1">
        <f t="array" ref="P80">IF($D80&lt;=P$5,$E80*INDEX($L$25:$BF$25,1,P$5-$D80+1),0)</f>
        <v>0</v>
      </c>
      <c r="Q80" s="139" cm="1">
        <f t="array" ref="Q80">IF($D80&lt;=Q$5,$E80*INDEX($L$25:$BF$25,1,Q$5-$D80+1),0)</f>
        <v>0</v>
      </c>
      <c r="R80" s="139" cm="1">
        <f t="array" ref="R80">IF($D80&lt;=R$5,$E80*INDEX($L$25:$BF$25,1,R$5-$D80+1),0)</f>
        <v>0</v>
      </c>
      <c r="S80" s="139" cm="1">
        <f t="array" ref="S80">IF($D80&lt;=S$5,$E80*INDEX($L$25:$BF$25,1,S$5-$D80+1),0)</f>
        <v>0</v>
      </c>
      <c r="T80" s="139" cm="1">
        <f t="array" ref="T80">IF($D80&lt;=T$5,$E80*INDEX($L$25:$BF$25,1,T$5-$D80+1),0)</f>
        <v>0</v>
      </c>
      <c r="U80" s="139" cm="1">
        <f t="array" ref="U80">IF($D80&lt;=U$5,$E80*INDEX($L$25:$BF$25,1,U$5-$D80+1),0)</f>
        <v>0</v>
      </c>
      <c r="V80" s="139" cm="1">
        <f t="array" ref="V80">IF($D80&lt;=V$5,$E80*INDEX($L$25:$BF$25,1,V$5-$D80+1),0)</f>
        <v>0</v>
      </c>
      <c r="W80" s="139" cm="1">
        <f t="array" ref="W80">IF($D80&lt;=W$5,$E80*INDEX($L$25:$BF$25,1,W$5-$D80+1),0)</f>
        <v>0</v>
      </c>
      <c r="X80" s="139" cm="1">
        <f t="array" ref="X80">IF($D80&lt;=X$5,$E80*INDEX($L$25:$BF$25,1,X$5-$D80+1),0)</f>
        <v>0</v>
      </c>
      <c r="Y80" s="139" cm="1">
        <f t="array" ref="Y80">IF($D80&lt;=Y$5,$E80*INDEX($L$25:$BF$25,1,Y$5-$D80+1),0)</f>
        <v>0</v>
      </c>
      <c r="Z80" s="139" cm="1">
        <f t="array" ref="Z80">IF($D80&lt;=Z$5,$E80*INDEX($L$25:$BF$25,1,Z$5-$D80+1),0)</f>
        <v>0</v>
      </c>
      <c r="AA80" s="139" cm="1">
        <f t="array" ref="AA80">IF($D80&lt;=AA$5,$E80*INDEX($L$25:$BF$25,1,AA$5-$D80+1),0)</f>
        <v>0</v>
      </c>
      <c r="AB80" s="139" cm="1">
        <f t="array" ref="AB80">IF($D80&lt;=AB$5,$E80*INDEX($L$25:$BF$25,1,AB$5-$D80+1),0)</f>
        <v>0</v>
      </c>
      <c r="AC80" s="139" cm="1">
        <f t="array" ref="AC80">IF($D80&lt;=AC$5,$E80*INDEX($L$25:$BF$25,1,AC$5-$D80+1),0)</f>
        <v>0</v>
      </c>
      <c r="AD80" s="139" cm="1">
        <f t="array" ref="AD80">IF($D80&lt;=AD$5,$E80*INDEX($L$25:$BF$25,1,AD$5-$D80+1),0)</f>
        <v>0</v>
      </c>
      <c r="AE80" s="139" cm="1">
        <f t="array" ref="AE80">IF($D80&lt;=AE$5,$E80*INDEX($L$25:$BF$25,1,AE$5-$D80+1),0)</f>
        <v>0</v>
      </c>
      <c r="AF80" s="139" cm="1">
        <f t="array" ref="AF80">IF($D80&lt;=AF$5,$E80*INDEX($L$25:$BF$25,1,AF$5-$D80+1),0)</f>
        <v>0</v>
      </c>
      <c r="AG80" s="139" cm="1">
        <f t="array" ref="AG80">IF($D80&lt;=AG$5,$E80*INDEX($L$25:$BF$25,1,AG$5-$D80+1),0)</f>
        <v>0</v>
      </c>
      <c r="AH80" s="139" cm="1">
        <f t="array" ref="AH80">IF($D80&lt;=AH$5,$E80*INDEX($L$25:$BF$25,1,AH$5-$D80+1),0)</f>
        <v>0</v>
      </c>
      <c r="AI80" s="139" cm="1">
        <f t="array" ref="AI80">IF($D80&lt;=AI$5,$E80*INDEX($L$25:$BF$25,1,AI$5-$D80+1),0)</f>
        <v>0</v>
      </c>
      <c r="AJ80" s="139" cm="1">
        <f t="array" ref="AJ80">IF($D80&lt;=AJ$5,$E80*INDEX($L$25:$BF$25,1,AJ$5-$D80+1),0)</f>
        <v>0</v>
      </c>
      <c r="AK80" s="139" cm="1">
        <f t="array" ref="AK80">IF($D80&lt;=AK$5,$E80*INDEX($L$25:$BF$25,1,AK$5-$D80+1),0)</f>
        <v>0</v>
      </c>
      <c r="AL80" s="139" cm="1">
        <f t="array" ref="AL80">IF($D80&lt;=AL$5,$E80*INDEX($L$25:$BF$25,1,AL$5-$D80+1),0)</f>
        <v>0</v>
      </c>
      <c r="AM80" s="139" cm="1">
        <f t="array" ref="AM80">IF($D80&lt;=AM$5,$E80*INDEX($L$25:$BF$25,1,AM$5-$D80+1),0)</f>
        <v>0</v>
      </c>
      <c r="AN80" s="139" cm="1">
        <f t="array" ref="AN80">IF($D80&lt;=AN$5,$E80*INDEX($L$25:$BF$25,1,AN$5-$D80+1),0)</f>
        <v>0</v>
      </c>
      <c r="AO80" s="139" cm="1">
        <f t="array" ref="AO80">IF($D80&lt;=AO$5,$E80*INDEX($L$25:$BF$25,1,AO$5-$D80+1),0)</f>
        <v>0</v>
      </c>
      <c r="AP80" s="139" cm="1">
        <f t="array" ref="AP80">IF($D80&lt;=AP$5,$E80*INDEX($L$25:$BF$25,1,AP$5-$D80+1),0)</f>
        <v>0</v>
      </c>
      <c r="AQ80" s="139" cm="1">
        <f t="array" ref="AQ80">IF($D80&lt;=AQ$5,$E80*INDEX($L$25:$BF$25,1,AQ$5-$D80+1),0)</f>
        <v>0</v>
      </c>
      <c r="AR80" s="139" cm="1">
        <f t="array" ref="AR80">IF($D80&lt;=AR$5,$E80*INDEX($L$25:$BF$25,1,AR$5-$D80+1),0)</f>
        <v>0</v>
      </c>
      <c r="AS80" s="139" cm="1">
        <f t="array" ref="AS80">IF($D80&lt;=AS$5,$E80*INDEX($L$25:$BF$25,1,AS$5-$D80+1),0)</f>
        <v>0</v>
      </c>
      <c r="AT80" s="139" cm="1">
        <f t="array" ref="AT80">IF($D80&lt;=AT$5,$E80*INDEX($L$25:$BF$25,1,AT$5-$D80+1),0)</f>
        <v>0</v>
      </c>
      <c r="AU80" s="139" cm="1">
        <f t="array" ref="AU80">IF($D80&lt;=AU$5,$E80*INDEX($L$25:$BF$25,1,AU$5-$D80+1),0)</f>
        <v>0</v>
      </c>
      <c r="AV80" s="139" cm="1">
        <f t="array" ref="AV80">IF($D80&lt;=AV$5,$E80*INDEX($L$25:$BF$25,1,AV$5-$D80+1),0)</f>
        <v>0</v>
      </c>
      <c r="AW80" s="139" cm="1">
        <f t="array" ref="AW80">IF($D80&lt;=AW$5,$E80*INDEX($L$25:$BF$25,1,AW$5-$D80+1),0)</f>
        <v>0</v>
      </c>
      <c r="AX80" s="139" cm="1">
        <f t="array" ref="AX80">IF($D80&lt;=AX$5,$E80*INDEX($L$25:$BF$25,1,AX$5-$D80+1),0)</f>
        <v>0</v>
      </c>
      <c r="AY80" s="139" cm="1">
        <f t="array" ref="AY80">IF($D80&lt;=AY$5,$E80*INDEX($L$25:$BF$25,1,AY$5-$D80+1),0)</f>
        <v>0</v>
      </c>
      <c r="AZ80" s="139" cm="1">
        <f t="array" ref="AZ80">IF($D80&lt;=AZ$5,$E80*INDEX($L$25:$BF$25,1,AZ$5-$D80+1),0)</f>
        <v>0</v>
      </c>
      <c r="BA80" s="139" cm="1">
        <f t="array" ref="BA80">IF($D80&lt;=BA$5,$E80*INDEX($L$25:$BF$25,1,BA$5-$D80+1),0)</f>
        <v>0</v>
      </c>
      <c r="BB80" s="139" cm="1">
        <f t="array" ref="BB80">IF($D80&lt;=BB$5,$E80*INDEX($L$25:$BF$25,1,BB$5-$D80+1),0)</f>
        <v>0</v>
      </c>
      <c r="BC80" s="139" cm="1">
        <f t="array" ref="BC80">IF($D80&lt;=BC$5,$E80*INDEX($L$25:$BF$25,1,BC$5-$D80+1),0)</f>
        <v>0</v>
      </c>
      <c r="BD80" s="139" cm="1">
        <f t="array" ref="BD80">IF($D80&lt;=BD$5,$E80*INDEX($L$25:$BF$25,1,BD$5-$D80+1),0)</f>
        <v>0</v>
      </c>
      <c r="BE80" s="139" cm="1">
        <f t="array" ref="BE80">IF($D80&lt;=BE$5,$E80*INDEX($L$25:$BF$25,1,BE$5-$D80+1),0)</f>
        <v>0</v>
      </c>
      <c r="BF80" s="139" cm="1">
        <f t="array" ref="BF80">IF($D80&lt;=BF$5,$E80*INDEX($L$25:$BF$25,1,BF$5-$D80+1),0)</f>
        <v>0</v>
      </c>
      <c r="BH80" s="70">
        <f t="shared" ca="1" si="106"/>
        <v>0</v>
      </c>
      <c r="BI80" s="70">
        <f t="shared" ca="1" si="106"/>
        <v>0</v>
      </c>
      <c r="BJ80" s="70">
        <f t="shared" ca="1" si="106"/>
        <v>0</v>
      </c>
      <c r="BK80" s="70">
        <f t="shared" ca="1" si="106"/>
        <v>0</v>
      </c>
      <c r="BL80" s="70">
        <f t="shared" ca="1" si="106"/>
        <v>0</v>
      </c>
      <c r="BM80" s="70">
        <f t="shared" ca="1" si="106"/>
        <v>0</v>
      </c>
      <c r="BN80" s="70">
        <f t="shared" ca="1" si="106"/>
        <v>0</v>
      </c>
      <c r="BO80" s="70">
        <f t="shared" ca="1" si="106"/>
        <v>0</v>
      </c>
      <c r="BP80" s="70">
        <f t="shared" ca="1" si="106"/>
        <v>0</v>
      </c>
      <c r="BQ80" s="70">
        <f t="shared" ca="1" si="106"/>
        <v>0</v>
      </c>
      <c r="BR80" s="70">
        <f t="shared" ca="1" si="106"/>
        <v>0</v>
      </c>
      <c r="BS80" s="70">
        <f t="shared" ca="1" si="106"/>
        <v>0</v>
      </c>
      <c r="BT80" s="70">
        <f t="shared" ca="1" si="106"/>
        <v>0</v>
      </c>
      <c r="BU80" s="70">
        <f t="shared" ca="1" si="106"/>
        <v>0</v>
      </c>
      <c r="BV80" s="70">
        <f t="shared" ca="1" si="106"/>
        <v>0</v>
      </c>
      <c r="BW80" s="70">
        <f t="shared" ca="1" si="106"/>
        <v>0</v>
      </c>
      <c r="BX80" s="139"/>
      <c r="BY80" s="70">
        <f t="shared" ca="1" si="107"/>
        <v>0</v>
      </c>
      <c r="BZ80" s="70">
        <f t="shared" ca="1" si="107"/>
        <v>0</v>
      </c>
      <c r="CA80" s="70">
        <f t="shared" ca="1" si="107"/>
        <v>0</v>
      </c>
      <c r="CB80" s="70">
        <f t="shared" ca="1" si="107"/>
        <v>0</v>
      </c>
    </row>
    <row r="81" spans="2:80" s="217" customFormat="1" collapsed="1">
      <c r="B81" s="36" t="s">
        <v>653</v>
      </c>
      <c r="C81" s="136"/>
      <c r="D81" s="138" t="s">
        <v>670</v>
      </c>
      <c r="E81" s="36"/>
      <c r="F81" s="36"/>
      <c r="G81" s="36"/>
      <c r="H81" s="36"/>
      <c r="I81" s="36"/>
      <c r="J81" s="36"/>
      <c r="K81" s="36"/>
      <c r="L81" s="139">
        <f>SUM(L82:L128)</f>
        <v>0</v>
      </c>
      <c r="M81" s="139">
        <f t="shared" ref="M81:BF81" si="108">SUM(M82:M128)</f>
        <v>0</v>
      </c>
      <c r="N81" s="139">
        <f t="shared" si="108"/>
        <v>0</v>
      </c>
      <c r="O81" s="139">
        <f t="shared" si="108"/>
        <v>0</v>
      </c>
      <c r="P81" s="139">
        <f t="shared" si="108"/>
        <v>0</v>
      </c>
      <c r="Q81" s="139">
        <f t="shared" si="108"/>
        <v>0</v>
      </c>
      <c r="R81" s="139">
        <f t="shared" si="108"/>
        <v>0</v>
      </c>
      <c r="S81" s="139">
        <f t="shared" si="108"/>
        <v>0</v>
      </c>
      <c r="T81" s="139">
        <f t="shared" si="108"/>
        <v>0</v>
      </c>
      <c r="U81" s="139">
        <f t="shared" si="108"/>
        <v>0</v>
      </c>
      <c r="V81" s="139">
        <f t="shared" si="108"/>
        <v>0</v>
      </c>
      <c r="W81" s="139">
        <f t="shared" si="108"/>
        <v>0</v>
      </c>
      <c r="X81" s="139">
        <f t="shared" si="108"/>
        <v>0</v>
      </c>
      <c r="Y81" s="139">
        <f t="shared" si="108"/>
        <v>0</v>
      </c>
      <c r="Z81" s="139">
        <f t="shared" si="108"/>
        <v>0</v>
      </c>
      <c r="AA81" s="139">
        <f t="shared" si="108"/>
        <v>0</v>
      </c>
      <c r="AB81" s="139">
        <f t="shared" si="108"/>
        <v>0</v>
      </c>
      <c r="AC81" s="139">
        <f t="shared" si="108"/>
        <v>0</v>
      </c>
      <c r="AD81" s="139">
        <f t="shared" si="108"/>
        <v>0</v>
      </c>
      <c r="AE81" s="139">
        <f t="shared" si="108"/>
        <v>0</v>
      </c>
      <c r="AF81" s="139">
        <f t="shared" si="108"/>
        <v>0</v>
      </c>
      <c r="AG81" s="139">
        <f t="shared" si="108"/>
        <v>0</v>
      </c>
      <c r="AH81" s="139">
        <f t="shared" si="108"/>
        <v>0</v>
      </c>
      <c r="AI81" s="139">
        <f t="shared" si="108"/>
        <v>0</v>
      </c>
      <c r="AJ81" s="139">
        <f t="shared" si="108"/>
        <v>0</v>
      </c>
      <c r="AK81" s="139">
        <f t="shared" si="108"/>
        <v>0</v>
      </c>
      <c r="AL81" s="139">
        <f t="shared" si="108"/>
        <v>0</v>
      </c>
      <c r="AM81" s="139">
        <f t="shared" si="108"/>
        <v>0</v>
      </c>
      <c r="AN81" s="139">
        <f t="shared" si="108"/>
        <v>0</v>
      </c>
      <c r="AO81" s="139">
        <f t="shared" si="108"/>
        <v>0</v>
      </c>
      <c r="AP81" s="139">
        <f t="shared" si="108"/>
        <v>0</v>
      </c>
      <c r="AQ81" s="139">
        <f t="shared" si="108"/>
        <v>0</v>
      </c>
      <c r="AR81" s="139">
        <f t="shared" si="108"/>
        <v>0</v>
      </c>
      <c r="AS81" s="139">
        <f t="shared" si="108"/>
        <v>0</v>
      </c>
      <c r="AT81" s="139">
        <f t="shared" si="108"/>
        <v>0</v>
      </c>
      <c r="AU81" s="139">
        <f t="shared" si="108"/>
        <v>0</v>
      </c>
      <c r="AV81" s="139">
        <f t="shared" si="108"/>
        <v>0</v>
      </c>
      <c r="AW81" s="139">
        <f t="shared" si="108"/>
        <v>0</v>
      </c>
      <c r="AX81" s="139">
        <f t="shared" si="108"/>
        <v>0</v>
      </c>
      <c r="AY81" s="139">
        <f t="shared" si="108"/>
        <v>0</v>
      </c>
      <c r="AZ81" s="139">
        <f t="shared" si="108"/>
        <v>0</v>
      </c>
      <c r="BA81" s="139">
        <f t="shared" si="108"/>
        <v>0</v>
      </c>
      <c r="BB81" s="139">
        <f t="shared" si="108"/>
        <v>0</v>
      </c>
      <c r="BC81" s="139">
        <f t="shared" si="108"/>
        <v>0</v>
      </c>
      <c r="BD81" s="139">
        <f t="shared" si="108"/>
        <v>0</v>
      </c>
      <c r="BE81" s="139">
        <f t="shared" si="108"/>
        <v>0</v>
      </c>
      <c r="BF81" s="139">
        <f t="shared" si="108"/>
        <v>0</v>
      </c>
      <c r="BH81" s="70">
        <f t="shared" ref="BH81:BW81" ca="1" si="109">SUMIFS($L81:$BF81,$L$6:$BF$6,BH$6,$L$7:$BF$7,BH$7)</f>
        <v>0</v>
      </c>
      <c r="BI81" s="70">
        <f t="shared" ca="1" si="109"/>
        <v>0</v>
      </c>
      <c r="BJ81" s="70">
        <f t="shared" ca="1" si="109"/>
        <v>0</v>
      </c>
      <c r="BK81" s="70">
        <f t="shared" ca="1" si="109"/>
        <v>0</v>
      </c>
      <c r="BL81" s="70">
        <f t="shared" ca="1" si="109"/>
        <v>0</v>
      </c>
      <c r="BM81" s="70">
        <f t="shared" ca="1" si="109"/>
        <v>0</v>
      </c>
      <c r="BN81" s="70">
        <f t="shared" ca="1" si="109"/>
        <v>0</v>
      </c>
      <c r="BO81" s="70">
        <f t="shared" ca="1" si="109"/>
        <v>0</v>
      </c>
      <c r="BP81" s="70">
        <f t="shared" ca="1" si="109"/>
        <v>0</v>
      </c>
      <c r="BQ81" s="70">
        <f t="shared" ca="1" si="109"/>
        <v>0</v>
      </c>
      <c r="BR81" s="70">
        <f t="shared" ca="1" si="109"/>
        <v>0</v>
      </c>
      <c r="BS81" s="70">
        <f t="shared" ca="1" si="109"/>
        <v>0</v>
      </c>
      <c r="BT81" s="70">
        <f t="shared" ca="1" si="109"/>
        <v>0</v>
      </c>
      <c r="BU81" s="70">
        <f t="shared" ca="1" si="109"/>
        <v>0</v>
      </c>
      <c r="BV81" s="70">
        <f t="shared" ca="1" si="109"/>
        <v>0</v>
      </c>
      <c r="BW81" s="70">
        <f t="shared" ca="1" si="109"/>
        <v>0</v>
      </c>
      <c r="BX81" s="139"/>
      <c r="BY81" s="70">
        <f t="shared" ref="BY81:CB81" ca="1" si="110">SUMIFS($L81:$BF81,$L$6:$BF$6,BY$6)</f>
        <v>0</v>
      </c>
      <c r="BZ81" s="70">
        <f t="shared" ca="1" si="110"/>
        <v>0</v>
      </c>
      <c r="CA81" s="70">
        <f t="shared" ca="1" si="110"/>
        <v>0</v>
      </c>
      <c r="CB81" s="70">
        <f t="shared" ca="1" si="110"/>
        <v>0</v>
      </c>
    </row>
    <row r="82" spans="2:80" s="217" customFormat="1" hidden="1" outlineLevel="1">
      <c r="B82" s="223">
        <f>L$4</f>
        <v>43861</v>
      </c>
      <c r="C82" s="136"/>
      <c r="D82" s="17">
        <f>L5</f>
        <v>1</v>
      </c>
      <c r="E82" s="36" cm="1">
        <f t="array" ref="E82">INDEX(L$20:BF$20,1,D82)</f>
        <v>0</v>
      </c>
      <c r="F82" s="36"/>
      <c r="G82" s="36"/>
      <c r="H82" s="36"/>
      <c r="I82" s="36"/>
      <c r="J82" s="36"/>
      <c r="K82" s="36"/>
      <c r="L82" s="139" cm="1">
        <f t="array" ref="L82">IF($D82&lt;=L$5,$E82*INDEX($L$26:$BF$26,1,L$5-$D82+1),0)</f>
        <v>0</v>
      </c>
      <c r="M82" s="139" cm="1">
        <f t="array" ref="M82">IF($D82&lt;=M$5,$E82*INDEX($L$26:$BF$26,1,M$5-$D82+1),0)</f>
        <v>0</v>
      </c>
      <c r="N82" s="139" cm="1">
        <f t="array" ref="N82">IF($D82&lt;=N$5,$E82*INDEX($L$26:$BF$26,1,N$5-$D82+1),0)</f>
        <v>0</v>
      </c>
      <c r="O82" s="139" cm="1">
        <f t="array" ref="O82">IF($D82&lt;=O$5,$E82*INDEX($L$26:$BF$26,1,O$5-$D82+1),0)</f>
        <v>0</v>
      </c>
      <c r="P82" s="139" cm="1">
        <f t="array" ref="P82">IF($D82&lt;=P$5,$E82*INDEX($L$26:$BF$26,1,P$5-$D82+1),0)</f>
        <v>0</v>
      </c>
      <c r="Q82" s="139" cm="1">
        <f t="array" ref="Q82">IF($D82&lt;=Q$5,$E82*INDEX($L$26:$BF$26,1,Q$5-$D82+1),0)</f>
        <v>0</v>
      </c>
      <c r="R82" s="139" cm="1">
        <f t="array" ref="R82">IF($D82&lt;=R$5,$E82*INDEX($L$26:$BF$26,1,R$5-$D82+1),0)</f>
        <v>0</v>
      </c>
      <c r="S82" s="139" cm="1">
        <f t="array" ref="S82">IF($D82&lt;=S$5,$E82*INDEX($L$26:$BF$26,1,S$5-$D82+1),0)</f>
        <v>0</v>
      </c>
      <c r="T82" s="139" cm="1">
        <f t="array" ref="T82">IF($D82&lt;=T$5,$E82*INDEX($L$26:$BF$26,1,T$5-$D82+1),0)</f>
        <v>0</v>
      </c>
      <c r="U82" s="139" cm="1">
        <f t="array" ref="U82">IF($D82&lt;=U$5,$E82*INDEX($L$26:$BF$26,1,U$5-$D82+1),0)</f>
        <v>0</v>
      </c>
      <c r="V82" s="139" cm="1">
        <f t="array" ref="V82">IF($D82&lt;=V$5,$E82*INDEX($L$26:$BF$26,1,V$5-$D82+1),0)</f>
        <v>0</v>
      </c>
      <c r="W82" s="139" cm="1">
        <f t="array" ref="W82">IF($D82&lt;=W$5,$E82*INDEX($L$26:$BF$26,1,W$5-$D82+1),0)</f>
        <v>0</v>
      </c>
      <c r="X82" s="139" cm="1">
        <f t="array" ref="X82">IF($D82&lt;=X$5,$E82*INDEX($L$26:$BF$26,1,X$5-$D82+1),0)</f>
        <v>0</v>
      </c>
      <c r="Y82" s="139" cm="1">
        <f t="array" ref="Y82">IF($D82&lt;=Y$5,$E82*INDEX($L$26:$BF$26,1,Y$5-$D82+1),0)</f>
        <v>0</v>
      </c>
      <c r="Z82" s="139" cm="1">
        <f t="array" ref="Z82">IF($D82&lt;=Z$5,$E82*INDEX($L$26:$BF$26,1,Z$5-$D82+1),0)</f>
        <v>0</v>
      </c>
      <c r="AA82" s="139" cm="1">
        <f t="array" ref="AA82">IF($D82&lt;=AA$5,$E82*INDEX($L$26:$BF$26,1,AA$5-$D82+1),0)</f>
        <v>0</v>
      </c>
      <c r="AB82" s="139" cm="1">
        <f t="array" ref="AB82">IF($D82&lt;=AB$5,$E82*INDEX($L$26:$BF$26,1,AB$5-$D82+1),0)</f>
        <v>0</v>
      </c>
      <c r="AC82" s="139" cm="1">
        <f t="array" ref="AC82">IF($D82&lt;=AC$5,$E82*INDEX($L$26:$BF$26,1,AC$5-$D82+1),0)</f>
        <v>0</v>
      </c>
      <c r="AD82" s="139" cm="1">
        <f t="array" ref="AD82">IF($D82&lt;=AD$5,$E82*INDEX($L$26:$BF$26,1,AD$5-$D82+1),0)</f>
        <v>0</v>
      </c>
      <c r="AE82" s="139" cm="1">
        <f t="array" ref="AE82">IF($D82&lt;=AE$5,$E82*INDEX($L$26:$BF$26,1,AE$5-$D82+1),0)</f>
        <v>0</v>
      </c>
      <c r="AF82" s="139" cm="1">
        <f t="array" ref="AF82">IF($D82&lt;=AF$5,$E82*INDEX($L$26:$BF$26,1,AF$5-$D82+1),0)</f>
        <v>0</v>
      </c>
      <c r="AG82" s="139" cm="1">
        <f t="array" ref="AG82">IF($D82&lt;=AG$5,$E82*INDEX($L$26:$BF$26,1,AG$5-$D82+1),0)</f>
        <v>0</v>
      </c>
      <c r="AH82" s="139" cm="1">
        <f t="array" ref="AH82">IF($D82&lt;=AH$5,$E82*INDEX($L$26:$BF$26,1,AH$5-$D82+1),0)</f>
        <v>0</v>
      </c>
      <c r="AI82" s="139" cm="1">
        <f t="array" ref="AI82">IF($D82&lt;=AI$5,$E82*INDEX($L$26:$BF$26,1,AI$5-$D82+1),0)</f>
        <v>0</v>
      </c>
      <c r="AJ82" s="139" cm="1">
        <f t="array" ref="AJ82">IF($D82&lt;=AJ$5,$E82*INDEX($L$26:$BF$26,1,AJ$5-$D82+1),0)</f>
        <v>0</v>
      </c>
      <c r="AK82" s="139" cm="1">
        <f t="array" ref="AK82">IF($D82&lt;=AK$5,$E82*INDEX($L$26:$BF$26,1,AK$5-$D82+1),0)</f>
        <v>0</v>
      </c>
      <c r="AL82" s="139" cm="1">
        <f t="array" ref="AL82">IF($D82&lt;=AL$5,$E82*INDEX($L$26:$BF$26,1,AL$5-$D82+1),0)</f>
        <v>0</v>
      </c>
      <c r="AM82" s="139" cm="1">
        <f t="array" ref="AM82">IF($D82&lt;=AM$5,$E82*INDEX($L$26:$BF$26,1,AM$5-$D82+1),0)</f>
        <v>0</v>
      </c>
      <c r="AN82" s="139" cm="1">
        <f t="array" ref="AN82">IF($D82&lt;=AN$5,$E82*INDEX($L$26:$BF$26,1,AN$5-$D82+1),0)</f>
        <v>0</v>
      </c>
      <c r="AO82" s="139" cm="1">
        <f t="array" ref="AO82">IF($D82&lt;=AO$5,$E82*INDEX($L$26:$BF$26,1,AO$5-$D82+1),0)</f>
        <v>0</v>
      </c>
      <c r="AP82" s="139" cm="1">
        <f t="array" ref="AP82">IF($D82&lt;=AP$5,$E82*INDEX($L$26:$BF$26,1,AP$5-$D82+1),0)</f>
        <v>0</v>
      </c>
      <c r="AQ82" s="139" cm="1">
        <f t="array" ref="AQ82">IF($D82&lt;=AQ$5,$E82*INDEX($L$26:$BF$26,1,AQ$5-$D82+1),0)</f>
        <v>0</v>
      </c>
      <c r="AR82" s="139" cm="1">
        <f t="array" ref="AR82">IF($D82&lt;=AR$5,$E82*INDEX($L$26:$BF$26,1,AR$5-$D82+1),0)</f>
        <v>0</v>
      </c>
      <c r="AS82" s="139" cm="1">
        <f t="array" ref="AS82">IF($D82&lt;=AS$5,$E82*INDEX($L$26:$BF$26,1,AS$5-$D82+1),0)</f>
        <v>0</v>
      </c>
      <c r="AT82" s="139" cm="1">
        <f t="array" ref="AT82">IF($D82&lt;=AT$5,$E82*INDEX($L$26:$BF$26,1,AT$5-$D82+1),0)</f>
        <v>0</v>
      </c>
      <c r="AU82" s="139" cm="1">
        <f t="array" ref="AU82">IF($D82&lt;=AU$5,$E82*INDEX($L$26:$BF$26,1,AU$5-$D82+1),0)</f>
        <v>0</v>
      </c>
      <c r="AV82" s="139" cm="1">
        <f t="array" ref="AV82">IF($D82&lt;=AV$5,$E82*INDEX($L$26:$BF$26,1,AV$5-$D82+1),0)</f>
        <v>0</v>
      </c>
      <c r="AW82" s="139" cm="1">
        <f t="array" ref="AW82">IF($D82&lt;=AW$5,$E82*INDEX($L$26:$BF$26,1,AW$5-$D82+1),0)</f>
        <v>0</v>
      </c>
      <c r="AX82" s="139" cm="1">
        <f t="array" ref="AX82">IF($D82&lt;=AX$5,$E82*INDEX($L$26:$BF$26,1,AX$5-$D82+1),0)</f>
        <v>0</v>
      </c>
      <c r="AY82" s="139" cm="1">
        <f t="array" ref="AY82">IF($D82&lt;=AY$5,$E82*INDEX($L$26:$BF$26,1,AY$5-$D82+1),0)</f>
        <v>0</v>
      </c>
      <c r="AZ82" s="139" cm="1">
        <f t="array" ref="AZ82">IF($D82&lt;=AZ$5,$E82*INDEX($L$26:$BF$26,1,AZ$5-$D82+1),0)</f>
        <v>0</v>
      </c>
      <c r="BA82" s="139" cm="1">
        <f t="array" ref="BA82">IF($D82&lt;=BA$5,$E82*INDEX($L$26:$BF$26,1,BA$5-$D82+1),0)</f>
        <v>0</v>
      </c>
      <c r="BB82" s="139" cm="1">
        <f t="array" ref="BB82">IF($D82&lt;=BB$5,$E82*INDEX($L$26:$BF$26,1,BB$5-$D82+1),0)</f>
        <v>0</v>
      </c>
      <c r="BC82" s="139" cm="1">
        <f t="array" ref="BC82">IF($D82&lt;=BC$5,$E82*INDEX($L$26:$BF$26,1,BC$5-$D82+1),0)</f>
        <v>0</v>
      </c>
      <c r="BD82" s="139" cm="1">
        <f t="array" ref="BD82">IF($D82&lt;=BD$5,$E82*INDEX($L$26:$BF$26,1,BD$5-$D82+1),0)</f>
        <v>0</v>
      </c>
      <c r="BE82" s="139" cm="1">
        <f t="array" ref="BE82">IF($D82&lt;=BE$5,$E82*INDEX($L$26:$BF$26,1,BE$5-$D82+1),0)</f>
        <v>0</v>
      </c>
      <c r="BF82" s="139" cm="1">
        <f t="array" ref="BF82">IF($D82&lt;=BF$5,$E82*INDEX($L$26:$BF$26,1,BF$5-$D82+1),0)</f>
        <v>0</v>
      </c>
      <c r="BH82" s="70">
        <f t="shared" ref="BH82:BW97" ca="1" si="111">SUMIFS($L82:$BF82,$L$6:$BF$6,BH$6,$L$7:$BF$7,BH$7)</f>
        <v>0</v>
      </c>
      <c r="BI82" s="70">
        <f t="shared" ca="1" si="111"/>
        <v>0</v>
      </c>
      <c r="BJ82" s="70">
        <f t="shared" ca="1" si="111"/>
        <v>0</v>
      </c>
      <c r="BK82" s="70">
        <f t="shared" ca="1" si="111"/>
        <v>0</v>
      </c>
      <c r="BL82" s="70">
        <f t="shared" ca="1" si="111"/>
        <v>0</v>
      </c>
      <c r="BM82" s="70">
        <f t="shared" ca="1" si="111"/>
        <v>0</v>
      </c>
      <c r="BN82" s="70">
        <f t="shared" ca="1" si="111"/>
        <v>0</v>
      </c>
      <c r="BO82" s="70">
        <f t="shared" ca="1" si="111"/>
        <v>0</v>
      </c>
      <c r="BP82" s="70">
        <f t="shared" ca="1" si="111"/>
        <v>0</v>
      </c>
      <c r="BQ82" s="70">
        <f t="shared" ca="1" si="111"/>
        <v>0</v>
      </c>
      <c r="BR82" s="70">
        <f t="shared" ca="1" si="111"/>
        <v>0</v>
      </c>
      <c r="BS82" s="70">
        <f t="shared" ca="1" si="111"/>
        <v>0</v>
      </c>
      <c r="BT82" s="70">
        <f t="shared" ca="1" si="111"/>
        <v>0</v>
      </c>
      <c r="BU82" s="70">
        <f t="shared" ca="1" si="111"/>
        <v>0</v>
      </c>
      <c r="BV82" s="70">
        <f t="shared" ca="1" si="111"/>
        <v>0</v>
      </c>
      <c r="BW82" s="70">
        <f t="shared" ca="1" si="111"/>
        <v>0</v>
      </c>
      <c r="BX82" s="139"/>
      <c r="BY82" s="70">
        <f t="shared" ref="BY82:CB127" ca="1" si="112">SUMIFS($L82:$BF82,$L$6:$BF$6,BY$6)</f>
        <v>0</v>
      </c>
      <c r="BZ82" s="70">
        <f t="shared" ca="1" si="112"/>
        <v>0</v>
      </c>
      <c r="CA82" s="70">
        <f t="shared" ca="1" si="112"/>
        <v>0</v>
      </c>
      <c r="CB82" s="70">
        <f t="shared" ca="1" si="112"/>
        <v>0</v>
      </c>
    </row>
    <row r="83" spans="2:80" s="217" customFormat="1" hidden="1" outlineLevel="1">
      <c r="B83" s="223">
        <f>EOMONTH(EDATE(B82,1),0)</f>
        <v>43890</v>
      </c>
      <c r="C83" s="136"/>
      <c r="D83" s="17">
        <f>D82+1</f>
        <v>2</v>
      </c>
      <c r="E83" s="36" cm="1">
        <f t="array" ref="E83">INDEX(L$20:BF$20,1,D83)</f>
        <v>0</v>
      </c>
      <c r="F83" s="36"/>
      <c r="G83" s="36"/>
      <c r="H83" s="36"/>
      <c r="I83" s="36"/>
      <c r="J83" s="36"/>
      <c r="K83" s="36"/>
      <c r="L83" s="139" cm="1">
        <f t="array" ref="L83">IF($D83&lt;=L$5,$E83*INDEX($L$26:$BF$26,1,L$5-$D83+1),0)</f>
        <v>0</v>
      </c>
      <c r="M83" s="139" cm="1">
        <f t="array" ref="M83">IF($D83&lt;=M$5,$E83*INDEX($L$26:$BF$26,1,M$5-$D83+1),0)</f>
        <v>0</v>
      </c>
      <c r="N83" s="139" cm="1">
        <f t="array" ref="N83">IF($D83&lt;=N$5,$E83*INDEX($L$26:$BF$26,1,N$5-$D83+1),0)</f>
        <v>0</v>
      </c>
      <c r="O83" s="139" cm="1">
        <f t="array" ref="O83">IF($D83&lt;=O$5,$E83*INDEX($L$26:$BF$26,1,O$5-$D83+1),0)</f>
        <v>0</v>
      </c>
      <c r="P83" s="139" cm="1">
        <f t="array" ref="P83">IF($D83&lt;=P$5,$E83*INDEX($L$26:$BF$26,1,P$5-$D83+1),0)</f>
        <v>0</v>
      </c>
      <c r="Q83" s="139" cm="1">
        <f t="array" ref="Q83">IF($D83&lt;=Q$5,$E83*INDEX($L$26:$BF$26,1,Q$5-$D83+1),0)</f>
        <v>0</v>
      </c>
      <c r="R83" s="139" cm="1">
        <f t="array" ref="R83">IF($D83&lt;=R$5,$E83*INDEX($L$26:$BF$26,1,R$5-$D83+1),0)</f>
        <v>0</v>
      </c>
      <c r="S83" s="139" cm="1">
        <f t="array" ref="S83">IF($D83&lt;=S$5,$E83*INDEX($L$26:$BF$26,1,S$5-$D83+1),0)</f>
        <v>0</v>
      </c>
      <c r="T83" s="139" cm="1">
        <f t="array" ref="T83">IF($D83&lt;=T$5,$E83*INDEX($L$26:$BF$26,1,T$5-$D83+1),0)</f>
        <v>0</v>
      </c>
      <c r="U83" s="139" cm="1">
        <f t="array" ref="U83">IF($D83&lt;=U$5,$E83*INDEX($L$26:$BF$26,1,U$5-$D83+1),0)</f>
        <v>0</v>
      </c>
      <c r="V83" s="139" cm="1">
        <f t="array" ref="V83">IF($D83&lt;=V$5,$E83*INDEX($L$26:$BF$26,1,V$5-$D83+1),0)</f>
        <v>0</v>
      </c>
      <c r="W83" s="139" cm="1">
        <f t="array" ref="W83">IF($D83&lt;=W$5,$E83*INDEX($L$26:$BF$26,1,W$5-$D83+1),0)</f>
        <v>0</v>
      </c>
      <c r="X83" s="139" cm="1">
        <f t="array" ref="X83">IF($D83&lt;=X$5,$E83*INDEX($L$26:$BF$26,1,X$5-$D83+1),0)</f>
        <v>0</v>
      </c>
      <c r="Y83" s="139" cm="1">
        <f t="array" ref="Y83">IF($D83&lt;=Y$5,$E83*INDEX($L$26:$BF$26,1,Y$5-$D83+1),0)</f>
        <v>0</v>
      </c>
      <c r="Z83" s="139" cm="1">
        <f t="array" ref="Z83">IF($D83&lt;=Z$5,$E83*INDEX($L$26:$BF$26,1,Z$5-$D83+1),0)</f>
        <v>0</v>
      </c>
      <c r="AA83" s="139" cm="1">
        <f t="array" ref="AA83">IF($D83&lt;=AA$5,$E83*INDEX($L$26:$BF$26,1,AA$5-$D83+1),0)</f>
        <v>0</v>
      </c>
      <c r="AB83" s="139" cm="1">
        <f t="array" ref="AB83">IF($D83&lt;=AB$5,$E83*INDEX($L$26:$BF$26,1,AB$5-$D83+1),0)</f>
        <v>0</v>
      </c>
      <c r="AC83" s="139" cm="1">
        <f t="array" ref="AC83">IF($D83&lt;=AC$5,$E83*INDEX($L$26:$BF$26,1,AC$5-$D83+1),0)</f>
        <v>0</v>
      </c>
      <c r="AD83" s="139" cm="1">
        <f t="array" ref="AD83">IF($D83&lt;=AD$5,$E83*INDEX($L$26:$BF$26,1,AD$5-$D83+1),0)</f>
        <v>0</v>
      </c>
      <c r="AE83" s="139" cm="1">
        <f t="array" ref="AE83">IF($D83&lt;=AE$5,$E83*INDEX($L$26:$BF$26,1,AE$5-$D83+1),0)</f>
        <v>0</v>
      </c>
      <c r="AF83" s="139" cm="1">
        <f t="array" ref="AF83">IF($D83&lt;=AF$5,$E83*INDEX($L$26:$BF$26,1,AF$5-$D83+1),0)</f>
        <v>0</v>
      </c>
      <c r="AG83" s="139" cm="1">
        <f t="array" ref="AG83">IF($D83&lt;=AG$5,$E83*INDEX($L$26:$BF$26,1,AG$5-$D83+1),0)</f>
        <v>0</v>
      </c>
      <c r="AH83" s="139" cm="1">
        <f t="array" ref="AH83">IF($D83&lt;=AH$5,$E83*INDEX($L$26:$BF$26,1,AH$5-$D83+1),0)</f>
        <v>0</v>
      </c>
      <c r="AI83" s="139" cm="1">
        <f t="array" ref="AI83">IF($D83&lt;=AI$5,$E83*INDEX($L$26:$BF$26,1,AI$5-$D83+1),0)</f>
        <v>0</v>
      </c>
      <c r="AJ83" s="139" cm="1">
        <f t="array" ref="AJ83">IF($D83&lt;=AJ$5,$E83*INDEX($L$26:$BF$26,1,AJ$5-$D83+1),0)</f>
        <v>0</v>
      </c>
      <c r="AK83" s="139" cm="1">
        <f t="array" ref="AK83">IF($D83&lt;=AK$5,$E83*INDEX($L$26:$BF$26,1,AK$5-$D83+1),0)</f>
        <v>0</v>
      </c>
      <c r="AL83" s="139" cm="1">
        <f t="array" ref="AL83">IF($D83&lt;=AL$5,$E83*INDEX($L$26:$BF$26,1,AL$5-$D83+1),0)</f>
        <v>0</v>
      </c>
      <c r="AM83" s="139" cm="1">
        <f t="array" ref="AM83">IF($D83&lt;=AM$5,$E83*INDEX($L$26:$BF$26,1,AM$5-$D83+1),0)</f>
        <v>0</v>
      </c>
      <c r="AN83" s="139" cm="1">
        <f t="array" ref="AN83">IF($D83&lt;=AN$5,$E83*INDEX($L$26:$BF$26,1,AN$5-$D83+1),0)</f>
        <v>0</v>
      </c>
      <c r="AO83" s="139" cm="1">
        <f t="array" ref="AO83">IF($D83&lt;=AO$5,$E83*INDEX($L$26:$BF$26,1,AO$5-$D83+1),0)</f>
        <v>0</v>
      </c>
      <c r="AP83" s="139" cm="1">
        <f t="array" ref="AP83">IF($D83&lt;=AP$5,$E83*INDEX($L$26:$BF$26,1,AP$5-$D83+1),0)</f>
        <v>0</v>
      </c>
      <c r="AQ83" s="139" cm="1">
        <f t="array" ref="AQ83">IF($D83&lt;=AQ$5,$E83*INDEX($L$26:$BF$26,1,AQ$5-$D83+1),0)</f>
        <v>0</v>
      </c>
      <c r="AR83" s="139" cm="1">
        <f t="array" ref="AR83">IF($D83&lt;=AR$5,$E83*INDEX($L$26:$BF$26,1,AR$5-$D83+1),0)</f>
        <v>0</v>
      </c>
      <c r="AS83" s="139" cm="1">
        <f t="array" ref="AS83">IF($D83&lt;=AS$5,$E83*INDEX($L$26:$BF$26,1,AS$5-$D83+1),0)</f>
        <v>0</v>
      </c>
      <c r="AT83" s="139" cm="1">
        <f t="array" ref="AT83">IF($D83&lt;=AT$5,$E83*INDEX($L$26:$BF$26,1,AT$5-$D83+1),0)</f>
        <v>0</v>
      </c>
      <c r="AU83" s="139" cm="1">
        <f t="array" ref="AU83">IF($D83&lt;=AU$5,$E83*INDEX($L$26:$BF$26,1,AU$5-$D83+1),0)</f>
        <v>0</v>
      </c>
      <c r="AV83" s="139" cm="1">
        <f t="array" ref="AV83">IF($D83&lt;=AV$5,$E83*INDEX($L$26:$BF$26,1,AV$5-$D83+1),0)</f>
        <v>0</v>
      </c>
      <c r="AW83" s="139" cm="1">
        <f t="array" ref="AW83">IF($D83&lt;=AW$5,$E83*INDEX($L$26:$BF$26,1,AW$5-$D83+1),0)</f>
        <v>0</v>
      </c>
      <c r="AX83" s="139" cm="1">
        <f t="array" ref="AX83">IF($D83&lt;=AX$5,$E83*INDEX($L$26:$BF$26,1,AX$5-$D83+1),0)</f>
        <v>0</v>
      </c>
      <c r="AY83" s="139" cm="1">
        <f t="array" ref="AY83">IF($D83&lt;=AY$5,$E83*INDEX($L$26:$BF$26,1,AY$5-$D83+1),0)</f>
        <v>0</v>
      </c>
      <c r="AZ83" s="139" cm="1">
        <f t="array" ref="AZ83">IF($D83&lt;=AZ$5,$E83*INDEX($L$26:$BF$26,1,AZ$5-$D83+1),0)</f>
        <v>0</v>
      </c>
      <c r="BA83" s="139" cm="1">
        <f t="array" ref="BA83">IF($D83&lt;=BA$5,$E83*INDEX($L$26:$BF$26,1,BA$5-$D83+1),0)</f>
        <v>0</v>
      </c>
      <c r="BB83" s="139" cm="1">
        <f t="array" ref="BB83">IF($D83&lt;=BB$5,$E83*INDEX($L$26:$BF$26,1,BB$5-$D83+1),0)</f>
        <v>0</v>
      </c>
      <c r="BC83" s="139" cm="1">
        <f t="array" ref="BC83">IF($D83&lt;=BC$5,$E83*INDEX($L$26:$BF$26,1,BC$5-$D83+1),0)</f>
        <v>0</v>
      </c>
      <c r="BD83" s="139" cm="1">
        <f t="array" ref="BD83">IF($D83&lt;=BD$5,$E83*INDEX($L$26:$BF$26,1,BD$5-$D83+1),0)</f>
        <v>0</v>
      </c>
      <c r="BE83" s="139" cm="1">
        <f t="array" ref="BE83">IF($D83&lt;=BE$5,$E83*INDEX($L$26:$BF$26,1,BE$5-$D83+1),0)</f>
        <v>0</v>
      </c>
      <c r="BF83" s="139" cm="1">
        <f t="array" ref="BF83">IF($D83&lt;=BF$5,$E83*INDEX($L$26:$BF$26,1,BF$5-$D83+1),0)</f>
        <v>0</v>
      </c>
      <c r="BH83" s="70">
        <f t="shared" ca="1" si="111"/>
        <v>0</v>
      </c>
      <c r="BI83" s="70">
        <f t="shared" ca="1" si="111"/>
        <v>0</v>
      </c>
      <c r="BJ83" s="70">
        <f t="shared" ca="1" si="111"/>
        <v>0</v>
      </c>
      <c r="BK83" s="70">
        <f t="shared" ca="1" si="111"/>
        <v>0</v>
      </c>
      <c r="BL83" s="70">
        <f t="shared" ca="1" si="111"/>
        <v>0</v>
      </c>
      <c r="BM83" s="70">
        <f t="shared" ca="1" si="111"/>
        <v>0</v>
      </c>
      <c r="BN83" s="70">
        <f t="shared" ca="1" si="111"/>
        <v>0</v>
      </c>
      <c r="BO83" s="70">
        <f t="shared" ca="1" si="111"/>
        <v>0</v>
      </c>
      <c r="BP83" s="70">
        <f t="shared" ca="1" si="111"/>
        <v>0</v>
      </c>
      <c r="BQ83" s="70">
        <f t="shared" ca="1" si="111"/>
        <v>0</v>
      </c>
      <c r="BR83" s="70">
        <f t="shared" ca="1" si="111"/>
        <v>0</v>
      </c>
      <c r="BS83" s="70">
        <f t="shared" ca="1" si="111"/>
        <v>0</v>
      </c>
      <c r="BT83" s="70">
        <f t="shared" ca="1" si="111"/>
        <v>0</v>
      </c>
      <c r="BU83" s="70">
        <f t="shared" ca="1" si="111"/>
        <v>0</v>
      </c>
      <c r="BV83" s="70">
        <f t="shared" ca="1" si="111"/>
        <v>0</v>
      </c>
      <c r="BW83" s="70">
        <f t="shared" ca="1" si="111"/>
        <v>0</v>
      </c>
      <c r="BX83" s="139"/>
      <c r="BY83" s="70">
        <f t="shared" ca="1" si="112"/>
        <v>0</v>
      </c>
      <c r="BZ83" s="70">
        <f t="shared" ca="1" si="112"/>
        <v>0</v>
      </c>
      <c r="CA83" s="70">
        <f t="shared" ca="1" si="112"/>
        <v>0</v>
      </c>
      <c r="CB83" s="70">
        <f t="shared" ca="1" si="112"/>
        <v>0</v>
      </c>
    </row>
    <row r="84" spans="2:80" s="217" customFormat="1" hidden="1" outlineLevel="1">
      <c r="B84" s="223">
        <f t="shared" ref="B84:B128" si="113">EOMONTH(EDATE(B83,1),0)</f>
        <v>43921</v>
      </c>
      <c r="C84" s="136"/>
      <c r="D84" s="17">
        <f t="shared" ref="D84:D128" si="114">D83+1</f>
        <v>3</v>
      </c>
      <c r="E84" s="36" cm="1">
        <f t="array" ref="E84">INDEX(L$20:BF$20,1,D84)</f>
        <v>0</v>
      </c>
      <c r="F84" s="36"/>
      <c r="G84" s="36"/>
      <c r="H84" s="36"/>
      <c r="I84" s="36"/>
      <c r="J84" s="36"/>
      <c r="K84" s="36"/>
      <c r="L84" s="139" cm="1">
        <f t="array" ref="L84">IF($D84&lt;=L$5,$E84*INDEX($L$26:$BF$26,1,L$5-$D84+1),0)</f>
        <v>0</v>
      </c>
      <c r="M84" s="139" cm="1">
        <f t="array" ref="M84">IF($D84&lt;=M$5,$E84*INDEX($L$26:$BF$26,1,M$5-$D84+1),0)</f>
        <v>0</v>
      </c>
      <c r="N84" s="139" cm="1">
        <f t="array" ref="N84">IF($D84&lt;=N$5,$E84*INDEX($L$26:$BF$26,1,N$5-$D84+1),0)</f>
        <v>0</v>
      </c>
      <c r="O84" s="139" cm="1">
        <f t="array" ref="O84">IF($D84&lt;=O$5,$E84*INDEX($L$26:$BF$26,1,O$5-$D84+1),0)</f>
        <v>0</v>
      </c>
      <c r="P84" s="139" cm="1">
        <f t="array" ref="P84">IF($D84&lt;=P$5,$E84*INDEX($L$26:$BF$26,1,P$5-$D84+1),0)</f>
        <v>0</v>
      </c>
      <c r="Q84" s="139" cm="1">
        <f t="array" ref="Q84">IF($D84&lt;=Q$5,$E84*INDEX($L$26:$BF$26,1,Q$5-$D84+1),0)</f>
        <v>0</v>
      </c>
      <c r="R84" s="139" cm="1">
        <f t="array" ref="R84">IF($D84&lt;=R$5,$E84*INDEX($L$26:$BF$26,1,R$5-$D84+1),0)</f>
        <v>0</v>
      </c>
      <c r="S84" s="139" cm="1">
        <f t="array" ref="S84">IF($D84&lt;=S$5,$E84*INDEX($L$26:$BF$26,1,S$5-$D84+1),0)</f>
        <v>0</v>
      </c>
      <c r="T84" s="139" cm="1">
        <f t="array" ref="T84">IF($D84&lt;=T$5,$E84*INDEX($L$26:$BF$26,1,T$5-$D84+1),0)</f>
        <v>0</v>
      </c>
      <c r="U84" s="139" cm="1">
        <f t="array" ref="U84">IF($D84&lt;=U$5,$E84*INDEX($L$26:$BF$26,1,U$5-$D84+1),0)</f>
        <v>0</v>
      </c>
      <c r="V84" s="139" cm="1">
        <f t="array" ref="V84">IF($D84&lt;=V$5,$E84*INDEX($L$26:$BF$26,1,V$5-$D84+1),0)</f>
        <v>0</v>
      </c>
      <c r="W84" s="139" cm="1">
        <f t="array" ref="W84">IF($D84&lt;=W$5,$E84*INDEX($L$26:$BF$26,1,W$5-$D84+1),0)</f>
        <v>0</v>
      </c>
      <c r="X84" s="139" cm="1">
        <f t="array" ref="X84">IF($D84&lt;=X$5,$E84*INDEX($L$26:$BF$26,1,X$5-$D84+1),0)</f>
        <v>0</v>
      </c>
      <c r="Y84" s="139" cm="1">
        <f t="array" ref="Y84">IF($D84&lt;=Y$5,$E84*INDEX($L$26:$BF$26,1,Y$5-$D84+1),0)</f>
        <v>0</v>
      </c>
      <c r="Z84" s="139" cm="1">
        <f t="array" ref="Z84">IF($D84&lt;=Z$5,$E84*INDEX($L$26:$BF$26,1,Z$5-$D84+1),0)</f>
        <v>0</v>
      </c>
      <c r="AA84" s="139" cm="1">
        <f t="array" ref="AA84">IF($D84&lt;=AA$5,$E84*INDEX($L$26:$BF$26,1,AA$5-$D84+1),0)</f>
        <v>0</v>
      </c>
      <c r="AB84" s="139" cm="1">
        <f t="array" ref="AB84">IF($D84&lt;=AB$5,$E84*INDEX($L$26:$BF$26,1,AB$5-$D84+1),0)</f>
        <v>0</v>
      </c>
      <c r="AC84" s="139" cm="1">
        <f t="array" ref="AC84">IF($D84&lt;=AC$5,$E84*INDEX($L$26:$BF$26,1,AC$5-$D84+1),0)</f>
        <v>0</v>
      </c>
      <c r="AD84" s="139" cm="1">
        <f t="array" ref="AD84">IF($D84&lt;=AD$5,$E84*INDEX($L$26:$BF$26,1,AD$5-$D84+1),0)</f>
        <v>0</v>
      </c>
      <c r="AE84" s="139" cm="1">
        <f t="array" ref="AE84">IF($D84&lt;=AE$5,$E84*INDEX($L$26:$BF$26,1,AE$5-$D84+1),0)</f>
        <v>0</v>
      </c>
      <c r="AF84" s="139" cm="1">
        <f t="array" ref="AF84">IF($D84&lt;=AF$5,$E84*INDEX($L$26:$BF$26,1,AF$5-$D84+1),0)</f>
        <v>0</v>
      </c>
      <c r="AG84" s="139" cm="1">
        <f t="array" ref="AG84">IF($D84&lt;=AG$5,$E84*INDEX($L$26:$BF$26,1,AG$5-$D84+1),0)</f>
        <v>0</v>
      </c>
      <c r="AH84" s="139" cm="1">
        <f t="array" ref="AH84">IF($D84&lt;=AH$5,$E84*INDEX($L$26:$BF$26,1,AH$5-$D84+1),0)</f>
        <v>0</v>
      </c>
      <c r="AI84" s="139" cm="1">
        <f t="array" ref="AI84">IF($D84&lt;=AI$5,$E84*INDEX($L$26:$BF$26,1,AI$5-$D84+1),0)</f>
        <v>0</v>
      </c>
      <c r="AJ84" s="139" cm="1">
        <f t="array" ref="AJ84">IF($D84&lt;=AJ$5,$E84*INDEX($L$26:$BF$26,1,AJ$5-$D84+1),0)</f>
        <v>0</v>
      </c>
      <c r="AK84" s="139" cm="1">
        <f t="array" ref="AK84">IF($D84&lt;=AK$5,$E84*INDEX($L$26:$BF$26,1,AK$5-$D84+1),0)</f>
        <v>0</v>
      </c>
      <c r="AL84" s="139" cm="1">
        <f t="array" ref="AL84">IF($D84&lt;=AL$5,$E84*INDEX($L$26:$BF$26,1,AL$5-$D84+1),0)</f>
        <v>0</v>
      </c>
      <c r="AM84" s="139" cm="1">
        <f t="array" ref="AM84">IF($D84&lt;=AM$5,$E84*INDEX($L$26:$BF$26,1,AM$5-$D84+1),0)</f>
        <v>0</v>
      </c>
      <c r="AN84" s="139" cm="1">
        <f t="array" ref="AN84">IF($D84&lt;=AN$5,$E84*INDEX($L$26:$BF$26,1,AN$5-$D84+1),0)</f>
        <v>0</v>
      </c>
      <c r="AO84" s="139" cm="1">
        <f t="array" ref="AO84">IF($D84&lt;=AO$5,$E84*INDEX($L$26:$BF$26,1,AO$5-$D84+1),0)</f>
        <v>0</v>
      </c>
      <c r="AP84" s="139" cm="1">
        <f t="array" ref="AP84">IF($D84&lt;=AP$5,$E84*INDEX($L$26:$BF$26,1,AP$5-$D84+1),0)</f>
        <v>0</v>
      </c>
      <c r="AQ84" s="139" cm="1">
        <f t="array" ref="AQ84">IF($D84&lt;=AQ$5,$E84*INDEX($L$26:$BF$26,1,AQ$5-$D84+1),0)</f>
        <v>0</v>
      </c>
      <c r="AR84" s="139" cm="1">
        <f t="array" ref="AR84">IF($D84&lt;=AR$5,$E84*INDEX($L$26:$BF$26,1,AR$5-$D84+1),0)</f>
        <v>0</v>
      </c>
      <c r="AS84" s="139" cm="1">
        <f t="array" ref="AS84">IF($D84&lt;=AS$5,$E84*INDEX($L$26:$BF$26,1,AS$5-$D84+1),0)</f>
        <v>0</v>
      </c>
      <c r="AT84" s="139" cm="1">
        <f t="array" ref="AT84">IF($D84&lt;=AT$5,$E84*INDEX($L$26:$BF$26,1,AT$5-$D84+1),0)</f>
        <v>0</v>
      </c>
      <c r="AU84" s="139" cm="1">
        <f t="array" ref="AU84">IF($D84&lt;=AU$5,$E84*INDEX($L$26:$BF$26,1,AU$5-$D84+1),0)</f>
        <v>0</v>
      </c>
      <c r="AV84" s="139" cm="1">
        <f t="array" ref="AV84">IF($D84&lt;=AV$5,$E84*INDEX($L$26:$BF$26,1,AV$5-$D84+1),0)</f>
        <v>0</v>
      </c>
      <c r="AW84" s="139" cm="1">
        <f t="array" ref="AW84">IF($D84&lt;=AW$5,$E84*INDEX($L$26:$BF$26,1,AW$5-$D84+1),0)</f>
        <v>0</v>
      </c>
      <c r="AX84" s="139" cm="1">
        <f t="array" ref="AX84">IF($D84&lt;=AX$5,$E84*INDEX($L$26:$BF$26,1,AX$5-$D84+1),0)</f>
        <v>0</v>
      </c>
      <c r="AY84" s="139" cm="1">
        <f t="array" ref="AY84">IF($D84&lt;=AY$5,$E84*INDEX($L$26:$BF$26,1,AY$5-$D84+1),0)</f>
        <v>0</v>
      </c>
      <c r="AZ84" s="139" cm="1">
        <f t="array" ref="AZ84">IF($D84&lt;=AZ$5,$E84*INDEX($L$26:$BF$26,1,AZ$5-$D84+1),0)</f>
        <v>0</v>
      </c>
      <c r="BA84" s="139" cm="1">
        <f t="array" ref="BA84">IF($D84&lt;=BA$5,$E84*INDEX($L$26:$BF$26,1,BA$5-$D84+1),0)</f>
        <v>0</v>
      </c>
      <c r="BB84" s="139" cm="1">
        <f t="array" ref="BB84">IF($D84&lt;=BB$5,$E84*INDEX($L$26:$BF$26,1,BB$5-$D84+1),0)</f>
        <v>0</v>
      </c>
      <c r="BC84" s="139" cm="1">
        <f t="array" ref="BC84">IF($D84&lt;=BC$5,$E84*INDEX($L$26:$BF$26,1,BC$5-$D84+1),0)</f>
        <v>0</v>
      </c>
      <c r="BD84" s="139" cm="1">
        <f t="array" ref="BD84">IF($D84&lt;=BD$5,$E84*INDEX($L$26:$BF$26,1,BD$5-$D84+1),0)</f>
        <v>0</v>
      </c>
      <c r="BE84" s="139" cm="1">
        <f t="array" ref="BE84">IF($D84&lt;=BE$5,$E84*INDEX($L$26:$BF$26,1,BE$5-$D84+1),0)</f>
        <v>0</v>
      </c>
      <c r="BF84" s="139" cm="1">
        <f t="array" ref="BF84">IF($D84&lt;=BF$5,$E84*INDEX($L$26:$BF$26,1,BF$5-$D84+1),0)</f>
        <v>0</v>
      </c>
      <c r="BH84" s="70">
        <f t="shared" ca="1" si="111"/>
        <v>0</v>
      </c>
      <c r="BI84" s="70">
        <f t="shared" ca="1" si="111"/>
        <v>0</v>
      </c>
      <c r="BJ84" s="70">
        <f t="shared" ca="1" si="111"/>
        <v>0</v>
      </c>
      <c r="BK84" s="70">
        <f t="shared" ca="1" si="111"/>
        <v>0</v>
      </c>
      <c r="BL84" s="70">
        <f t="shared" ca="1" si="111"/>
        <v>0</v>
      </c>
      <c r="BM84" s="70">
        <f t="shared" ca="1" si="111"/>
        <v>0</v>
      </c>
      <c r="BN84" s="70">
        <f t="shared" ca="1" si="111"/>
        <v>0</v>
      </c>
      <c r="BO84" s="70">
        <f t="shared" ca="1" si="111"/>
        <v>0</v>
      </c>
      <c r="BP84" s="70">
        <f t="shared" ca="1" si="111"/>
        <v>0</v>
      </c>
      <c r="BQ84" s="70">
        <f t="shared" ca="1" si="111"/>
        <v>0</v>
      </c>
      <c r="BR84" s="70">
        <f t="shared" ca="1" si="111"/>
        <v>0</v>
      </c>
      <c r="BS84" s="70">
        <f t="shared" ca="1" si="111"/>
        <v>0</v>
      </c>
      <c r="BT84" s="70">
        <f t="shared" ca="1" si="111"/>
        <v>0</v>
      </c>
      <c r="BU84" s="70">
        <f t="shared" ca="1" si="111"/>
        <v>0</v>
      </c>
      <c r="BV84" s="70">
        <f t="shared" ca="1" si="111"/>
        <v>0</v>
      </c>
      <c r="BW84" s="70">
        <f t="shared" ca="1" si="111"/>
        <v>0</v>
      </c>
      <c r="BX84" s="139"/>
      <c r="BY84" s="70">
        <f t="shared" ca="1" si="112"/>
        <v>0</v>
      </c>
      <c r="BZ84" s="70">
        <f t="shared" ca="1" si="112"/>
        <v>0</v>
      </c>
      <c r="CA84" s="70">
        <f t="shared" ca="1" si="112"/>
        <v>0</v>
      </c>
      <c r="CB84" s="70">
        <f t="shared" ca="1" si="112"/>
        <v>0</v>
      </c>
    </row>
    <row r="85" spans="2:80" s="217" customFormat="1" hidden="1" outlineLevel="1">
      <c r="B85" s="223">
        <f t="shared" si="113"/>
        <v>43951</v>
      </c>
      <c r="C85" s="136"/>
      <c r="D85" s="17">
        <f t="shared" si="114"/>
        <v>4</v>
      </c>
      <c r="E85" s="36" cm="1">
        <f t="array" ref="E85">INDEX(L$20:BF$20,1,D85)</f>
        <v>0</v>
      </c>
      <c r="F85" s="36"/>
      <c r="G85" s="36"/>
      <c r="H85" s="36"/>
      <c r="I85" s="36"/>
      <c r="J85" s="36"/>
      <c r="K85" s="36"/>
      <c r="L85" s="139" cm="1">
        <f t="array" ref="L85">IF($D85&lt;=L$5,$E85*INDEX($L$26:$BF$26,1,L$5-$D85+1),0)</f>
        <v>0</v>
      </c>
      <c r="M85" s="139" cm="1">
        <f t="array" ref="M85">IF($D85&lt;=M$5,$E85*INDEX($L$26:$BF$26,1,M$5-$D85+1),0)</f>
        <v>0</v>
      </c>
      <c r="N85" s="139" cm="1">
        <f t="array" ref="N85">IF($D85&lt;=N$5,$E85*INDEX($L$26:$BF$26,1,N$5-$D85+1),0)</f>
        <v>0</v>
      </c>
      <c r="O85" s="139" cm="1">
        <f t="array" ref="O85">IF($D85&lt;=O$5,$E85*INDEX($L$26:$BF$26,1,O$5-$D85+1),0)</f>
        <v>0</v>
      </c>
      <c r="P85" s="139" cm="1">
        <f t="array" ref="P85">IF($D85&lt;=P$5,$E85*INDEX($L$26:$BF$26,1,P$5-$D85+1),0)</f>
        <v>0</v>
      </c>
      <c r="Q85" s="139" cm="1">
        <f t="array" ref="Q85">IF($D85&lt;=Q$5,$E85*INDEX($L$26:$BF$26,1,Q$5-$D85+1),0)</f>
        <v>0</v>
      </c>
      <c r="R85" s="139" cm="1">
        <f t="array" ref="R85">IF($D85&lt;=R$5,$E85*INDEX($L$26:$BF$26,1,R$5-$D85+1),0)</f>
        <v>0</v>
      </c>
      <c r="S85" s="139" cm="1">
        <f t="array" ref="S85">IF($D85&lt;=S$5,$E85*INDEX($L$26:$BF$26,1,S$5-$D85+1),0)</f>
        <v>0</v>
      </c>
      <c r="T85" s="139" cm="1">
        <f t="array" ref="T85">IF($D85&lt;=T$5,$E85*INDEX($L$26:$BF$26,1,T$5-$D85+1),0)</f>
        <v>0</v>
      </c>
      <c r="U85" s="139" cm="1">
        <f t="array" ref="U85">IF($D85&lt;=U$5,$E85*INDEX($L$26:$BF$26,1,U$5-$D85+1),0)</f>
        <v>0</v>
      </c>
      <c r="V85" s="139" cm="1">
        <f t="array" ref="V85">IF($D85&lt;=V$5,$E85*INDEX($L$26:$BF$26,1,V$5-$D85+1),0)</f>
        <v>0</v>
      </c>
      <c r="W85" s="139" cm="1">
        <f t="array" ref="W85">IF($D85&lt;=W$5,$E85*INDEX($L$26:$BF$26,1,W$5-$D85+1),0)</f>
        <v>0</v>
      </c>
      <c r="X85" s="139" cm="1">
        <f t="array" ref="X85">IF($D85&lt;=X$5,$E85*INDEX($L$26:$BF$26,1,X$5-$D85+1),0)</f>
        <v>0</v>
      </c>
      <c r="Y85" s="139" cm="1">
        <f t="array" ref="Y85">IF($D85&lt;=Y$5,$E85*INDEX($L$26:$BF$26,1,Y$5-$D85+1),0)</f>
        <v>0</v>
      </c>
      <c r="Z85" s="139" cm="1">
        <f t="array" ref="Z85">IF($D85&lt;=Z$5,$E85*INDEX($L$26:$BF$26,1,Z$5-$D85+1),0)</f>
        <v>0</v>
      </c>
      <c r="AA85" s="139" cm="1">
        <f t="array" ref="AA85">IF($D85&lt;=AA$5,$E85*INDEX($L$26:$BF$26,1,AA$5-$D85+1),0)</f>
        <v>0</v>
      </c>
      <c r="AB85" s="139" cm="1">
        <f t="array" ref="AB85">IF($D85&lt;=AB$5,$E85*INDEX($L$26:$BF$26,1,AB$5-$D85+1),0)</f>
        <v>0</v>
      </c>
      <c r="AC85" s="139" cm="1">
        <f t="array" ref="AC85">IF($D85&lt;=AC$5,$E85*INDEX($L$26:$BF$26,1,AC$5-$D85+1),0)</f>
        <v>0</v>
      </c>
      <c r="AD85" s="139" cm="1">
        <f t="array" ref="AD85">IF($D85&lt;=AD$5,$E85*INDEX($L$26:$BF$26,1,AD$5-$D85+1),0)</f>
        <v>0</v>
      </c>
      <c r="AE85" s="139" cm="1">
        <f t="array" ref="AE85">IF($D85&lt;=AE$5,$E85*INDEX($L$26:$BF$26,1,AE$5-$D85+1),0)</f>
        <v>0</v>
      </c>
      <c r="AF85" s="139" cm="1">
        <f t="array" ref="AF85">IF($D85&lt;=AF$5,$E85*INDEX($L$26:$BF$26,1,AF$5-$D85+1),0)</f>
        <v>0</v>
      </c>
      <c r="AG85" s="139" cm="1">
        <f t="array" ref="AG85">IF($D85&lt;=AG$5,$E85*INDEX($L$26:$BF$26,1,AG$5-$D85+1),0)</f>
        <v>0</v>
      </c>
      <c r="AH85" s="139" cm="1">
        <f t="array" ref="AH85">IF($D85&lt;=AH$5,$E85*INDEX($L$26:$BF$26,1,AH$5-$D85+1),0)</f>
        <v>0</v>
      </c>
      <c r="AI85" s="139" cm="1">
        <f t="array" ref="AI85">IF($D85&lt;=AI$5,$E85*INDEX($L$26:$BF$26,1,AI$5-$D85+1),0)</f>
        <v>0</v>
      </c>
      <c r="AJ85" s="139" cm="1">
        <f t="array" ref="AJ85">IF($D85&lt;=AJ$5,$E85*INDEX($L$26:$BF$26,1,AJ$5-$D85+1),0)</f>
        <v>0</v>
      </c>
      <c r="AK85" s="139" cm="1">
        <f t="array" ref="AK85">IF($D85&lt;=AK$5,$E85*INDEX($L$26:$BF$26,1,AK$5-$D85+1),0)</f>
        <v>0</v>
      </c>
      <c r="AL85" s="139" cm="1">
        <f t="array" ref="AL85">IF($D85&lt;=AL$5,$E85*INDEX($L$26:$BF$26,1,AL$5-$D85+1),0)</f>
        <v>0</v>
      </c>
      <c r="AM85" s="139" cm="1">
        <f t="array" ref="AM85">IF($D85&lt;=AM$5,$E85*INDEX($L$26:$BF$26,1,AM$5-$D85+1),0)</f>
        <v>0</v>
      </c>
      <c r="AN85" s="139" cm="1">
        <f t="array" ref="AN85">IF($D85&lt;=AN$5,$E85*INDEX($L$26:$BF$26,1,AN$5-$D85+1),0)</f>
        <v>0</v>
      </c>
      <c r="AO85" s="139" cm="1">
        <f t="array" ref="AO85">IF($D85&lt;=AO$5,$E85*INDEX($L$26:$BF$26,1,AO$5-$D85+1),0)</f>
        <v>0</v>
      </c>
      <c r="AP85" s="139" cm="1">
        <f t="array" ref="AP85">IF($D85&lt;=AP$5,$E85*INDEX($L$26:$BF$26,1,AP$5-$D85+1),0)</f>
        <v>0</v>
      </c>
      <c r="AQ85" s="139" cm="1">
        <f t="array" ref="AQ85">IF($D85&lt;=AQ$5,$E85*INDEX($L$26:$BF$26,1,AQ$5-$D85+1),0)</f>
        <v>0</v>
      </c>
      <c r="AR85" s="139" cm="1">
        <f t="array" ref="AR85">IF($D85&lt;=AR$5,$E85*INDEX($L$26:$BF$26,1,AR$5-$D85+1),0)</f>
        <v>0</v>
      </c>
      <c r="AS85" s="139" cm="1">
        <f t="array" ref="AS85">IF($D85&lt;=AS$5,$E85*INDEX($L$26:$BF$26,1,AS$5-$D85+1),0)</f>
        <v>0</v>
      </c>
      <c r="AT85" s="139" cm="1">
        <f t="array" ref="AT85">IF($D85&lt;=AT$5,$E85*INDEX($L$26:$BF$26,1,AT$5-$D85+1),0)</f>
        <v>0</v>
      </c>
      <c r="AU85" s="139" cm="1">
        <f t="array" ref="AU85">IF($D85&lt;=AU$5,$E85*INDEX($L$26:$BF$26,1,AU$5-$D85+1),0)</f>
        <v>0</v>
      </c>
      <c r="AV85" s="139" cm="1">
        <f t="array" ref="AV85">IF($D85&lt;=AV$5,$E85*INDEX($L$26:$BF$26,1,AV$5-$D85+1),0)</f>
        <v>0</v>
      </c>
      <c r="AW85" s="139" cm="1">
        <f t="array" ref="AW85">IF($D85&lt;=AW$5,$E85*INDEX($L$26:$BF$26,1,AW$5-$D85+1),0)</f>
        <v>0</v>
      </c>
      <c r="AX85" s="139" cm="1">
        <f t="array" ref="AX85">IF($D85&lt;=AX$5,$E85*INDEX($L$26:$BF$26,1,AX$5-$D85+1),0)</f>
        <v>0</v>
      </c>
      <c r="AY85" s="139" cm="1">
        <f t="array" ref="AY85">IF($D85&lt;=AY$5,$E85*INDEX($L$26:$BF$26,1,AY$5-$D85+1),0)</f>
        <v>0</v>
      </c>
      <c r="AZ85" s="139" cm="1">
        <f t="array" ref="AZ85">IF($D85&lt;=AZ$5,$E85*INDEX($L$26:$BF$26,1,AZ$5-$D85+1),0)</f>
        <v>0</v>
      </c>
      <c r="BA85" s="139" cm="1">
        <f t="array" ref="BA85">IF($D85&lt;=BA$5,$E85*INDEX($L$26:$BF$26,1,BA$5-$D85+1),0)</f>
        <v>0</v>
      </c>
      <c r="BB85" s="139" cm="1">
        <f t="array" ref="BB85">IF($D85&lt;=BB$5,$E85*INDEX($L$26:$BF$26,1,BB$5-$D85+1),0)</f>
        <v>0</v>
      </c>
      <c r="BC85" s="139" cm="1">
        <f t="array" ref="BC85">IF($D85&lt;=BC$5,$E85*INDEX($L$26:$BF$26,1,BC$5-$D85+1),0)</f>
        <v>0</v>
      </c>
      <c r="BD85" s="139" cm="1">
        <f t="array" ref="BD85">IF($D85&lt;=BD$5,$E85*INDEX($L$26:$BF$26,1,BD$5-$D85+1),0)</f>
        <v>0</v>
      </c>
      <c r="BE85" s="139" cm="1">
        <f t="array" ref="BE85">IF($D85&lt;=BE$5,$E85*INDEX($L$26:$BF$26,1,BE$5-$D85+1),0)</f>
        <v>0</v>
      </c>
      <c r="BF85" s="139" cm="1">
        <f t="array" ref="BF85">IF($D85&lt;=BF$5,$E85*INDEX($L$26:$BF$26,1,BF$5-$D85+1),0)</f>
        <v>0</v>
      </c>
      <c r="BH85" s="70">
        <f t="shared" ca="1" si="111"/>
        <v>0</v>
      </c>
      <c r="BI85" s="70">
        <f t="shared" ca="1" si="111"/>
        <v>0</v>
      </c>
      <c r="BJ85" s="70">
        <f t="shared" ca="1" si="111"/>
        <v>0</v>
      </c>
      <c r="BK85" s="70">
        <f t="shared" ca="1" si="111"/>
        <v>0</v>
      </c>
      <c r="BL85" s="70">
        <f t="shared" ca="1" si="111"/>
        <v>0</v>
      </c>
      <c r="BM85" s="70">
        <f t="shared" ca="1" si="111"/>
        <v>0</v>
      </c>
      <c r="BN85" s="70">
        <f t="shared" ca="1" si="111"/>
        <v>0</v>
      </c>
      <c r="BO85" s="70">
        <f t="shared" ca="1" si="111"/>
        <v>0</v>
      </c>
      <c r="BP85" s="70">
        <f t="shared" ca="1" si="111"/>
        <v>0</v>
      </c>
      <c r="BQ85" s="70">
        <f t="shared" ca="1" si="111"/>
        <v>0</v>
      </c>
      <c r="BR85" s="70">
        <f t="shared" ca="1" si="111"/>
        <v>0</v>
      </c>
      <c r="BS85" s="70">
        <f t="shared" ca="1" si="111"/>
        <v>0</v>
      </c>
      <c r="BT85" s="70">
        <f t="shared" ca="1" si="111"/>
        <v>0</v>
      </c>
      <c r="BU85" s="70">
        <f t="shared" ca="1" si="111"/>
        <v>0</v>
      </c>
      <c r="BV85" s="70">
        <f t="shared" ca="1" si="111"/>
        <v>0</v>
      </c>
      <c r="BW85" s="70">
        <f t="shared" ca="1" si="111"/>
        <v>0</v>
      </c>
      <c r="BX85" s="139"/>
      <c r="BY85" s="70">
        <f t="shared" ca="1" si="112"/>
        <v>0</v>
      </c>
      <c r="BZ85" s="70">
        <f t="shared" ca="1" si="112"/>
        <v>0</v>
      </c>
      <c r="CA85" s="70">
        <f t="shared" ca="1" si="112"/>
        <v>0</v>
      </c>
      <c r="CB85" s="70">
        <f t="shared" ca="1" si="112"/>
        <v>0</v>
      </c>
    </row>
    <row r="86" spans="2:80" s="217" customFormat="1" hidden="1" outlineLevel="1">
      <c r="B86" s="223">
        <f t="shared" si="113"/>
        <v>43982</v>
      </c>
      <c r="C86" s="136"/>
      <c r="D86" s="17">
        <f t="shared" si="114"/>
        <v>5</v>
      </c>
      <c r="E86" s="36" cm="1">
        <f t="array" ref="E86">INDEX(L$20:BF$20,1,D86)</f>
        <v>0</v>
      </c>
      <c r="F86" s="36"/>
      <c r="G86" s="36"/>
      <c r="H86" s="36"/>
      <c r="I86" s="36"/>
      <c r="J86" s="36"/>
      <c r="K86" s="36"/>
      <c r="L86" s="139" cm="1">
        <f t="array" ref="L86">IF($D86&lt;=L$5,$E86*INDEX($L$26:$BF$26,1,L$5-$D86+1),0)</f>
        <v>0</v>
      </c>
      <c r="M86" s="139" cm="1">
        <f t="array" ref="M86">IF($D86&lt;=M$5,$E86*INDEX($L$26:$BF$26,1,M$5-$D86+1),0)</f>
        <v>0</v>
      </c>
      <c r="N86" s="139" cm="1">
        <f t="array" ref="N86">IF($D86&lt;=N$5,$E86*INDEX($L$26:$BF$26,1,N$5-$D86+1),0)</f>
        <v>0</v>
      </c>
      <c r="O86" s="139" cm="1">
        <f t="array" ref="O86">IF($D86&lt;=O$5,$E86*INDEX($L$26:$BF$26,1,O$5-$D86+1),0)</f>
        <v>0</v>
      </c>
      <c r="P86" s="139" cm="1">
        <f t="array" ref="P86">IF($D86&lt;=P$5,$E86*INDEX($L$26:$BF$26,1,P$5-$D86+1),0)</f>
        <v>0</v>
      </c>
      <c r="Q86" s="139" cm="1">
        <f t="array" ref="Q86">IF($D86&lt;=Q$5,$E86*INDEX($L$26:$BF$26,1,Q$5-$D86+1),0)</f>
        <v>0</v>
      </c>
      <c r="R86" s="139" cm="1">
        <f t="array" ref="R86">IF($D86&lt;=R$5,$E86*INDEX($L$26:$BF$26,1,R$5-$D86+1),0)</f>
        <v>0</v>
      </c>
      <c r="S86" s="139" cm="1">
        <f t="array" ref="S86">IF($D86&lt;=S$5,$E86*INDEX($L$26:$BF$26,1,S$5-$D86+1),0)</f>
        <v>0</v>
      </c>
      <c r="T86" s="139" cm="1">
        <f t="array" ref="T86">IF($D86&lt;=T$5,$E86*INDEX($L$26:$BF$26,1,T$5-$D86+1),0)</f>
        <v>0</v>
      </c>
      <c r="U86" s="139" cm="1">
        <f t="array" ref="U86">IF($D86&lt;=U$5,$E86*INDEX($L$26:$BF$26,1,U$5-$D86+1),0)</f>
        <v>0</v>
      </c>
      <c r="V86" s="139" cm="1">
        <f t="array" ref="V86">IF($D86&lt;=V$5,$E86*INDEX($L$26:$BF$26,1,V$5-$D86+1),0)</f>
        <v>0</v>
      </c>
      <c r="W86" s="139" cm="1">
        <f t="array" ref="W86">IF($D86&lt;=W$5,$E86*INDEX($L$26:$BF$26,1,W$5-$D86+1),0)</f>
        <v>0</v>
      </c>
      <c r="X86" s="139" cm="1">
        <f t="array" ref="X86">IF($D86&lt;=X$5,$E86*INDEX($L$26:$BF$26,1,X$5-$D86+1),0)</f>
        <v>0</v>
      </c>
      <c r="Y86" s="139" cm="1">
        <f t="array" ref="Y86">IF($D86&lt;=Y$5,$E86*INDEX($L$26:$BF$26,1,Y$5-$D86+1),0)</f>
        <v>0</v>
      </c>
      <c r="Z86" s="139" cm="1">
        <f t="array" ref="Z86">IF($D86&lt;=Z$5,$E86*INDEX($L$26:$BF$26,1,Z$5-$D86+1),0)</f>
        <v>0</v>
      </c>
      <c r="AA86" s="139" cm="1">
        <f t="array" ref="AA86">IF($D86&lt;=AA$5,$E86*INDEX($L$26:$BF$26,1,AA$5-$D86+1),0)</f>
        <v>0</v>
      </c>
      <c r="AB86" s="139" cm="1">
        <f t="array" ref="AB86">IF($D86&lt;=AB$5,$E86*INDEX($L$26:$BF$26,1,AB$5-$D86+1),0)</f>
        <v>0</v>
      </c>
      <c r="AC86" s="139" cm="1">
        <f t="array" ref="AC86">IF($D86&lt;=AC$5,$E86*INDEX($L$26:$BF$26,1,AC$5-$D86+1),0)</f>
        <v>0</v>
      </c>
      <c r="AD86" s="139" cm="1">
        <f t="array" ref="AD86">IF($D86&lt;=AD$5,$E86*INDEX($L$26:$BF$26,1,AD$5-$D86+1),0)</f>
        <v>0</v>
      </c>
      <c r="AE86" s="139" cm="1">
        <f t="array" ref="AE86">IF($D86&lt;=AE$5,$E86*INDEX($L$26:$BF$26,1,AE$5-$D86+1),0)</f>
        <v>0</v>
      </c>
      <c r="AF86" s="139" cm="1">
        <f t="array" ref="AF86">IF($D86&lt;=AF$5,$E86*INDEX($L$26:$BF$26,1,AF$5-$D86+1),0)</f>
        <v>0</v>
      </c>
      <c r="AG86" s="139" cm="1">
        <f t="array" ref="AG86">IF($D86&lt;=AG$5,$E86*INDEX($L$26:$BF$26,1,AG$5-$D86+1),0)</f>
        <v>0</v>
      </c>
      <c r="AH86" s="139" cm="1">
        <f t="array" ref="AH86">IF($D86&lt;=AH$5,$E86*INDEX($L$26:$BF$26,1,AH$5-$D86+1),0)</f>
        <v>0</v>
      </c>
      <c r="AI86" s="139" cm="1">
        <f t="array" ref="AI86">IF($D86&lt;=AI$5,$E86*INDEX($L$26:$BF$26,1,AI$5-$D86+1),0)</f>
        <v>0</v>
      </c>
      <c r="AJ86" s="139" cm="1">
        <f t="array" ref="AJ86">IF($D86&lt;=AJ$5,$E86*INDEX($L$26:$BF$26,1,AJ$5-$D86+1),0)</f>
        <v>0</v>
      </c>
      <c r="AK86" s="139" cm="1">
        <f t="array" ref="AK86">IF($D86&lt;=AK$5,$E86*INDEX($L$26:$BF$26,1,AK$5-$D86+1),0)</f>
        <v>0</v>
      </c>
      <c r="AL86" s="139" cm="1">
        <f t="array" ref="AL86">IF($D86&lt;=AL$5,$E86*INDEX($L$26:$BF$26,1,AL$5-$D86+1),0)</f>
        <v>0</v>
      </c>
      <c r="AM86" s="139" cm="1">
        <f t="array" ref="AM86">IF($D86&lt;=AM$5,$E86*INDEX($L$26:$BF$26,1,AM$5-$D86+1),0)</f>
        <v>0</v>
      </c>
      <c r="AN86" s="139" cm="1">
        <f t="array" ref="AN86">IF($D86&lt;=AN$5,$E86*INDEX($L$26:$BF$26,1,AN$5-$D86+1),0)</f>
        <v>0</v>
      </c>
      <c r="AO86" s="139" cm="1">
        <f t="array" ref="AO86">IF($D86&lt;=AO$5,$E86*INDEX($L$26:$BF$26,1,AO$5-$D86+1),0)</f>
        <v>0</v>
      </c>
      <c r="AP86" s="139" cm="1">
        <f t="array" ref="AP86">IF($D86&lt;=AP$5,$E86*INDEX($L$26:$BF$26,1,AP$5-$D86+1),0)</f>
        <v>0</v>
      </c>
      <c r="AQ86" s="139" cm="1">
        <f t="array" ref="AQ86">IF($D86&lt;=AQ$5,$E86*INDEX($L$26:$BF$26,1,AQ$5-$D86+1),0)</f>
        <v>0</v>
      </c>
      <c r="AR86" s="139" cm="1">
        <f t="array" ref="AR86">IF($D86&lt;=AR$5,$E86*INDEX($L$26:$BF$26,1,AR$5-$D86+1),0)</f>
        <v>0</v>
      </c>
      <c r="AS86" s="139" cm="1">
        <f t="array" ref="AS86">IF($D86&lt;=AS$5,$E86*INDEX($L$26:$BF$26,1,AS$5-$D86+1),0)</f>
        <v>0</v>
      </c>
      <c r="AT86" s="139" cm="1">
        <f t="array" ref="AT86">IF($D86&lt;=AT$5,$E86*INDEX($L$26:$BF$26,1,AT$5-$D86+1),0)</f>
        <v>0</v>
      </c>
      <c r="AU86" s="139" cm="1">
        <f t="array" ref="AU86">IF($D86&lt;=AU$5,$E86*INDEX($L$26:$BF$26,1,AU$5-$D86+1),0)</f>
        <v>0</v>
      </c>
      <c r="AV86" s="139" cm="1">
        <f t="array" ref="AV86">IF($D86&lt;=AV$5,$E86*INDEX($L$26:$BF$26,1,AV$5-$D86+1),0)</f>
        <v>0</v>
      </c>
      <c r="AW86" s="139" cm="1">
        <f t="array" ref="AW86">IF($D86&lt;=AW$5,$E86*INDEX($L$26:$BF$26,1,AW$5-$D86+1),0)</f>
        <v>0</v>
      </c>
      <c r="AX86" s="139" cm="1">
        <f t="array" ref="AX86">IF($D86&lt;=AX$5,$E86*INDEX($L$26:$BF$26,1,AX$5-$D86+1),0)</f>
        <v>0</v>
      </c>
      <c r="AY86" s="139" cm="1">
        <f t="array" ref="AY86">IF($D86&lt;=AY$5,$E86*INDEX($L$26:$BF$26,1,AY$5-$D86+1),0)</f>
        <v>0</v>
      </c>
      <c r="AZ86" s="139" cm="1">
        <f t="array" ref="AZ86">IF($D86&lt;=AZ$5,$E86*INDEX($L$26:$BF$26,1,AZ$5-$D86+1),0)</f>
        <v>0</v>
      </c>
      <c r="BA86" s="139" cm="1">
        <f t="array" ref="BA86">IF($D86&lt;=BA$5,$E86*INDEX($L$26:$BF$26,1,BA$5-$D86+1),0)</f>
        <v>0</v>
      </c>
      <c r="BB86" s="139" cm="1">
        <f t="array" ref="BB86">IF($D86&lt;=BB$5,$E86*INDEX($L$26:$BF$26,1,BB$5-$D86+1),0)</f>
        <v>0</v>
      </c>
      <c r="BC86" s="139" cm="1">
        <f t="array" ref="BC86">IF($D86&lt;=BC$5,$E86*INDEX($L$26:$BF$26,1,BC$5-$D86+1),0)</f>
        <v>0</v>
      </c>
      <c r="BD86" s="139" cm="1">
        <f t="array" ref="BD86">IF($D86&lt;=BD$5,$E86*INDEX($L$26:$BF$26,1,BD$5-$D86+1),0)</f>
        <v>0</v>
      </c>
      <c r="BE86" s="139" cm="1">
        <f t="array" ref="BE86">IF($D86&lt;=BE$5,$E86*INDEX($L$26:$BF$26,1,BE$5-$D86+1),0)</f>
        <v>0</v>
      </c>
      <c r="BF86" s="139" cm="1">
        <f t="array" ref="BF86">IF($D86&lt;=BF$5,$E86*INDEX($L$26:$BF$26,1,BF$5-$D86+1),0)</f>
        <v>0</v>
      </c>
      <c r="BH86" s="70">
        <f t="shared" ca="1" si="111"/>
        <v>0</v>
      </c>
      <c r="BI86" s="70">
        <f t="shared" ca="1" si="111"/>
        <v>0</v>
      </c>
      <c r="BJ86" s="70">
        <f t="shared" ca="1" si="111"/>
        <v>0</v>
      </c>
      <c r="BK86" s="70">
        <f t="shared" ca="1" si="111"/>
        <v>0</v>
      </c>
      <c r="BL86" s="70">
        <f t="shared" ca="1" si="111"/>
        <v>0</v>
      </c>
      <c r="BM86" s="70">
        <f t="shared" ca="1" si="111"/>
        <v>0</v>
      </c>
      <c r="BN86" s="70">
        <f t="shared" ca="1" si="111"/>
        <v>0</v>
      </c>
      <c r="BO86" s="70">
        <f t="shared" ca="1" si="111"/>
        <v>0</v>
      </c>
      <c r="BP86" s="70">
        <f t="shared" ca="1" si="111"/>
        <v>0</v>
      </c>
      <c r="BQ86" s="70">
        <f t="shared" ca="1" si="111"/>
        <v>0</v>
      </c>
      <c r="BR86" s="70">
        <f t="shared" ca="1" si="111"/>
        <v>0</v>
      </c>
      <c r="BS86" s="70">
        <f t="shared" ca="1" si="111"/>
        <v>0</v>
      </c>
      <c r="BT86" s="70">
        <f t="shared" ca="1" si="111"/>
        <v>0</v>
      </c>
      <c r="BU86" s="70">
        <f t="shared" ca="1" si="111"/>
        <v>0</v>
      </c>
      <c r="BV86" s="70">
        <f t="shared" ca="1" si="111"/>
        <v>0</v>
      </c>
      <c r="BW86" s="70">
        <f t="shared" ca="1" si="111"/>
        <v>0</v>
      </c>
      <c r="BX86" s="139"/>
      <c r="BY86" s="70">
        <f t="shared" ca="1" si="112"/>
        <v>0</v>
      </c>
      <c r="BZ86" s="70">
        <f t="shared" ca="1" si="112"/>
        <v>0</v>
      </c>
      <c r="CA86" s="70">
        <f t="shared" ca="1" si="112"/>
        <v>0</v>
      </c>
      <c r="CB86" s="70">
        <f t="shared" ca="1" si="112"/>
        <v>0</v>
      </c>
    </row>
    <row r="87" spans="2:80" s="217" customFormat="1" hidden="1" outlineLevel="1">
      <c r="B87" s="223">
        <f t="shared" si="113"/>
        <v>44012</v>
      </c>
      <c r="C87" s="136"/>
      <c r="D87" s="17">
        <f t="shared" si="114"/>
        <v>6</v>
      </c>
      <c r="E87" s="36" cm="1">
        <f t="array" ref="E87">INDEX(L$20:BF$20,1,D87)</f>
        <v>0</v>
      </c>
      <c r="F87" s="36"/>
      <c r="G87" s="36"/>
      <c r="H87" s="36"/>
      <c r="I87" s="36"/>
      <c r="J87" s="36"/>
      <c r="K87" s="36"/>
      <c r="L87" s="139" cm="1">
        <f t="array" ref="L87">IF($D87&lt;=L$5,$E87*INDEX($L$26:$BF$26,1,L$5-$D87+1),0)</f>
        <v>0</v>
      </c>
      <c r="M87" s="139" cm="1">
        <f t="array" ref="M87">IF($D87&lt;=M$5,$E87*INDEX($L$26:$BF$26,1,M$5-$D87+1),0)</f>
        <v>0</v>
      </c>
      <c r="N87" s="139" cm="1">
        <f t="array" ref="N87">IF($D87&lt;=N$5,$E87*INDEX($L$26:$BF$26,1,N$5-$D87+1),0)</f>
        <v>0</v>
      </c>
      <c r="O87" s="139" cm="1">
        <f t="array" ref="O87">IF($D87&lt;=O$5,$E87*INDEX($L$26:$BF$26,1,O$5-$D87+1),0)</f>
        <v>0</v>
      </c>
      <c r="P87" s="139" cm="1">
        <f t="array" ref="P87">IF($D87&lt;=P$5,$E87*INDEX($L$26:$BF$26,1,P$5-$D87+1),0)</f>
        <v>0</v>
      </c>
      <c r="Q87" s="139" cm="1">
        <f t="array" ref="Q87">IF($D87&lt;=Q$5,$E87*INDEX($L$26:$BF$26,1,Q$5-$D87+1),0)</f>
        <v>0</v>
      </c>
      <c r="R87" s="139" cm="1">
        <f t="array" ref="R87">IF($D87&lt;=R$5,$E87*INDEX($L$26:$BF$26,1,R$5-$D87+1),0)</f>
        <v>0</v>
      </c>
      <c r="S87" s="139" cm="1">
        <f t="array" ref="S87">IF($D87&lt;=S$5,$E87*INDEX($L$26:$BF$26,1,S$5-$D87+1),0)</f>
        <v>0</v>
      </c>
      <c r="T87" s="139" cm="1">
        <f t="array" ref="T87">IF($D87&lt;=T$5,$E87*INDEX($L$26:$BF$26,1,T$5-$D87+1),0)</f>
        <v>0</v>
      </c>
      <c r="U87" s="139" cm="1">
        <f t="array" ref="U87">IF($D87&lt;=U$5,$E87*INDEX($L$26:$BF$26,1,U$5-$D87+1),0)</f>
        <v>0</v>
      </c>
      <c r="V87" s="139" cm="1">
        <f t="array" ref="V87">IF($D87&lt;=V$5,$E87*INDEX($L$26:$BF$26,1,V$5-$D87+1),0)</f>
        <v>0</v>
      </c>
      <c r="W87" s="139" cm="1">
        <f t="array" ref="W87">IF($D87&lt;=W$5,$E87*INDEX($L$26:$BF$26,1,W$5-$D87+1),0)</f>
        <v>0</v>
      </c>
      <c r="X87" s="139" cm="1">
        <f t="array" ref="X87">IF($D87&lt;=X$5,$E87*INDEX($L$26:$BF$26,1,X$5-$D87+1),0)</f>
        <v>0</v>
      </c>
      <c r="Y87" s="139" cm="1">
        <f t="array" ref="Y87">IF($D87&lt;=Y$5,$E87*INDEX($L$26:$BF$26,1,Y$5-$D87+1),0)</f>
        <v>0</v>
      </c>
      <c r="Z87" s="139" cm="1">
        <f t="array" ref="Z87">IF($D87&lt;=Z$5,$E87*INDEX($L$26:$BF$26,1,Z$5-$D87+1),0)</f>
        <v>0</v>
      </c>
      <c r="AA87" s="139" cm="1">
        <f t="array" ref="AA87">IF($D87&lt;=AA$5,$E87*INDEX($L$26:$BF$26,1,AA$5-$D87+1),0)</f>
        <v>0</v>
      </c>
      <c r="AB87" s="139" cm="1">
        <f t="array" ref="AB87">IF($D87&lt;=AB$5,$E87*INDEX($L$26:$BF$26,1,AB$5-$D87+1),0)</f>
        <v>0</v>
      </c>
      <c r="AC87" s="139" cm="1">
        <f t="array" ref="AC87">IF($D87&lt;=AC$5,$E87*INDEX($L$26:$BF$26,1,AC$5-$D87+1),0)</f>
        <v>0</v>
      </c>
      <c r="AD87" s="139" cm="1">
        <f t="array" ref="AD87">IF($D87&lt;=AD$5,$E87*INDEX($L$26:$BF$26,1,AD$5-$D87+1),0)</f>
        <v>0</v>
      </c>
      <c r="AE87" s="139" cm="1">
        <f t="array" ref="AE87">IF($D87&lt;=AE$5,$E87*INDEX($L$26:$BF$26,1,AE$5-$D87+1),0)</f>
        <v>0</v>
      </c>
      <c r="AF87" s="139" cm="1">
        <f t="array" ref="AF87">IF($D87&lt;=AF$5,$E87*INDEX($L$26:$BF$26,1,AF$5-$D87+1),0)</f>
        <v>0</v>
      </c>
      <c r="AG87" s="139" cm="1">
        <f t="array" ref="AG87">IF($D87&lt;=AG$5,$E87*INDEX($L$26:$BF$26,1,AG$5-$D87+1),0)</f>
        <v>0</v>
      </c>
      <c r="AH87" s="139" cm="1">
        <f t="array" ref="AH87">IF($D87&lt;=AH$5,$E87*INDEX($L$26:$BF$26,1,AH$5-$D87+1),0)</f>
        <v>0</v>
      </c>
      <c r="AI87" s="139" cm="1">
        <f t="array" ref="AI87">IF($D87&lt;=AI$5,$E87*INDEX($L$26:$BF$26,1,AI$5-$D87+1),0)</f>
        <v>0</v>
      </c>
      <c r="AJ87" s="139" cm="1">
        <f t="array" ref="AJ87">IF($D87&lt;=AJ$5,$E87*INDEX($L$26:$BF$26,1,AJ$5-$D87+1),0)</f>
        <v>0</v>
      </c>
      <c r="AK87" s="139" cm="1">
        <f t="array" ref="AK87">IF($D87&lt;=AK$5,$E87*INDEX($L$26:$BF$26,1,AK$5-$D87+1),0)</f>
        <v>0</v>
      </c>
      <c r="AL87" s="139" cm="1">
        <f t="array" ref="AL87">IF($D87&lt;=AL$5,$E87*INDEX($L$26:$BF$26,1,AL$5-$D87+1),0)</f>
        <v>0</v>
      </c>
      <c r="AM87" s="139" cm="1">
        <f t="array" ref="AM87">IF($D87&lt;=AM$5,$E87*INDEX($L$26:$BF$26,1,AM$5-$D87+1),0)</f>
        <v>0</v>
      </c>
      <c r="AN87" s="139" cm="1">
        <f t="array" ref="AN87">IF($D87&lt;=AN$5,$E87*INDEX($L$26:$BF$26,1,AN$5-$D87+1),0)</f>
        <v>0</v>
      </c>
      <c r="AO87" s="139" cm="1">
        <f t="array" ref="AO87">IF($D87&lt;=AO$5,$E87*INDEX($L$26:$BF$26,1,AO$5-$D87+1),0)</f>
        <v>0</v>
      </c>
      <c r="AP87" s="139" cm="1">
        <f t="array" ref="AP87">IF($D87&lt;=AP$5,$E87*INDEX($L$26:$BF$26,1,AP$5-$D87+1),0)</f>
        <v>0</v>
      </c>
      <c r="AQ87" s="139" cm="1">
        <f t="array" ref="AQ87">IF($D87&lt;=AQ$5,$E87*INDEX($L$26:$BF$26,1,AQ$5-$D87+1),0)</f>
        <v>0</v>
      </c>
      <c r="AR87" s="139" cm="1">
        <f t="array" ref="AR87">IF($D87&lt;=AR$5,$E87*INDEX($L$26:$BF$26,1,AR$5-$D87+1),0)</f>
        <v>0</v>
      </c>
      <c r="AS87" s="139" cm="1">
        <f t="array" ref="AS87">IF($D87&lt;=AS$5,$E87*INDEX($L$26:$BF$26,1,AS$5-$D87+1),0)</f>
        <v>0</v>
      </c>
      <c r="AT87" s="139" cm="1">
        <f t="array" ref="AT87">IF($D87&lt;=AT$5,$E87*INDEX($L$26:$BF$26,1,AT$5-$D87+1),0)</f>
        <v>0</v>
      </c>
      <c r="AU87" s="139" cm="1">
        <f t="array" ref="AU87">IF($D87&lt;=AU$5,$E87*INDEX($L$26:$BF$26,1,AU$5-$D87+1),0)</f>
        <v>0</v>
      </c>
      <c r="AV87" s="139" cm="1">
        <f t="array" ref="AV87">IF($D87&lt;=AV$5,$E87*INDEX($L$26:$BF$26,1,AV$5-$D87+1),0)</f>
        <v>0</v>
      </c>
      <c r="AW87" s="139" cm="1">
        <f t="array" ref="AW87">IF($D87&lt;=AW$5,$E87*INDEX($L$26:$BF$26,1,AW$5-$D87+1),0)</f>
        <v>0</v>
      </c>
      <c r="AX87" s="139" cm="1">
        <f t="array" ref="AX87">IF($D87&lt;=AX$5,$E87*INDEX($L$26:$BF$26,1,AX$5-$D87+1),0)</f>
        <v>0</v>
      </c>
      <c r="AY87" s="139" cm="1">
        <f t="array" ref="AY87">IF($D87&lt;=AY$5,$E87*INDEX($L$26:$BF$26,1,AY$5-$D87+1),0)</f>
        <v>0</v>
      </c>
      <c r="AZ87" s="139" cm="1">
        <f t="array" ref="AZ87">IF($D87&lt;=AZ$5,$E87*INDEX($L$26:$BF$26,1,AZ$5-$D87+1),0)</f>
        <v>0</v>
      </c>
      <c r="BA87" s="139" cm="1">
        <f t="array" ref="BA87">IF($D87&lt;=BA$5,$E87*INDEX($L$26:$BF$26,1,BA$5-$D87+1),0)</f>
        <v>0</v>
      </c>
      <c r="BB87" s="139" cm="1">
        <f t="array" ref="BB87">IF($D87&lt;=BB$5,$E87*INDEX($L$26:$BF$26,1,BB$5-$D87+1),0)</f>
        <v>0</v>
      </c>
      <c r="BC87" s="139" cm="1">
        <f t="array" ref="BC87">IF($D87&lt;=BC$5,$E87*INDEX($L$26:$BF$26,1,BC$5-$D87+1),0)</f>
        <v>0</v>
      </c>
      <c r="BD87" s="139" cm="1">
        <f t="array" ref="BD87">IF($D87&lt;=BD$5,$E87*INDEX($L$26:$BF$26,1,BD$5-$D87+1),0)</f>
        <v>0</v>
      </c>
      <c r="BE87" s="139" cm="1">
        <f t="array" ref="BE87">IF($D87&lt;=BE$5,$E87*INDEX($L$26:$BF$26,1,BE$5-$D87+1),0)</f>
        <v>0</v>
      </c>
      <c r="BF87" s="139" cm="1">
        <f t="array" ref="BF87">IF($D87&lt;=BF$5,$E87*INDEX($L$26:$BF$26,1,BF$5-$D87+1),0)</f>
        <v>0</v>
      </c>
      <c r="BH87" s="70">
        <f t="shared" ca="1" si="111"/>
        <v>0</v>
      </c>
      <c r="BI87" s="70">
        <f t="shared" ca="1" si="111"/>
        <v>0</v>
      </c>
      <c r="BJ87" s="70">
        <f t="shared" ca="1" si="111"/>
        <v>0</v>
      </c>
      <c r="BK87" s="70">
        <f t="shared" ca="1" si="111"/>
        <v>0</v>
      </c>
      <c r="BL87" s="70">
        <f t="shared" ca="1" si="111"/>
        <v>0</v>
      </c>
      <c r="BM87" s="70">
        <f t="shared" ca="1" si="111"/>
        <v>0</v>
      </c>
      <c r="BN87" s="70">
        <f t="shared" ca="1" si="111"/>
        <v>0</v>
      </c>
      <c r="BO87" s="70">
        <f t="shared" ca="1" si="111"/>
        <v>0</v>
      </c>
      <c r="BP87" s="70">
        <f t="shared" ca="1" si="111"/>
        <v>0</v>
      </c>
      <c r="BQ87" s="70">
        <f t="shared" ca="1" si="111"/>
        <v>0</v>
      </c>
      <c r="BR87" s="70">
        <f t="shared" ca="1" si="111"/>
        <v>0</v>
      </c>
      <c r="BS87" s="70">
        <f t="shared" ca="1" si="111"/>
        <v>0</v>
      </c>
      <c r="BT87" s="70">
        <f t="shared" ca="1" si="111"/>
        <v>0</v>
      </c>
      <c r="BU87" s="70">
        <f t="shared" ca="1" si="111"/>
        <v>0</v>
      </c>
      <c r="BV87" s="70">
        <f t="shared" ca="1" si="111"/>
        <v>0</v>
      </c>
      <c r="BW87" s="70">
        <f t="shared" ca="1" si="111"/>
        <v>0</v>
      </c>
      <c r="BX87" s="139"/>
      <c r="BY87" s="70">
        <f t="shared" ca="1" si="112"/>
        <v>0</v>
      </c>
      <c r="BZ87" s="70">
        <f t="shared" ca="1" si="112"/>
        <v>0</v>
      </c>
      <c r="CA87" s="70">
        <f t="shared" ca="1" si="112"/>
        <v>0</v>
      </c>
      <c r="CB87" s="70">
        <f t="shared" ca="1" si="112"/>
        <v>0</v>
      </c>
    </row>
    <row r="88" spans="2:80" s="217" customFormat="1" hidden="1" outlineLevel="1">
      <c r="B88" s="223">
        <f t="shared" si="113"/>
        <v>44043</v>
      </c>
      <c r="C88" s="136"/>
      <c r="D88" s="17">
        <f t="shared" si="114"/>
        <v>7</v>
      </c>
      <c r="E88" s="36" cm="1">
        <f t="array" ref="E88">INDEX(L$20:BF$20,1,D88)</f>
        <v>0</v>
      </c>
      <c r="F88" s="36"/>
      <c r="G88" s="36"/>
      <c r="H88" s="36"/>
      <c r="I88" s="36"/>
      <c r="J88" s="36"/>
      <c r="K88" s="36"/>
      <c r="L88" s="139" cm="1">
        <f t="array" ref="L88">IF($D88&lt;=L$5,$E88*INDEX($L$26:$BF$26,1,L$5-$D88+1),0)</f>
        <v>0</v>
      </c>
      <c r="M88" s="139" cm="1">
        <f t="array" ref="M88">IF($D88&lt;=M$5,$E88*INDEX($L$26:$BF$26,1,M$5-$D88+1),0)</f>
        <v>0</v>
      </c>
      <c r="N88" s="139" cm="1">
        <f t="array" ref="N88">IF($D88&lt;=N$5,$E88*INDEX($L$26:$BF$26,1,N$5-$D88+1),0)</f>
        <v>0</v>
      </c>
      <c r="O88" s="139" cm="1">
        <f t="array" ref="O88">IF($D88&lt;=O$5,$E88*INDEX($L$26:$BF$26,1,O$5-$D88+1),0)</f>
        <v>0</v>
      </c>
      <c r="P88" s="139" cm="1">
        <f t="array" ref="P88">IF($D88&lt;=P$5,$E88*INDEX($L$26:$BF$26,1,P$5-$D88+1),0)</f>
        <v>0</v>
      </c>
      <c r="Q88" s="139" cm="1">
        <f t="array" ref="Q88">IF($D88&lt;=Q$5,$E88*INDEX($L$26:$BF$26,1,Q$5-$D88+1),0)</f>
        <v>0</v>
      </c>
      <c r="R88" s="139" cm="1">
        <f t="array" ref="R88">IF($D88&lt;=R$5,$E88*INDEX($L$26:$BF$26,1,R$5-$D88+1),0)</f>
        <v>0</v>
      </c>
      <c r="S88" s="139" cm="1">
        <f t="array" ref="S88">IF($D88&lt;=S$5,$E88*INDEX($L$26:$BF$26,1,S$5-$D88+1),0)</f>
        <v>0</v>
      </c>
      <c r="T88" s="139" cm="1">
        <f t="array" ref="T88">IF($D88&lt;=T$5,$E88*INDEX($L$26:$BF$26,1,T$5-$D88+1),0)</f>
        <v>0</v>
      </c>
      <c r="U88" s="139" cm="1">
        <f t="array" ref="U88">IF($D88&lt;=U$5,$E88*INDEX($L$26:$BF$26,1,U$5-$D88+1),0)</f>
        <v>0</v>
      </c>
      <c r="V88" s="139" cm="1">
        <f t="array" ref="V88">IF($D88&lt;=V$5,$E88*INDEX($L$26:$BF$26,1,V$5-$D88+1),0)</f>
        <v>0</v>
      </c>
      <c r="W88" s="139" cm="1">
        <f t="array" ref="W88">IF($D88&lt;=W$5,$E88*INDEX($L$26:$BF$26,1,W$5-$D88+1),0)</f>
        <v>0</v>
      </c>
      <c r="X88" s="139" cm="1">
        <f t="array" ref="X88">IF($D88&lt;=X$5,$E88*INDEX($L$26:$BF$26,1,X$5-$D88+1),0)</f>
        <v>0</v>
      </c>
      <c r="Y88" s="139" cm="1">
        <f t="array" ref="Y88">IF($D88&lt;=Y$5,$E88*INDEX($L$26:$BF$26,1,Y$5-$D88+1),0)</f>
        <v>0</v>
      </c>
      <c r="Z88" s="139" cm="1">
        <f t="array" ref="Z88">IF($D88&lt;=Z$5,$E88*INDEX($L$26:$BF$26,1,Z$5-$D88+1),0)</f>
        <v>0</v>
      </c>
      <c r="AA88" s="139" cm="1">
        <f t="array" ref="AA88">IF($D88&lt;=AA$5,$E88*INDEX($L$26:$BF$26,1,AA$5-$D88+1),0)</f>
        <v>0</v>
      </c>
      <c r="AB88" s="139" cm="1">
        <f t="array" ref="AB88">IF($D88&lt;=AB$5,$E88*INDEX($L$26:$BF$26,1,AB$5-$D88+1),0)</f>
        <v>0</v>
      </c>
      <c r="AC88" s="139" cm="1">
        <f t="array" ref="AC88">IF($D88&lt;=AC$5,$E88*INDEX($L$26:$BF$26,1,AC$5-$D88+1),0)</f>
        <v>0</v>
      </c>
      <c r="AD88" s="139" cm="1">
        <f t="array" ref="AD88">IF($D88&lt;=AD$5,$E88*INDEX($L$26:$BF$26,1,AD$5-$D88+1),0)</f>
        <v>0</v>
      </c>
      <c r="AE88" s="139" cm="1">
        <f t="array" ref="AE88">IF($D88&lt;=AE$5,$E88*INDEX($L$26:$BF$26,1,AE$5-$D88+1),0)</f>
        <v>0</v>
      </c>
      <c r="AF88" s="139" cm="1">
        <f t="array" ref="AF88">IF($D88&lt;=AF$5,$E88*INDEX($L$26:$BF$26,1,AF$5-$D88+1),0)</f>
        <v>0</v>
      </c>
      <c r="AG88" s="139" cm="1">
        <f t="array" ref="AG88">IF($D88&lt;=AG$5,$E88*INDEX($L$26:$BF$26,1,AG$5-$D88+1),0)</f>
        <v>0</v>
      </c>
      <c r="AH88" s="139" cm="1">
        <f t="array" ref="AH88">IF($D88&lt;=AH$5,$E88*INDEX($L$26:$BF$26,1,AH$5-$D88+1),0)</f>
        <v>0</v>
      </c>
      <c r="AI88" s="139" cm="1">
        <f t="array" ref="AI88">IF($D88&lt;=AI$5,$E88*INDEX($L$26:$BF$26,1,AI$5-$D88+1),0)</f>
        <v>0</v>
      </c>
      <c r="AJ88" s="139" cm="1">
        <f t="array" ref="AJ88">IF($D88&lt;=AJ$5,$E88*INDEX($L$26:$BF$26,1,AJ$5-$D88+1),0)</f>
        <v>0</v>
      </c>
      <c r="AK88" s="139" cm="1">
        <f t="array" ref="AK88">IF($D88&lt;=AK$5,$E88*INDEX($L$26:$BF$26,1,AK$5-$D88+1),0)</f>
        <v>0</v>
      </c>
      <c r="AL88" s="139" cm="1">
        <f t="array" ref="AL88">IF($D88&lt;=AL$5,$E88*INDEX($L$26:$BF$26,1,AL$5-$D88+1),0)</f>
        <v>0</v>
      </c>
      <c r="AM88" s="139" cm="1">
        <f t="array" ref="AM88">IF($D88&lt;=AM$5,$E88*INDEX($L$26:$BF$26,1,AM$5-$D88+1),0)</f>
        <v>0</v>
      </c>
      <c r="AN88" s="139" cm="1">
        <f t="array" ref="AN88">IF($D88&lt;=AN$5,$E88*INDEX($L$26:$BF$26,1,AN$5-$D88+1),0)</f>
        <v>0</v>
      </c>
      <c r="AO88" s="139" cm="1">
        <f t="array" ref="AO88">IF($D88&lt;=AO$5,$E88*INDEX($L$26:$BF$26,1,AO$5-$D88+1),0)</f>
        <v>0</v>
      </c>
      <c r="AP88" s="139" cm="1">
        <f t="array" ref="AP88">IF($D88&lt;=AP$5,$E88*INDEX($L$26:$BF$26,1,AP$5-$D88+1),0)</f>
        <v>0</v>
      </c>
      <c r="AQ88" s="139" cm="1">
        <f t="array" ref="AQ88">IF($D88&lt;=AQ$5,$E88*INDEX($L$26:$BF$26,1,AQ$5-$D88+1),0)</f>
        <v>0</v>
      </c>
      <c r="AR88" s="139" cm="1">
        <f t="array" ref="AR88">IF($D88&lt;=AR$5,$E88*INDEX($L$26:$BF$26,1,AR$5-$D88+1),0)</f>
        <v>0</v>
      </c>
      <c r="AS88" s="139" cm="1">
        <f t="array" ref="AS88">IF($D88&lt;=AS$5,$E88*INDEX($L$26:$BF$26,1,AS$5-$D88+1),0)</f>
        <v>0</v>
      </c>
      <c r="AT88" s="139" cm="1">
        <f t="array" ref="AT88">IF($D88&lt;=AT$5,$E88*INDEX($L$26:$BF$26,1,AT$5-$D88+1),0)</f>
        <v>0</v>
      </c>
      <c r="AU88" s="139" cm="1">
        <f t="array" ref="AU88">IF($D88&lt;=AU$5,$E88*INDEX($L$26:$BF$26,1,AU$5-$D88+1),0)</f>
        <v>0</v>
      </c>
      <c r="AV88" s="139" cm="1">
        <f t="array" ref="AV88">IF($D88&lt;=AV$5,$E88*INDEX($L$26:$BF$26,1,AV$5-$D88+1),0)</f>
        <v>0</v>
      </c>
      <c r="AW88" s="139" cm="1">
        <f t="array" ref="AW88">IF($D88&lt;=AW$5,$E88*INDEX($L$26:$BF$26,1,AW$5-$D88+1),0)</f>
        <v>0</v>
      </c>
      <c r="AX88" s="139" cm="1">
        <f t="array" ref="AX88">IF($D88&lt;=AX$5,$E88*INDEX($L$26:$BF$26,1,AX$5-$D88+1),0)</f>
        <v>0</v>
      </c>
      <c r="AY88" s="139" cm="1">
        <f t="array" ref="AY88">IF($D88&lt;=AY$5,$E88*INDEX($L$26:$BF$26,1,AY$5-$D88+1),0)</f>
        <v>0</v>
      </c>
      <c r="AZ88" s="139" cm="1">
        <f t="array" ref="AZ88">IF($D88&lt;=AZ$5,$E88*INDEX($L$26:$BF$26,1,AZ$5-$D88+1),0)</f>
        <v>0</v>
      </c>
      <c r="BA88" s="139" cm="1">
        <f t="array" ref="BA88">IF($D88&lt;=BA$5,$E88*INDEX($L$26:$BF$26,1,BA$5-$D88+1),0)</f>
        <v>0</v>
      </c>
      <c r="BB88" s="139" cm="1">
        <f t="array" ref="BB88">IF($D88&lt;=BB$5,$E88*INDEX($L$26:$BF$26,1,BB$5-$D88+1),0)</f>
        <v>0</v>
      </c>
      <c r="BC88" s="139" cm="1">
        <f t="array" ref="BC88">IF($D88&lt;=BC$5,$E88*INDEX($L$26:$BF$26,1,BC$5-$D88+1),0)</f>
        <v>0</v>
      </c>
      <c r="BD88" s="139" cm="1">
        <f t="array" ref="BD88">IF($D88&lt;=BD$5,$E88*INDEX($L$26:$BF$26,1,BD$5-$D88+1),0)</f>
        <v>0</v>
      </c>
      <c r="BE88" s="139" cm="1">
        <f t="array" ref="BE88">IF($D88&lt;=BE$5,$E88*INDEX($L$26:$BF$26,1,BE$5-$D88+1),0)</f>
        <v>0</v>
      </c>
      <c r="BF88" s="139" cm="1">
        <f t="array" ref="BF88">IF($D88&lt;=BF$5,$E88*INDEX($L$26:$BF$26,1,BF$5-$D88+1),0)</f>
        <v>0</v>
      </c>
      <c r="BH88" s="70">
        <f t="shared" ca="1" si="111"/>
        <v>0</v>
      </c>
      <c r="BI88" s="70">
        <f t="shared" ca="1" si="111"/>
        <v>0</v>
      </c>
      <c r="BJ88" s="70">
        <f t="shared" ca="1" si="111"/>
        <v>0</v>
      </c>
      <c r="BK88" s="70">
        <f t="shared" ca="1" si="111"/>
        <v>0</v>
      </c>
      <c r="BL88" s="70">
        <f t="shared" ca="1" si="111"/>
        <v>0</v>
      </c>
      <c r="BM88" s="70">
        <f t="shared" ca="1" si="111"/>
        <v>0</v>
      </c>
      <c r="BN88" s="70">
        <f t="shared" ca="1" si="111"/>
        <v>0</v>
      </c>
      <c r="BO88" s="70">
        <f t="shared" ca="1" si="111"/>
        <v>0</v>
      </c>
      <c r="BP88" s="70">
        <f t="shared" ca="1" si="111"/>
        <v>0</v>
      </c>
      <c r="BQ88" s="70">
        <f t="shared" ca="1" si="111"/>
        <v>0</v>
      </c>
      <c r="BR88" s="70">
        <f t="shared" ca="1" si="111"/>
        <v>0</v>
      </c>
      <c r="BS88" s="70">
        <f t="shared" ca="1" si="111"/>
        <v>0</v>
      </c>
      <c r="BT88" s="70">
        <f t="shared" ca="1" si="111"/>
        <v>0</v>
      </c>
      <c r="BU88" s="70">
        <f t="shared" ca="1" si="111"/>
        <v>0</v>
      </c>
      <c r="BV88" s="70">
        <f t="shared" ca="1" si="111"/>
        <v>0</v>
      </c>
      <c r="BW88" s="70">
        <f t="shared" ca="1" si="111"/>
        <v>0</v>
      </c>
      <c r="BX88" s="139"/>
      <c r="BY88" s="70">
        <f t="shared" ca="1" si="112"/>
        <v>0</v>
      </c>
      <c r="BZ88" s="70">
        <f t="shared" ca="1" si="112"/>
        <v>0</v>
      </c>
      <c r="CA88" s="70">
        <f t="shared" ca="1" si="112"/>
        <v>0</v>
      </c>
      <c r="CB88" s="70">
        <f t="shared" ca="1" si="112"/>
        <v>0</v>
      </c>
    </row>
    <row r="89" spans="2:80" s="217" customFormat="1" hidden="1" outlineLevel="1">
      <c r="B89" s="223">
        <f t="shared" si="113"/>
        <v>44074</v>
      </c>
      <c r="C89" s="136"/>
      <c r="D89" s="17">
        <f t="shared" si="114"/>
        <v>8</v>
      </c>
      <c r="E89" s="36" cm="1">
        <f t="array" ref="E89">INDEX(L$20:BF$20,1,D89)</f>
        <v>0</v>
      </c>
      <c r="F89" s="36"/>
      <c r="G89" s="36"/>
      <c r="H89" s="36"/>
      <c r="I89" s="36"/>
      <c r="J89" s="36"/>
      <c r="K89" s="36"/>
      <c r="L89" s="139" cm="1">
        <f t="array" ref="L89">IF($D89&lt;=L$5,$E89*INDEX($L$26:$BF$26,1,L$5-$D89+1),0)</f>
        <v>0</v>
      </c>
      <c r="M89" s="139" cm="1">
        <f t="array" ref="M89">IF($D89&lt;=M$5,$E89*INDEX($L$26:$BF$26,1,M$5-$D89+1),0)</f>
        <v>0</v>
      </c>
      <c r="N89" s="139" cm="1">
        <f t="array" ref="N89">IF($D89&lt;=N$5,$E89*INDEX($L$26:$BF$26,1,N$5-$D89+1),0)</f>
        <v>0</v>
      </c>
      <c r="O89" s="139" cm="1">
        <f t="array" ref="O89">IF($D89&lt;=O$5,$E89*INDEX($L$26:$BF$26,1,O$5-$D89+1),0)</f>
        <v>0</v>
      </c>
      <c r="P89" s="139" cm="1">
        <f t="array" ref="P89">IF($D89&lt;=P$5,$E89*INDEX($L$26:$BF$26,1,P$5-$D89+1),0)</f>
        <v>0</v>
      </c>
      <c r="Q89" s="139" cm="1">
        <f t="array" ref="Q89">IF($D89&lt;=Q$5,$E89*INDEX($L$26:$BF$26,1,Q$5-$D89+1),0)</f>
        <v>0</v>
      </c>
      <c r="R89" s="139" cm="1">
        <f t="array" ref="R89">IF($D89&lt;=R$5,$E89*INDEX($L$26:$BF$26,1,R$5-$D89+1),0)</f>
        <v>0</v>
      </c>
      <c r="S89" s="139" cm="1">
        <f t="array" ref="S89">IF($D89&lt;=S$5,$E89*INDEX($L$26:$BF$26,1,S$5-$D89+1),0)</f>
        <v>0</v>
      </c>
      <c r="T89" s="139" cm="1">
        <f t="array" ref="T89">IF($D89&lt;=T$5,$E89*INDEX($L$26:$BF$26,1,T$5-$D89+1),0)</f>
        <v>0</v>
      </c>
      <c r="U89" s="139" cm="1">
        <f t="array" ref="U89">IF($D89&lt;=U$5,$E89*INDEX($L$26:$BF$26,1,U$5-$D89+1),0)</f>
        <v>0</v>
      </c>
      <c r="V89" s="139" cm="1">
        <f t="array" ref="V89">IF($D89&lt;=V$5,$E89*INDEX($L$26:$BF$26,1,V$5-$D89+1),0)</f>
        <v>0</v>
      </c>
      <c r="W89" s="139" cm="1">
        <f t="array" ref="W89">IF($D89&lt;=W$5,$E89*INDEX($L$26:$BF$26,1,W$5-$D89+1),0)</f>
        <v>0</v>
      </c>
      <c r="X89" s="139" cm="1">
        <f t="array" ref="X89">IF($D89&lt;=X$5,$E89*INDEX($L$26:$BF$26,1,X$5-$D89+1),0)</f>
        <v>0</v>
      </c>
      <c r="Y89" s="139" cm="1">
        <f t="array" ref="Y89">IF($D89&lt;=Y$5,$E89*INDEX($L$26:$BF$26,1,Y$5-$D89+1),0)</f>
        <v>0</v>
      </c>
      <c r="Z89" s="139" cm="1">
        <f t="array" ref="Z89">IF($D89&lt;=Z$5,$E89*INDEX($L$26:$BF$26,1,Z$5-$D89+1),0)</f>
        <v>0</v>
      </c>
      <c r="AA89" s="139" cm="1">
        <f t="array" ref="AA89">IF($D89&lt;=AA$5,$E89*INDEX($L$26:$BF$26,1,AA$5-$D89+1),0)</f>
        <v>0</v>
      </c>
      <c r="AB89" s="139" cm="1">
        <f t="array" ref="AB89">IF($D89&lt;=AB$5,$E89*INDEX($L$26:$BF$26,1,AB$5-$D89+1),0)</f>
        <v>0</v>
      </c>
      <c r="AC89" s="139" cm="1">
        <f t="array" ref="AC89">IF($D89&lt;=AC$5,$E89*INDEX($L$26:$BF$26,1,AC$5-$D89+1),0)</f>
        <v>0</v>
      </c>
      <c r="AD89" s="139" cm="1">
        <f t="array" ref="AD89">IF($D89&lt;=AD$5,$E89*INDEX($L$26:$BF$26,1,AD$5-$D89+1),0)</f>
        <v>0</v>
      </c>
      <c r="AE89" s="139" cm="1">
        <f t="array" ref="AE89">IF($D89&lt;=AE$5,$E89*INDEX($L$26:$BF$26,1,AE$5-$D89+1),0)</f>
        <v>0</v>
      </c>
      <c r="AF89" s="139" cm="1">
        <f t="array" ref="AF89">IF($D89&lt;=AF$5,$E89*INDEX($L$26:$BF$26,1,AF$5-$D89+1),0)</f>
        <v>0</v>
      </c>
      <c r="AG89" s="139" cm="1">
        <f t="array" ref="AG89">IF($D89&lt;=AG$5,$E89*INDEX($L$26:$BF$26,1,AG$5-$D89+1),0)</f>
        <v>0</v>
      </c>
      <c r="AH89" s="139" cm="1">
        <f t="array" ref="AH89">IF($D89&lt;=AH$5,$E89*INDEX($L$26:$BF$26,1,AH$5-$D89+1),0)</f>
        <v>0</v>
      </c>
      <c r="AI89" s="139" cm="1">
        <f t="array" ref="AI89">IF($D89&lt;=AI$5,$E89*INDEX($L$26:$BF$26,1,AI$5-$D89+1),0)</f>
        <v>0</v>
      </c>
      <c r="AJ89" s="139" cm="1">
        <f t="array" ref="AJ89">IF($D89&lt;=AJ$5,$E89*INDEX($L$26:$BF$26,1,AJ$5-$D89+1),0)</f>
        <v>0</v>
      </c>
      <c r="AK89" s="139" cm="1">
        <f t="array" ref="AK89">IF($D89&lt;=AK$5,$E89*INDEX($L$26:$BF$26,1,AK$5-$D89+1),0)</f>
        <v>0</v>
      </c>
      <c r="AL89" s="139" cm="1">
        <f t="array" ref="AL89">IF($D89&lt;=AL$5,$E89*INDEX($L$26:$BF$26,1,AL$5-$D89+1),0)</f>
        <v>0</v>
      </c>
      <c r="AM89" s="139" cm="1">
        <f t="array" ref="AM89">IF($D89&lt;=AM$5,$E89*INDEX($L$26:$BF$26,1,AM$5-$D89+1),0)</f>
        <v>0</v>
      </c>
      <c r="AN89" s="139" cm="1">
        <f t="array" ref="AN89">IF($D89&lt;=AN$5,$E89*INDEX($L$26:$BF$26,1,AN$5-$D89+1),0)</f>
        <v>0</v>
      </c>
      <c r="AO89" s="139" cm="1">
        <f t="array" ref="AO89">IF($D89&lt;=AO$5,$E89*INDEX($L$26:$BF$26,1,AO$5-$D89+1),0)</f>
        <v>0</v>
      </c>
      <c r="AP89" s="139" cm="1">
        <f t="array" ref="AP89">IF($D89&lt;=AP$5,$E89*INDEX($L$26:$BF$26,1,AP$5-$D89+1),0)</f>
        <v>0</v>
      </c>
      <c r="AQ89" s="139" cm="1">
        <f t="array" ref="AQ89">IF($D89&lt;=AQ$5,$E89*INDEX($L$26:$BF$26,1,AQ$5-$D89+1),0)</f>
        <v>0</v>
      </c>
      <c r="AR89" s="139" cm="1">
        <f t="array" ref="AR89">IF($D89&lt;=AR$5,$E89*INDEX($L$26:$BF$26,1,AR$5-$D89+1),0)</f>
        <v>0</v>
      </c>
      <c r="AS89" s="139" cm="1">
        <f t="array" ref="AS89">IF($D89&lt;=AS$5,$E89*INDEX($L$26:$BF$26,1,AS$5-$D89+1),0)</f>
        <v>0</v>
      </c>
      <c r="AT89" s="139" cm="1">
        <f t="array" ref="AT89">IF($D89&lt;=AT$5,$E89*INDEX($L$26:$BF$26,1,AT$5-$D89+1),0)</f>
        <v>0</v>
      </c>
      <c r="AU89" s="139" cm="1">
        <f t="array" ref="AU89">IF($D89&lt;=AU$5,$E89*INDEX($L$26:$BF$26,1,AU$5-$D89+1),0)</f>
        <v>0</v>
      </c>
      <c r="AV89" s="139" cm="1">
        <f t="array" ref="AV89">IF($D89&lt;=AV$5,$E89*INDEX($L$26:$BF$26,1,AV$5-$D89+1),0)</f>
        <v>0</v>
      </c>
      <c r="AW89" s="139" cm="1">
        <f t="array" ref="AW89">IF($D89&lt;=AW$5,$E89*INDEX($L$26:$BF$26,1,AW$5-$D89+1),0)</f>
        <v>0</v>
      </c>
      <c r="AX89" s="139" cm="1">
        <f t="array" ref="AX89">IF($D89&lt;=AX$5,$E89*INDEX($L$26:$BF$26,1,AX$5-$D89+1),0)</f>
        <v>0</v>
      </c>
      <c r="AY89" s="139" cm="1">
        <f t="array" ref="AY89">IF($D89&lt;=AY$5,$E89*INDEX($L$26:$BF$26,1,AY$5-$D89+1),0)</f>
        <v>0</v>
      </c>
      <c r="AZ89" s="139" cm="1">
        <f t="array" ref="AZ89">IF($D89&lt;=AZ$5,$E89*INDEX($L$26:$BF$26,1,AZ$5-$D89+1),0)</f>
        <v>0</v>
      </c>
      <c r="BA89" s="139" cm="1">
        <f t="array" ref="BA89">IF($D89&lt;=BA$5,$E89*INDEX($L$26:$BF$26,1,BA$5-$D89+1),0)</f>
        <v>0</v>
      </c>
      <c r="BB89" s="139" cm="1">
        <f t="array" ref="BB89">IF($D89&lt;=BB$5,$E89*INDEX($L$26:$BF$26,1,BB$5-$D89+1),0)</f>
        <v>0</v>
      </c>
      <c r="BC89" s="139" cm="1">
        <f t="array" ref="BC89">IF($D89&lt;=BC$5,$E89*INDEX($L$26:$BF$26,1,BC$5-$D89+1),0)</f>
        <v>0</v>
      </c>
      <c r="BD89" s="139" cm="1">
        <f t="array" ref="BD89">IF($D89&lt;=BD$5,$E89*INDEX($L$26:$BF$26,1,BD$5-$D89+1),0)</f>
        <v>0</v>
      </c>
      <c r="BE89" s="139" cm="1">
        <f t="array" ref="BE89">IF($D89&lt;=BE$5,$E89*INDEX($L$26:$BF$26,1,BE$5-$D89+1),0)</f>
        <v>0</v>
      </c>
      <c r="BF89" s="139" cm="1">
        <f t="array" ref="BF89">IF($D89&lt;=BF$5,$E89*INDEX($L$26:$BF$26,1,BF$5-$D89+1),0)</f>
        <v>0</v>
      </c>
      <c r="BH89" s="70">
        <f t="shared" ca="1" si="111"/>
        <v>0</v>
      </c>
      <c r="BI89" s="70">
        <f t="shared" ca="1" si="111"/>
        <v>0</v>
      </c>
      <c r="BJ89" s="70">
        <f t="shared" ca="1" si="111"/>
        <v>0</v>
      </c>
      <c r="BK89" s="70">
        <f t="shared" ca="1" si="111"/>
        <v>0</v>
      </c>
      <c r="BL89" s="70">
        <f t="shared" ca="1" si="111"/>
        <v>0</v>
      </c>
      <c r="BM89" s="70">
        <f t="shared" ca="1" si="111"/>
        <v>0</v>
      </c>
      <c r="BN89" s="70">
        <f t="shared" ca="1" si="111"/>
        <v>0</v>
      </c>
      <c r="BO89" s="70">
        <f t="shared" ca="1" si="111"/>
        <v>0</v>
      </c>
      <c r="BP89" s="70">
        <f t="shared" ca="1" si="111"/>
        <v>0</v>
      </c>
      <c r="BQ89" s="70">
        <f t="shared" ca="1" si="111"/>
        <v>0</v>
      </c>
      <c r="BR89" s="70">
        <f t="shared" ca="1" si="111"/>
        <v>0</v>
      </c>
      <c r="BS89" s="70">
        <f t="shared" ca="1" si="111"/>
        <v>0</v>
      </c>
      <c r="BT89" s="70">
        <f t="shared" ca="1" si="111"/>
        <v>0</v>
      </c>
      <c r="BU89" s="70">
        <f t="shared" ca="1" si="111"/>
        <v>0</v>
      </c>
      <c r="BV89" s="70">
        <f t="shared" ca="1" si="111"/>
        <v>0</v>
      </c>
      <c r="BW89" s="70">
        <f t="shared" ca="1" si="111"/>
        <v>0</v>
      </c>
      <c r="BX89" s="139"/>
      <c r="BY89" s="70">
        <f t="shared" ca="1" si="112"/>
        <v>0</v>
      </c>
      <c r="BZ89" s="70">
        <f t="shared" ca="1" si="112"/>
        <v>0</v>
      </c>
      <c r="CA89" s="70">
        <f t="shared" ca="1" si="112"/>
        <v>0</v>
      </c>
      <c r="CB89" s="70">
        <f t="shared" ca="1" si="112"/>
        <v>0</v>
      </c>
    </row>
    <row r="90" spans="2:80" s="217" customFormat="1" hidden="1" outlineLevel="1">
      <c r="B90" s="223">
        <f t="shared" si="113"/>
        <v>44104</v>
      </c>
      <c r="C90" s="136"/>
      <c r="D90" s="17">
        <f t="shared" si="114"/>
        <v>9</v>
      </c>
      <c r="E90" s="36" cm="1">
        <f t="array" ref="E90">INDEX(L$20:BF$20,1,D90)</f>
        <v>0</v>
      </c>
      <c r="F90" s="36"/>
      <c r="G90" s="36"/>
      <c r="H90" s="36"/>
      <c r="I90" s="36"/>
      <c r="J90" s="36"/>
      <c r="K90" s="36"/>
      <c r="L90" s="139" cm="1">
        <f t="array" ref="L90">IF($D90&lt;=L$5,$E90*INDEX($L$26:$BF$26,1,L$5-$D90+1),0)</f>
        <v>0</v>
      </c>
      <c r="M90" s="139" cm="1">
        <f t="array" ref="M90">IF($D90&lt;=M$5,$E90*INDEX($L$26:$BF$26,1,M$5-$D90+1),0)</f>
        <v>0</v>
      </c>
      <c r="N90" s="139" cm="1">
        <f t="array" ref="N90">IF($D90&lt;=N$5,$E90*INDEX($L$26:$BF$26,1,N$5-$D90+1),0)</f>
        <v>0</v>
      </c>
      <c r="O90" s="139" cm="1">
        <f t="array" ref="O90">IF($D90&lt;=O$5,$E90*INDEX($L$26:$BF$26,1,O$5-$D90+1),0)</f>
        <v>0</v>
      </c>
      <c r="P90" s="139" cm="1">
        <f t="array" ref="P90">IF($D90&lt;=P$5,$E90*INDEX($L$26:$BF$26,1,P$5-$D90+1),0)</f>
        <v>0</v>
      </c>
      <c r="Q90" s="139" cm="1">
        <f t="array" ref="Q90">IF($D90&lt;=Q$5,$E90*INDEX($L$26:$BF$26,1,Q$5-$D90+1),0)</f>
        <v>0</v>
      </c>
      <c r="R90" s="139" cm="1">
        <f t="array" ref="R90">IF($D90&lt;=R$5,$E90*INDEX($L$26:$BF$26,1,R$5-$D90+1),0)</f>
        <v>0</v>
      </c>
      <c r="S90" s="139" cm="1">
        <f t="array" ref="S90">IF($D90&lt;=S$5,$E90*INDEX($L$26:$BF$26,1,S$5-$D90+1),0)</f>
        <v>0</v>
      </c>
      <c r="T90" s="139" cm="1">
        <f t="array" ref="T90">IF($D90&lt;=T$5,$E90*INDEX($L$26:$BF$26,1,T$5-$D90+1),0)</f>
        <v>0</v>
      </c>
      <c r="U90" s="139" cm="1">
        <f t="array" ref="U90">IF($D90&lt;=U$5,$E90*INDEX($L$26:$BF$26,1,U$5-$D90+1),0)</f>
        <v>0</v>
      </c>
      <c r="V90" s="139" cm="1">
        <f t="array" ref="V90">IF($D90&lt;=V$5,$E90*INDEX($L$26:$BF$26,1,V$5-$D90+1),0)</f>
        <v>0</v>
      </c>
      <c r="W90" s="139" cm="1">
        <f t="array" ref="W90">IF($D90&lt;=W$5,$E90*INDEX($L$26:$BF$26,1,W$5-$D90+1),0)</f>
        <v>0</v>
      </c>
      <c r="X90" s="139" cm="1">
        <f t="array" ref="X90">IF($D90&lt;=X$5,$E90*INDEX($L$26:$BF$26,1,X$5-$D90+1),0)</f>
        <v>0</v>
      </c>
      <c r="Y90" s="139" cm="1">
        <f t="array" ref="Y90">IF($D90&lt;=Y$5,$E90*INDEX($L$26:$BF$26,1,Y$5-$D90+1),0)</f>
        <v>0</v>
      </c>
      <c r="Z90" s="139" cm="1">
        <f t="array" ref="Z90">IF($D90&lt;=Z$5,$E90*INDEX($L$26:$BF$26,1,Z$5-$D90+1),0)</f>
        <v>0</v>
      </c>
      <c r="AA90" s="139" cm="1">
        <f t="array" ref="AA90">IF($D90&lt;=AA$5,$E90*INDEX($L$26:$BF$26,1,AA$5-$D90+1),0)</f>
        <v>0</v>
      </c>
      <c r="AB90" s="139" cm="1">
        <f t="array" ref="AB90">IF($D90&lt;=AB$5,$E90*INDEX($L$26:$BF$26,1,AB$5-$D90+1),0)</f>
        <v>0</v>
      </c>
      <c r="AC90" s="139" cm="1">
        <f t="array" ref="AC90">IF($D90&lt;=AC$5,$E90*INDEX($L$26:$BF$26,1,AC$5-$D90+1),0)</f>
        <v>0</v>
      </c>
      <c r="AD90" s="139" cm="1">
        <f t="array" ref="AD90">IF($D90&lt;=AD$5,$E90*INDEX($L$26:$BF$26,1,AD$5-$D90+1),0)</f>
        <v>0</v>
      </c>
      <c r="AE90" s="139" cm="1">
        <f t="array" ref="AE90">IF($D90&lt;=AE$5,$E90*INDEX($L$26:$BF$26,1,AE$5-$D90+1),0)</f>
        <v>0</v>
      </c>
      <c r="AF90" s="139" cm="1">
        <f t="array" ref="AF90">IF($D90&lt;=AF$5,$E90*INDEX($L$26:$BF$26,1,AF$5-$D90+1),0)</f>
        <v>0</v>
      </c>
      <c r="AG90" s="139" cm="1">
        <f t="array" ref="AG90">IF($D90&lt;=AG$5,$E90*INDEX($L$26:$BF$26,1,AG$5-$D90+1),0)</f>
        <v>0</v>
      </c>
      <c r="AH90" s="139" cm="1">
        <f t="array" ref="AH90">IF($D90&lt;=AH$5,$E90*INDEX($L$26:$BF$26,1,AH$5-$D90+1),0)</f>
        <v>0</v>
      </c>
      <c r="AI90" s="139" cm="1">
        <f t="array" ref="AI90">IF($D90&lt;=AI$5,$E90*INDEX($L$26:$BF$26,1,AI$5-$D90+1),0)</f>
        <v>0</v>
      </c>
      <c r="AJ90" s="139" cm="1">
        <f t="array" ref="AJ90">IF($D90&lt;=AJ$5,$E90*INDEX($L$26:$BF$26,1,AJ$5-$D90+1),0)</f>
        <v>0</v>
      </c>
      <c r="AK90" s="139" cm="1">
        <f t="array" ref="AK90">IF($D90&lt;=AK$5,$E90*INDEX($L$26:$BF$26,1,AK$5-$D90+1),0)</f>
        <v>0</v>
      </c>
      <c r="AL90" s="139" cm="1">
        <f t="array" ref="AL90">IF($D90&lt;=AL$5,$E90*INDEX($L$26:$BF$26,1,AL$5-$D90+1),0)</f>
        <v>0</v>
      </c>
      <c r="AM90" s="139" cm="1">
        <f t="array" ref="AM90">IF($D90&lt;=AM$5,$E90*INDEX($L$26:$BF$26,1,AM$5-$D90+1),0)</f>
        <v>0</v>
      </c>
      <c r="AN90" s="139" cm="1">
        <f t="array" ref="AN90">IF($D90&lt;=AN$5,$E90*INDEX($L$26:$BF$26,1,AN$5-$D90+1),0)</f>
        <v>0</v>
      </c>
      <c r="AO90" s="139" cm="1">
        <f t="array" ref="AO90">IF($D90&lt;=AO$5,$E90*INDEX($L$26:$BF$26,1,AO$5-$D90+1),0)</f>
        <v>0</v>
      </c>
      <c r="AP90" s="139" cm="1">
        <f t="array" ref="AP90">IF($D90&lt;=AP$5,$E90*INDEX($L$26:$BF$26,1,AP$5-$D90+1),0)</f>
        <v>0</v>
      </c>
      <c r="AQ90" s="139" cm="1">
        <f t="array" ref="AQ90">IF($D90&lt;=AQ$5,$E90*INDEX($L$26:$BF$26,1,AQ$5-$D90+1),0)</f>
        <v>0</v>
      </c>
      <c r="AR90" s="139" cm="1">
        <f t="array" ref="AR90">IF($D90&lt;=AR$5,$E90*INDEX($L$26:$BF$26,1,AR$5-$D90+1),0)</f>
        <v>0</v>
      </c>
      <c r="AS90" s="139" cm="1">
        <f t="array" ref="AS90">IF($D90&lt;=AS$5,$E90*INDEX($L$26:$BF$26,1,AS$5-$D90+1),0)</f>
        <v>0</v>
      </c>
      <c r="AT90" s="139" cm="1">
        <f t="array" ref="AT90">IF($D90&lt;=AT$5,$E90*INDEX($L$26:$BF$26,1,AT$5-$D90+1),0)</f>
        <v>0</v>
      </c>
      <c r="AU90" s="139" cm="1">
        <f t="array" ref="AU90">IF($D90&lt;=AU$5,$E90*INDEX($L$26:$BF$26,1,AU$5-$D90+1),0)</f>
        <v>0</v>
      </c>
      <c r="AV90" s="139" cm="1">
        <f t="array" ref="AV90">IF($D90&lt;=AV$5,$E90*INDEX($L$26:$BF$26,1,AV$5-$D90+1),0)</f>
        <v>0</v>
      </c>
      <c r="AW90" s="139" cm="1">
        <f t="array" ref="AW90">IF($D90&lt;=AW$5,$E90*INDEX($L$26:$BF$26,1,AW$5-$D90+1),0)</f>
        <v>0</v>
      </c>
      <c r="AX90" s="139" cm="1">
        <f t="array" ref="AX90">IF($D90&lt;=AX$5,$E90*INDEX($L$26:$BF$26,1,AX$5-$D90+1),0)</f>
        <v>0</v>
      </c>
      <c r="AY90" s="139" cm="1">
        <f t="array" ref="AY90">IF($D90&lt;=AY$5,$E90*INDEX($L$26:$BF$26,1,AY$5-$D90+1),0)</f>
        <v>0</v>
      </c>
      <c r="AZ90" s="139" cm="1">
        <f t="array" ref="AZ90">IF($D90&lt;=AZ$5,$E90*INDEX($L$26:$BF$26,1,AZ$5-$D90+1),0)</f>
        <v>0</v>
      </c>
      <c r="BA90" s="139" cm="1">
        <f t="array" ref="BA90">IF($D90&lt;=BA$5,$E90*INDEX($L$26:$BF$26,1,BA$5-$D90+1),0)</f>
        <v>0</v>
      </c>
      <c r="BB90" s="139" cm="1">
        <f t="array" ref="BB90">IF($D90&lt;=BB$5,$E90*INDEX($L$26:$BF$26,1,BB$5-$D90+1),0)</f>
        <v>0</v>
      </c>
      <c r="BC90" s="139" cm="1">
        <f t="array" ref="BC90">IF($D90&lt;=BC$5,$E90*INDEX($L$26:$BF$26,1,BC$5-$D90+1),0)</f>
        <v>0</v>
      </c>
      <c r="BD90" s="139" cm="1">
        <f t="array" ref="BD90">IF($D90&lt;=BD$5,$E90*INDEX($L$26:$BF$26,1,BD$5-$D90+1),0)</f>
        <v>0</v>
      </c>
      <c r="BE90" s="139" cm="1">
        <f t="array" ref="BE90">IF($D90&lt;=BE$5,$E90*INDEX($L$26:$BF$26,1,BE$5-$D90+1),0)</f>
        <v>0</v>
      </c>
      <c r="BF90" s="139" cm="1">
        <f t="array" ref="BF90">IF($D90&lt;=BF$5,$E90*INDEX($L$26:$BF$26,1,BF$5-$D90+1),0)</f>
        <v>0</v>
      </c>
      <c r="BH90" s="70">
        <f t="shared" ca="1" si="111"/>
        <v>0</v>
      </c>
      <c r="BI90" s="70">
        <f t="shared" ca="1" si="111"/>
        <v>0</v>
      </c>
      <c r="BJ90" s="70">
        <f t="shared" ca="1" si="111"/>
        <v>0</v>
      </c>
      <c r="BK90" s="70">
        <f t="shared" ca="1" si="111"/>
        <v>0</v>
      </c>
      <c r="BL90" s="70">
        <f t="shared" ca="1" si="111"/>
        <v>0</v>
      </c>
      <c r="BM90" s="70">
        <f t="shared" ca="1" si="111"/>
        <v>0</v>
      </c>
      <c r="BN90" s="70">
        <f t="shared" ca="1" si="111"/>
        <v>0</v>
      </c>
      <c r="BO90" s="70">
        <f t="shared" ca="1" si="111"/>
        <v>0</v>
      </c>
      <c r="BP90" s="70">
        <f t="shared" ca="1" si="111"/>
        <v>0</v>
      </c>
      <c r="BQ90" s="70">
        <f t="shared" ca="1" si="111"/>
        <v>0</v>
      </c>
      <c r="BR90" s="70">
        <f t="shared" ca="1" si="111"/>
        <v>0</v>
      </c>
      <c r="BS90" s="70">
        <f t="shared" ca="1" si="111"/>
        <v>0</v>
      </c>
      <c r="BT90" s="70">
        <f t="shared" ca="1" si="111"/>
        <v>0</v>
      </c>
      <c r="BU90" s="70">
        <f t="shared" ca="1" si="111"/>
        <v>0</v>
      </c>
      <c r="BV90" s="70">
        <f t="shared" ca="1" si="111"/>
        <v>0</v>
      </c>
      <c r="BW90" s="70">
        <f t="shared" ca="1" si="111"/>
        <v>0</v>
      </c>
      <c r="BX90" s="139"/>
      <c r="BY90" s="70">
        <f t="shared" ca="1" si="112"/>
        <v>0</v>
      </c>
      <c r="BZ90" s="70">
        <f t="shared" ca="1" si="112"/>
        <v>0</v>
      </c>
      <c r="CA90" s="70">
        <f t="shared" ca="1" si="112"/>
        <v>0</v>
      </c>
      <c r="CB90" s="70">
        <f t="shared" ca="1" si="112"/>
        <v>0</v>
      </c>
    </row>
    <row r="91" spans="2:80" s="217" customFormat="1" hidden="1" outlineLevel="1">
      <c r="B91" s="223">
        <f t="shared" si="113"/>
        <v>44135</v>
      </c>
      <c r="C91" s="136"/>
      <c r="D91" s="17">
        <f t="shared" si="114"/>
        <v>10</v>
      </c>
      <c r="E91" s="36" cm="1">
        <f t="array" ref="E91">INDEX(L$20:BF$20,1,D91)</f>
        <v>0</v>
      </c>
      <c r="F91" s="36"/>
      <c r="G91" s="36"/>
      <c r="H91" s="36"/>
      <c r="I91" s="36"/>
      <c r="J91" s="36"/>
      <c r="K91" s="36"/>
      <c r="L91" s="139" cm="1">
        <f t="array" ref="L91">IF($D91&lt;=L$5,$E91*INDEX($L$26:$BF$26,1,L$5-$D91+1),0)</f>
        <v>0</v>
      </c>
      <c r="M91" s="139" cm="1">
        <f t="array" ref="M91">IF($D91&lt;=M$5,$E91*INDEX($L$26:$BF$26,1,M$5-$D91+1),0)</f>
        <v>0</v>
      </c>
      <c r="N91" s="139" cm="1">
        <f t="array" ref="N91">IF($D91&lt;=N$5,$E91*INDEX($L$26:$BF$26,1,N$5-$D91+1),0)</f>
        <v>0</v>
      </c>
      <c r="O91" s="139" cm="1">
        <f t="array" ref="O91">IF($D91&lt;=O$5,$E91*INDEX($L$26:$BF$26,1,O$5-$D91+1),0)</f>
        <v>0</v>
      </c>
      <c r="P91" s="139" cm="1">
        <f t="array" ref="P91">IF($D91&lt;=P$5,$E91*INDEX($L$26:$BF$26,1,P$5-$D91+1),0)</f>
        <v>0</v>
      </c>
      <c r="Q91" s="139" cm="1">
        <f t="array" ref="Q91">IF($D91&lt;=Q$5,$E91*INDEX($L$26:$BF$26,1,Q$5-$D91+1),0)</f>
        <v>0</v>
      </c>
      <c r="R91" s="139" cm="1">
        <f t="array" ref="R91">IF($D91&lt;=R$5,$E91*INDEX($L$26:$BF$26,1,R$5-$D91+1),0)</f>
        <v>0</v>
      </c>
      <c r="S91" s="139" cm="1">
        <f t="array" ref="S91">IF($D91&lt;=S$5,$E91*INDEX($L$26:$BF$26,1,S$5-$D91+1),0)</f>
        <v>0</v>
      </c>
      <c r="T91" s="139" cm="1">
        <f t="array" ref="T91">IF($D91&lt;=T$5,$E91*INDEX($L$26:$BF$26,1,T$5-$D91+1),0)</f>
        <v>0</v>
      </c>
      <c r="U91" s="139" cm="1">
        <f t="array" ref="U91">IF($D91&lt;=U$5,$E91*INDEX($L$26:$BF$26,1,U$5-$D91+1),0)</f>
        <v>0</v>
      </c>
      <c r="V91" s="139" cm="1">
        <f t="array" ref="V91">IF($D91&lt;=V$5,$E91*INDEX($L$26:$BF$26,1,V$5-$D91+1),0)</f>
        <v>0</v>
      </c>
      <c r="W91" s="139" cm="1">
        <f t="array" ref="W91">IF($D91&lt;=W$5,$E91*INDEX($L$26:$BF$26,1,W$5-$D91+1),0)</f>
        <v>0</v>
      </c>
      <c r="X91" s="139" cm="1">
        <f t="array" ref="X91">IF($D91&lt;=X$5,$E91*INDEX($L$26:$BF$26,1,X$5-$D91+1),0)</f>
        <v>0</v>
      </c>
      <c r="Y91" s="139" cm="1">
        <f t="array" ref="Y91">IF($D91&lt;=Y$5,$E91*INDEX($L$26:$BF$26,1,Y$5-$D91+1),0)</f>
        <v>0</v>
      </c>
      <c r="Z91" s="139" cm="1">
        <f t="array" ref="Z91">IF($D91&lt;=Z$5,$E91*INDEX($L$26:$BF$26,1,Z$5-$D91+1),0)</f>
        <v>0</v>
      </c>
      <c r="AA91" s="139" cm="1">
        <f t="array" ref="AA91">IF($D91&lt;=AA$5,$E91*INDEX($L$26:$BF$26,1,AA$5-$D91+1),0)</f>
        <v>0</v>
      </c>
      <c r="AB91" s="139" cm="1">
        <f t="array" ref="AB91">IF($D91&lt;=AB$5,$E91*INDEX($L$26:$BF$26,1,AB$5-$D91+1),0)</f>
        <v>0</v>
      </c>
      <c r="AC91" s="139" cm="1">
        <f t="array" ref="AC91">IF($D91&lt;=AC$5,$E91*INDEX($L$26:$BF$26,1,AC$5-$D91+1),0)</f>
        <v>0</v>
      </c>
      <c r="AD91" s="139" cm="1">
        <f t="array" ref="AD91">IF($D91&lt;=AD$5,$E91*INDEX($L$26:$BF$26,1,AD$5-$D91+1),0)</f>
        <v>0</v>
      </c>
      <c r="AE91" s="139" cm="1">
        <f t="array" ref="AE91">IF($D91&lt;=AE$5,$E91*INDEX($L$26:$BF$26,1,AE$5-$D91+1),0)</f>
        <v>0</v>
      </c>
      <c r="AF91" s="139" cm="1">
        <f t="array" ref="AF91">IF($D91&lt;=AF$5,$E91*INDEX($L$26:$BF$26,1,AF$5-$D91+1),0)</f>
        <v>0</v>
      </c>
      <c r="AG91" s="139" cm="1">
        <f t="array" ref="AG91">IF($D91&lt;=AG$5,$E91*INDEX($L$26:$BF$26,1,AG$5-$D91+1),0)</f>
        <v>0</v>
      </c>
      <c r="AH91" s="139" cm="1">
        <f t="array" ref="AH91">IF($D91&lt;=AH$5,$E91*INDEX($L$26:$BF$26,1,AH$5-$D91+1),0)</f>
        <v>0</v>
      </c>
      <c r="AI91" s="139" cm="1">
        <f t="array" ref="AI91">IF($D91&lt;=AI$5,$E91*INDEX($L$26:$BF$26,1,AI$5-$D91+1),0)</f>
        <v>0</v>
      </c>
      <c r="AJ91" s="139" cm="1">
        <f t="array" ref="AJ91">IF($D91&lt;=AJ$5,$E91*INDEX($L$26:$BF$26,1,AJ$5-$D91+1),0)</f>
        <v>0</v>
      </c>
      <c r="AK91" s="139" cm="1">
        <f t="array" ref="AK91">IF($D91&lt;=AK$5,$E91*INDEX($L$26:$BF$26,1,AK$5-$D91+1),0)</f>
        <v>0</v>
      </c>
      <c r="AL91" s="139" cm="1">
        <f t="array" ref="AL91">IF($D91&lt;=AL$5,$E91*INDEX($L$26:$BF$26,1,AL$5-$D91+1),0)</f>
        <v>0</v>
      </c>
      <c r="AM91" s="139" cm="1">
        <f t="array" ref="AM91">IF($D91&lt;=AM$5,$E91*INDEX($L$26:$BF$26,1,AM$5-$D91+1),0)</f>
        <v>0</v>
      </c>
      <c r="AN91" s="139" cm="1">
        <f t="array" ref="AN91">IF($D91&lt;=AN$5,$E91*INDEX($L$26:$BF$26,1,AN$5-$D91+1),0)</f>
        <v>0</v>
      </c>
      <c r="AO91" s="139" cm="1">
        <f t="array" ref="AO91">IF($D91&lt;=AO$5,$E91*INDEX($L$26:$BF$26,1,AO$5-$D91+1),0)</f>
        <v>0</v>
      </c>
      <c r="AP91" s="139" cm="1">
        <f t="array" ref="AP91">IF($D91&lt;=AP$5,$E91*INDEX($L$26:$BF$26,1,AP$5-$D91+1),0)</f>
        <v>0</v>
      </c>
      <c r="AQ91" s="139" cm="1">
        <f t="array" ref="AQ91">IF($D91&lt;=AQ$5,$E91*INDEX($L$26:$BF$26,1,AQ$5-$D91+1),0)</f>
        <v>0</v>
      </c>
      <c r="AR91" s="139" cm="1">
        <f t="array" ref="AR91">IF($D91&lt;=AR$5,$E91*INDEX($L$26:$BF$26,1,AR$5-$D91+1),0)</f>
        <v>0</v>
      </c>
      <c r="AS91" s="139" cm="1">
        <f t="array" ref="AS91">IF($D91&lt;=AS$5,$E91*INDEX($L$26:$BF$26,1,AS$5-$D91+1),0)</f>
        <v>0</v>
      </c>
      <c r="AT91" s="139" cm="1">
        <f t="array" ref="AT91">IF($D91&lt;=AT$5,$E91*INDEX($L$26:$BF$26,1,AT$5-$D91+1),0)</f>
        <v>0</v>
      </c>
      <c r="AU91" s="139" cm="1">
        <f t="array" ref="AU91">IF($D91&lt;=AU$5,$E91*INDEX($L$26:$BF$26,1,AU$5-$D91+1),0)</f>
        <v>0</v>
      </c>
      <c r="AV91" s="139" cm="1">
        <f t="array" ref="AV91">IF($D91&lt;=AV$5,$E91*INDEX($L$26:$BF$26,1,AV$5-$D91+1),0)</f>
        <v>0</v>
      </c>
      <c r="AW91" s="139" cm="1">
        <f t="array" ref="AW91">IF($D91&lt;=AW$5,$E91*INDEX($L$26:$BF$26,1,AW$5-$D91+1),0)</f>
        <v>0</v>
      </c>
      <c r="AX91" s="139" cm="1">
        <f t="array" ref="AX91">IF($D91&lt;=AX$5,$E91*INDEX($L$26:$BF$26,1,AX$5-$D91+1),0)</f>
        <v>0</v>
      </c>
      <c r="AY91" s="139" cm="1">
        <f t="array" ref="AY91">IF($D91&lt;=AY$5,$E91*INDEX($L$26:$BF$26,1,AY$5-$D91+1),0)</f>
        <v>0</v>
      </c>
      <c r="AZ91" s="139" cm="1">
        <f t="array" ref="AZ91">IF($D91&lt;=AZ$5,$E91*INDEX($L$26:$BF$26,1,AZ$5-$D91+1),0)</f>
        <v>0</v>
      </c>
      <c r="BA91" s="139" cm="1">
        <f t="array" ref="BA91">IF($D91&lt;=BA$5,$E91*INDEX($L$26:$BF$26,1,BA$5-$D91+1),0)</f>
        <v>0</v>
      </c>
      <c r="BB91" s="139" cm="1">
        <f t="array" ref="BB91">IF($D91&lt;=BB$5,$E91*INDEX($L$26:$BF$26,1,BB$5-$D91+1),0)</f>
        <v>0</v>
      </c>
      <c r="BC91" s="139" cm="1">
        <f t="array" ref="BC91">IF($D91&lt;=BC$5,$E91*INDEX($L$26:$BF$26,1,BC$5-$D91+1),0)</f>
        <v>0</v>
      </c>
      <c r="BD91" s="139" cm="1">
        <f t="array" ref="BD91">IF($D91&lt;=BD$5,$E91*INDEX($L$26:$BF$26,1,BD$5-$D91+1),0)</f>
        <v>0</v>
      </c>
      <c r="BE91" s="139" cm="1">
        <f t="array" ref="BE91">IF($D91&lt;=BE$5,$E91*INDEX($L$26:$BF$26,1,BE$5-$D91+1),0)</f>
        <v>0</v>
      </c>
      <c r="BF91" s="139" cm="1">
        <f t="array" ref="BF91">IF($D91&lt;=BF$5,$E91*INDEX($L$26:$BF$26,1,BF$5-$D91+1),0)</f>
        <v>0</v>
      </c>
      <c r="BH91" s="70">
        <f t="shared" ca="1" si="111"/>
        <v>0</v>
      </c>
      <c r="BI91" s="70">
        <f t="shared" ca="1" si="111"/>
        <v>0</v>
      </c>
      <c r="BJ91" s="70">
        <f t="shared" ca="1" si="111"/>
        <v>0</v>
      </c>
      <c r="BK91" s="70">
        <f t="shared" ca="1" si="111"/>
        <v>0</v>
      </c>
      <c r="BL91" s="70">
        <f t="shared" ca="1" si="111"/>
        <v>0</v>
      </c>
      <c r="BM91" s="70">
        <f t="shared" ca="1" si="111"/>
        <v>0</v>
      </c>
      <c r="BN91" s="70">
        <f t="shared" ca="1" si="111"/>
        <v>0</v>
      </c>
      <c r="BO91" s="70">
        <f t="shared" ca="1" si="111"/>
        <v>0</v>
      </c>
      <c r="BP91" s="70">
        <f t="shared" ca="1" si="111"/>
        <v>0</v>
      </c>
      <c r="BQ91" s="70">
        <f t="shared" ca="1" si="111"/>
        <v>0</v>
      </c>
      <c r="BR91" s="70">
        <f t="shared" ca="1" si="111"/>
        <v>0</v>
      </c>
      <c r="BS91" s="70">
        <f t="shared" ca="1" si="111"/>
        <v>0</v>
      </c>
      <c r="BT91" s="70">
        <f t="shared" ca="1" si="111"/>
        <v>0</v>
      </c>
      <c r="BU91" s="70">
        <f t="shared" ca="1" si="111"/>
        <v>0</v>
      </c>
      <c r="BV91" s="70">
        <f t="shared" ca="1" si="111"/>
        <v>0</v>
      </c>
      <c r="BW91" s="70">
        <f t="shared" ca="1" si="111"/>
        <v>0</v>
      </c>
      <c r="BX91" s="139"/>
      <c r="BY91" s="70">
        <f t="shared" ca="1" si="112"/>
        <v>0</v>
      </c>
      <c r="BZ91" s="70">
        <f t="shared" ca="1" si="112"/>
        <v>0</v>
      </c>
      <c r="CA91" s="70">
        <f t="shared" ca="1" si="112"/>
        <v>0</v>
      </c>
      <c r="CB91" s="70">
        <f t="shared" ca="1" si="112"/>
        <v>0</v>
      </c>
    </row>
    <row r="92" spans="2:80" s="217" customFormat="1" hidden="1" outlineLevel="1">
      <c r="B92" s="223">
        <f t="shared" si="113"/>
        <v>44165</v>
      </c>
      <c r="C92" s="136"/>
      <c r="D92" s="17">
        <f t="shared" si="114"/>
        <v>11</v>
      </c>
      <c r="E92" s="36" cm="1">
        <f t="array" ref="E92">INDEX(L$20:BF$20,1,D92)</f>
        <v>0</v>
      </c>
      <c r="F92" s="36"/>
      <c r="G92" s="36"/>
      <c r="H92" s="36"/>
      <c r="I92" s="36"/>
      <c r="J92" s="36"/>
      <c r="K92" s="36"/>
      <c r="L92" s="139" cm="1">
        <f t="array" ref="L92">IF($D92&lt;=L$5,$E92*INDEX($L$26:$BF$26,1,L$5-$D92+1),0)</f>
        <v>0</v>
      </c>
      <c r="M92" s="139" cm="1">
        <f t="array" ref="M92">IF($D92&lt;=M$5,$E92*INDEX($L$26:$BF$26,1,M$5-$D92+1),0)</f>
        <v>0</v>
      </c>
      <c r="N92" s="139" cm="1">
        <f t="array" ref="N92">IF($D92&lt;=N$5,$E92*INDEX($L$26:$BF$26,1,N$5-$D92+1),0)</f>
        <v>0</v>
      </c>
      <c r="O92" s="139" cm="1">
        <f t="array" ref="O92">IF($D92&lt;=O$5,$E92*INDEX($L$26:$BF$26,1,O$5-$D92+1),0)</f>
        <v>0</v>
      </c>
      <c r="P92" s="139" cm="1">
        <f t="array" ref="P92">IF($D92&lt;=P$5,$E92*INDEX($L$26:$BF$26,1,P$5-$D92+1),0)</f>
        <v>0</v>
      </c>
      <c r="Q92" s="139" cm="1">
        <f t="array" ref="Q92">IF($D92&lt;=Q$5,$E92*INDEX($L$26:$BF$26,1,Q$5-$D92+1),0)</f>
        <v>0</v>
      </c>
      <c r="R92" s="139" cm="1">
        <f t="array" ref="R92">IF($D92&lt;=R$5,$E92*INDEX($L$26:$BF$26,1,R$5-$D92+1),0)</f>
        <v>0</v>
      </c>
      <c r="S92" s="139" cm="1">
        <f t="array" ref="S92">IF($D92&lt;=S$5,$E92*INDEX($L$26:$BF$26,1,S$5-$D92+1),0)</f>
        <v>0</v>
      </c>
      <c r="T92" s="139" cm="1">
        <f t="array" ref="T92">IF($D92&lt;=T$5,$E92*INDEX($L$26:$BF$26,1,T$5-$D92+1),0)</f>
        <v>0</v>
      </c>
      <c r="U92" s="139" cm="1">
        <f t="array" ref="U92">IF($D92&lt;=U$5,$E92*INDEX($L$26:$BF$26,1,U$5-$D92+1),0)</f>
        <v>0</v>
      </c>
      <c r="V92" s="139" cm="1">
        <f t="array" ref="V92">IF($D92&lt;=V$5,$E92*INDEX($L$26:$BF$26,1,V$5-$D92+1),0)</f>
        <v>0</v>
      </c>
      <c r="W92" s="139" cm="1">
        <f t="array" ref="W92">IF($D92&lt;=W$5,$E92*INDEX($L$26:$BF$26,1,W$5-$D92+1),0)</f>
        <v>0</v>
      </c>
      <c r="X92" s="139" cm="1">
        <f t="array" ref="X92">IF($D92&lt;=X$5,$E92*INDEX($L$26:$BF$26,1,X$5-$D92+1),0)</f>
        <v>0</v>
      </c>
      <c r="Y92" s="139" cm="1">
        <f t="array" ref="Y92">IF($D92&lt;=Y$5,$E92*INDEX($L$26:$BF$26,1,Y$5-$D92+1),0)</f>
        <v>0</v>
      </c>
      <c r="Z92" s="139" cm="1">
        <f t="array" ref="Z92">IF($D92&lt;=Z$5,$E92*INDEX($L$26:$BF$26,1,Z$5-$D92+1),0)</f>
        <v>0</v>
      </c>
      <c r="AA92" s="139" cm="1">
        <f t="array" ref="AA92">IF($D92&lt;=AA$5,$E92*INDEX($L$26:$BF$26,1,AA$5-$D92+1),0)</f>
        <v>0</v>
      </c>
      <c r="AB92" s="139" cm="1">
        <f t="array" ref="AB92">IF($D92&lt;=AB$5,$E92*INDEX($L$26:$BF$26,1,AB$5-$D92+1),0)</f>
        <v>0</v>
      </c>
      <c r="AC92" s="139" cm="1">
        <f t="array" ref="AC92">IF($D92&lt;=AC$5,$E92*INDEX($L$26:$BF$26,1,AC$5-$D92+1),0)</f>
        <v>0</v>
      </c>
      <c r="AD92" s="139" cm="1">
        <f t="array" ref="AD92">IF($D92&lt;=AD$5,$E92*INDEX($L$26:$BF$26,1,AD$5-$D92+1),0)</f>
        <v>0</v>
      </c>
      <c r="AE92" s="139" cm="1">
        <f t="array" ref="AE92">IF($D92&lt;=AE$5,$E92*INDEX($L$26:$BF$26,1,AE$5-$D92+1),0)</f>
        <v>0</v>
      </c>
      <c r="AF92" s="139" cm="1">
        <f t="array" ref="AF92">IF($D92&lt;=AF$5,$E92*INDEX($L$26:$BF$26,1,AF$5-$D92+1),0)</f>
        <v>0</v>
      </c>
      <c r="AG92" s="139" cm="1">
        <f t="array" ref="AG92">IF($D92&lt;=AG$5,$E92*INDEX($L$26:$BF$26,1,AG$5-$D92+1),0)</f>
        <v>0</v>
      </c>
      <c r="AH92" s="139" cm="1">
        <f t="array" ref="AH92">IF($D92&lt;=AH$5,$E92*INDEX($L$26:$BF$26,1,AH$5-$D92+1),0)</f>
        <v>0</v>
      </c>
      <c r="AI92" s="139" cm="1">
        <f t="array" ref="AI92">IF($D92&lt;=AI$5,$E92*INDEX($L$26:$BF$26,1,AI$5-$D92+1),0)</f>
        <v>0</v>
      </c>
      <c r="AJ92" s="139" cm="1">
        <f t="array" ref="AJ92">IF($D92&lt;=AJ$5,$E92*INDEX($L$26:$BF$26,1,AJ$5-$D92+1),0)</f>
        <v>0</v>
      </c>
      <c r="AK92" s="139" cm="1">
        <f t="array" ref="AK92">IF($D92&lt;=AK$5,$E92*INDEX($L$26:$BF$26,1,AK$5-$D92+1),0)</f>
        <v>0</v>
      </c>
      <c r="AL92" s="139" cm="1">
        <f t="array" ref="AL92">IF($D92&lt;=AL$5,$E92*INDEX($L$26:$BF$26,1,AL$5-$D92+1),0)</f>
        <v>0</v>
      </c>
      <c r="AM92" s="139" cm="1">
        <f t="array" ref="AM92">IF($D92&lt;=AM$5,$E92*INDEX($L$26:$BF$26,1,AM$5-$D92+1),0)</f>
        <v>0</v>
      </c>
      <c r="AN92" s="139" cm="1">
        <f t="array" ref="AN92">IF($D92&lt;=AN$5,$E92*INDEX($L$26:$BF$26,1,AN$5-$D92+1),0)</f>
        <v>0</v>
      </c>
      <c r="AO92" s="139" cm="1">
        <f t="array" ref="AO92">IF($D92&lt;=AO$5,$E92*INDEX($L$26:$BF$26,1,AO$5-$D92+1),0)</f>
        <v>0</v>
      </c>
      <c r="AP92" s="139" cm="1">
        <f t="array" ref="AP92">IF($D92&lt;=AP$5,$E92*INDEX($L$26:$BF$26,1,AP$5-$D92+1),0)</f>
        <v>0</v>
      </c>
      <c r="AQ92" s="139" cm="1">
        <f t="array" ref="AQ92">IF($D92&lt;=AQ$5,$E92*INDEX($L$26:$BF$26,1,AQ$5-$D92+1),0)</f>
        <v>0</v>
      </c>
      <c r="AR92" s="139" cm="1">
        <f t="array" ref="AR92">IF($D92&lt;=AR$5,$E92*INDEX($L$26:$BF$26,1,AR$5-$D92+1),0)</f>
        <v>0</v>
      </c>
      <c r="AS92" s="139" cm="1">
        <f t="array" ref="AS92">IF($D92&lt;=AS$5,$E92*INDEX($L$26:$BF$26,1,AS$5-$D92+1),0)</f>
        <v>0</v>
      </c>
      <c r="AT92" s="139" cm="1">
        <f t="array" ref="AT92">IF($D92&lt;=AT$5,$E92*INDEX($L$26:$BF$26,1,AT$5-$D92+1),0)</f>
        <v>0</v>
      </c>
      <c r="AU92" s="139" cm="1">
        <f t="array" ref="AU92">IF($D92&lt;=AU$5,$E92*INDEX($L$26:$BF$26,1,AU$5-$D92+1),0)</f>
        <v>0</v>
      </c>
      <c r="AV92" s="139" cm="1">
        <f t="array" ref="AV92">IF($D92&lt;=AV$5,$E92*INDEX($L$26:$BF$26,1,AV$5-$D92+1),0)</f>
        <v>0</v>
      </c>
      <c r="AW92" s="139" cm="1">
        <f t="array" ref="AW92">IF($D92&lt;=AW$5,$E92*INDEX($L$26:$BF$26,1,AW$5-$D92+1),0)</f>
        <v>0</v>
      </c>
      <c r="AX92" s="139" cm="1">
        <f t="array" ref="AX92">IF($D92&lt;=AX$5,$E92*INDEX($L$26:$BF$26,1,AX$5-$D92+1),0)</f>
        <v>0</v>
      </c>
      <c r="AY92" s="139" cm="1">
        <f t="array" ref="AY92">IF($D92&lt;=AY$5,$E92*INDEX($L$26:$BF$26,1,AY$5-$D92+1),0)</f>
        <v>0</v>
      </c>
      <c r="AZ92" s="139" cm="1">
        <f t="array" ref="AZ92">IF($D92&lt;=AZ$5,$E92*INDEX($L$26:$BF$26,1,AZ$5-$D92+1),0)</f>
        <v>0</v>
      </c>
      <c r="BA92" s="139" cm="1">
        <f t="array" ref="BA92">IF($D92&lt;=BA$5,$E92*INDEX($L$26:$BF$26,1,BA$5-$D92+1),0)</f>
        <v>0</v>
      </c>
      <c r="BB92" s="139" cm="1">
        <f t="array" ref="BB92">IF($D92&lt;=BB$5,$E92*INDEX($L$26:$BF$26,1,BB$5-$D92+1),0)</f>
        <v>0</v>
      </c>
      <c r="BC92" s="139" cm="1">
        <f t="array" ref="BC92">IF($D92&lt;=BC$5,$E92*INDEX($L$26:$BF$26,1,BC$5-$D92+1),0)</f>
        <v>0</v>
      </c>
      <c r="BD92" s="139" cm="1">
        <f t="array" ref="BD92">IF($D92&lt;=BD$5,$E92*INDEX($L$26:$BF$26,1,BD$5-$D92+1),0)</f>
        <v>0</v>
      </c>
      <c r="BE92" s="139" cm="1">
        <f t="array" ref="BE92">IF($D92&lt;=BE$5,$E92*INDEX($L$26:$BF$26,1,BE$5-$D92+1),0)</f>
        <v>0</v>
      </c>
      <c r="BF92" s="139" cm="1">
        <f t="array" ref="BF92">IF($D92&lt;=BF$5,$E92*INDEX($L$26:$BF$26,1,BF$5-$D92+1),0)</f>
        <v>0</v>
      </c>
      <c r="BH92" s="70">
        <f t="shared" ca="1" si="111"/>
        <v>0</v>
      </c>
      <c r="BI92" s="70">
        <f t="shared" ca="1" si="111"/>
        <v>0</v>
      </c>
      <c r="BJ92" s="70">
        <f t="shared" ca="1" si="111"/>
        <v>0</v>
      </c>
      <c r="BK92" s="70">
        <f t="shared" ca="1" si="111"/>
        <v>0</v>
      </c>
      <c r="BL92" s="70">
        <f t="shared" ca="1" si="111"/>
        <v>0</v>
      </c>
      <c r="BM92" s="70">
        <f t="shared" ca="1" si="111"/>
        <v>0</v>
      </c>
      <c r="BN92" s="70">
        <f t="shared" ca="1" si="111"/>
        <v>0</v>
      </c>
      <c r="BO92" s="70">
        <f t="shared" ca="1" si="111"/>
        <v>0</v>
      </c>
      <c r="BP92" s="70">
        <f t="shared" ca="1" si="111"/>
        <v>0</v>
      </c>
      <c r="BQ92" s="70">
        <f t="shared" ca="1" si="111"/>
        <v>0</v>
      </c>
      <c r="BR92" s="70">
        <f t="shared" ca="1" si="111"/>
        <v>0</v>
      </c>
      <c r="BS92" s="70">
        <f t="shared" ca="1" si="111"/>
        <v>0</v>
      </c>
      <c r="BT92" s="70">
        <f t="shared" ca="1" si="111"/>
        <v>0</v>
      </c>
      <c r="BU92" s="70">
        <f t="shared" ca="1" si="111"/>
        <v>0</v>
      </c>
      <c r="BV92" s="70">
        <f t="shared" ca="1" si="111"/>
        <v>0</v>
      </c>
      <c r="BW92" s="70">
        <f t="shared" ca="1" si="111"/>
        <v>0</v>
      </c>
      <c r="BX92" s="139"/>
      <c r="BY92" s="70">
        <f t="shared" ca="1" si="112"/>
        <v>0</v>
      </c>
      <c r="BZ92" s="70">
        <f t="shared" ca="1" si="112"/>
        <v>0</v>
      </c>
      <c r="CA92" s="70">
        <f t="shared" ca="1" si="112"/>
        <v>0</v>
      </c>
      <c r="CB92" s="70">
        <f t="shared" ca="1" si="112"/>
        <v>0</v>
      </c>
    </row>
    <row r="93" spans="2:80" s="217" customFormat="1" hidden="1" outlineLevel="1">
      <c r="B93" s="223">
        <f t="shared" si="113"/>
        <v>44196</v>
      </c>
      <c r="C93" s="136"/>
      <c r="D93" s="17">
        <f t="shared" si="114"/>
        <v>12</v>
      </c>
      <c r="E93" s="36" cm="1">
        <f t="array" ref="E93">INDEX(L$20:BF$20,1,D93)</f>
        <v>0</v>
      </c>
      <c r="F93" s="36"/>
      <c r="G93" s="36"/>
      <c r="H93" s="36"/>
      <c r="I93" s="36"/>
      <c r="J93" s="36"/>
      <c r="K93" s="36"/>
      <c r="L93" s="139" cm="1">
        <f t="array" ref="L93">IF($D93&lt;=L$5,$E93*INDEX($L$26:$BF$26,1,L$5-$D93+1),0)</f>
        <v>0</v>
      </c>
      <c r="M93" s="139" cm="1">
        <f t="array" ref="M93">IF($D93&lt;=M$5,$E93*INDEX($L$26:$BF$26,1,M$5-$D93+1),0)</f>
        <v>0</v>
      </c>
      <c r="N93" s="139" cm="1">
        <f t="array" ref="N93">IF($D93&lt;=N$5,$E93*INDEX($L$26:$BF$26,1,N$5-$D93+1),0)</f>
        <v>0</v>
      </c>
      <c r="O93" s="139" cm="1">
        <f t="array" ref="O93">IF($D93&lt;=O$5,$E93*INDEX($L$26:$BF$26,1,O$5-$D93+1),0)</f>
        <v>0</v>
      </c>
      <c r="P93" s="139" cm="1">
        <f t="array" ref="P93">IF($D93&lt;=P$5,$E93*INDEX($L$26:$BF$26,1,P$5-$D93+1),0)</f>
        <v>0</v>
      </c>
      <c r="Q93" s="139" cm="1">
        <f t="array" ref="Q93">IF($D93&lt;=Q$5,$E93*INDEX($L$26:$BF$26,1,Q$5-$D93+1),0)</f>
        <v>0</v>
      </c>
      <c r="R93" s="139" cm="1">
        <f t="array" ref="R93">IF($D93&lt;=R$5,$E93*INDEX($L$26:$BF$26,1,R$5-$D93+1),0)</f>
        <v>0</v>
      </c>
      <c r="S93" s="139" cm="1">
        <f t="array" ref="S93">IF($D93&lt;=S$5,$E93*INDEX($L$26:$BF$26,1,S$5-$D93+1),0)</f>
        <v>0</v>
      </c>
      <c r="T93" s="139" cm="1">
        <f t="array" ref="T93">IF($D93&lt;=T$5,$E93*INDEX($L$26:$BF$26,1,T$5-$D93+1),0)</f>
        <v>0</v>
      </c>
      <c r="U93" s="139" cm="1">
        <f t="array" ref="U93">IF($D93&lt;=U$5,$E93*INDEX($L$26:$BF$26,1,U$5-$D93+1),0)</f>
        <v>0</v>
      </c>
      <c r="V93" s="139" cm="1">
        <f t="array" ref="V93">IF($D93&lt;=V$5,$E93*INDEX($L$26:$BF$26,1,V$5-$D93+1),0)</f>
        <v>0</v>
      </c>
      <c r="W93" s="139" cm="1">
        <f t="array" ref="W93">IF($D93&lt;=W$5,$E93*INDEX($L$26:$BF$26,1,W$5-$D93+1),0)</f>
        <v>0</v>
      </c>
      <c r="X93" s="139" cm="1">
        <f t="array" ref="X93">IF($D93&lt;=X$5,$E93*INDEX($L$26:$BF$26,1,X$5-$D93+1),0)</f>
        <v>0</v>
      </c>
      <c r="Y93" s="139" cm="1">
        <f t="array" ref="Y93">IF($D93&lt;=Y$5,$E93*INDEX($L$26:$BF$26,1,Y$5-$D93+1),0)</f>
        <v>0</v>
      </c>
      <c r="Z93" s="139" cm="1">
        <f t="array" ref="Z93">IF($D93&lt;=Z$5,$E93*INDEX($L$26:$BF$26,1,Z$5-$D93+1),0)</f>
        <v>0</v>
      </c>
      <c r="AA93" s="139" cm="1">
        <f t="array" ref="AA93">IF($D93&lt;=AA$5,$E93*INDEX($L$26:$BF$26,1,AA$5-$D93+1),0)</f>
        <v>0</v>
      </c>
      <c r="AB93" s="139" cm="1">
        <f t="array" ref="AB93">IF($D93&lt;=AB$5,$E93*INDEX($L$26:$BF$26,1,AB$5-$D93+1),0)</f>
        <v>0</v>
      </c>
      <c r="AC93" s="139" cm="1">
        <f t="array" ref="AC93">IF($D93&lt;=AC$5,$E93*INDEX($L$26:$BF$26,1,AC$5-$D93+1),0)</f>
        <v>0</v>
      </c>
      <c r="AD93" s="139" cm="1">
        <f t="array" ref="AD93">IF($D93&lt;=AD$5,$E93*INDEX($L$26:$BF$26,1,AD$5-$D93+1),0)</f>
        <v>0</v>
      </c>
      <c r="AE93" s="139" cm="1">
        <f t="array" ref="AE93">IF($D93&lt;=AE$5,$E93*INDEX($L$26:$BF$26,1,AE$5-$D93+1),0)</f>
        <v>0</v>
      </c>
      <c r="AF93" s="139" cm="1">
        <f t="array" ref="AF93">IF($D93&lt;=AF$5,$E93*INDEX($L$26:$BF$26,1,AF$5-$D93+1),0)</f>
        <v>0</v>
      </c>
      <c r="AG93" s="139" cm="1">
        <f t="array" ref="AG93">IF($D93&lt;=AG$5,$E93*INDEX($L$26:$BF$26,1,AG$5-$D93+1),0)</f>
        <v>0</v>
      </c>
      <c r="AH93" s="139" cm="1">
        <f t="array" ref="AH93">IF($D93&lt;=AH$5,$E93*INDEX($L$26:$BF$26,1,AH$5-$D93+1),0)</f>
        <v>0</v>
      </c>
      <c r="AI93" s="139" cm="1">
        <f t="array" ref="AI93">IF($D93&lt;=AI$5,$E93*INDEX($L$26:$BF$26,1,AI$5-$D93+1),0)</f>
        <v>0</v>
      </c>
      <c r="AJ93" s="139" cm="1">
        <f t="array" ref="AJ93">IF($D93&lt;=AJ$5,$E93*INDEX($L$26:$BF$26,1,AJ$5-$D93+1),0)</f>
        <v>0</v>
      </c>
      <c r="AK93" s="139" cm="1">
        <f t="array" ref="AK93">IF($D93&lt;=AK$5,$E93*INDEX($L$26:$BF$26,1,AK$5-$D93+1),0)</f>
        <v>0</v>
      </c>
      <c r="AL93" s="139" cm="1">
        <f t="array" ref="AL93">IF($D93&lt;=AL$5,$E93*INDEX($L$26:$BF$26,1,AL$5-$D93+1),0)</f>
        <v>0</v>
      </c>
      <c r="AM93" s="139" cm="1">
        <f t="array" ref="AM93">IF($D93&lt;=AM$5,$E93*INDEX($L$26:$BF$26,1,AM$5-$D93+1),0)</f>
        <v>0</v>
      </c>
      <c r="AN93" s="139" cm="1">
        <f t="array" ref="AN93">IF($D93&lt;=AN$5,$E93*INDEX($L$26:$BF$26,1,AN$5-$D93+1),0)</f>
        <v>0</v>
      </c>
      <c r="AO93" s="139" cm="1">
        <f t="array" ref="AO93">IF($D93&lt;=AO$5,$E93*INDEX($L$26:$BF$26,1,AO$5-$D93+1),0)</f>
        <v>0</v>
      </c>
      <c r="AP93" s="139" cm="1">
        <f t="array" ref="AP93">IF($D93&lt;=AP$5,$E93*INDEX($L$26:$BF$26,1,AP$5-$D93+1),0)</f>
        <v>0</v>
      </c>
      <c r="AQ93" s="139" cm="1">
        <f t="array" ref="AQ93">IF($D93&lt;=AQ$5,$E93*INDEX($L$26:$BF$26,1,AQ$5-$D93+1),0)</f>
        <v>0</v>
      </c>
      <c r="AR93" s="139" cm="1">
        <f t="array" ref="AR93">IF($D93&lt;=AR$5,$E93*INDEX($L$26:$BF$26,1,AR$5-$D93+1),0)</f>
        <v>0</v>
      </c>
      <c r="AS93" s="139" cm="1">
        <f t="array" ref="AS93">IF($D93&lt;=AS$5,$E93*INDEX($L$26:$BF$26,1,AS$5-$D93+1),0)</f>
        <v>0</v>
      </c>
      <c r="AT93" s="139" cm="1">
        <f t="array" ref="AT93">IF($D93&lt;=AT$5,$E93*INDEX($L$26:$BF$26,1,AT$5-$D93+1),0)</f>
        <v>0</v>
      </c>
      <c r="AU93" s="139" cm="1">
        <f t="array" ref="AU93">IF($D93&lt;=AU$5,$E93*INDEX($L$26:$BF$26,1,AU$5-$D93+1),0)</f>
        <v>0</v>
      </c>
      <c r="AV93" s="139" cm="1">
        <f t="array" ref="AV93">IF($D93&lt;=AV$5,$E93*INDEX($L$26:$BF$26,1,AV$5-$D93+1),0)</f>
        <v>0</v>
      </c>
      <c r="AW93" s="139" cm="1">
        <f t="array" ref="AW93">IF($D93&lt;=AW$5,$E93*INDEX($L$26:$BF$26,1,AW$5-$D93+1),0)</f>
        <v>0</v>
      </c>
      <c r="AX93" s="139" cm="1">
        <f t="array" ref="AX93">IF($D93&lt;=AX$5,$E93*INDEX($L$26:$BF$26,1,AX$5-$D93+1),0)</f>
        <v>0</v>
      </c>
      <c r="AY93" s="139" cm="1">
        <f t="array" ref="AY93">IF($D93&lt;=AY$5,$E93*INDEX($L$26:$BF$26,1,AY$5-$D93+1),0)</f>
        <v>0</v>
      </c>
      <c r="AZ93" s="139" cm="1">
        <f t="array" ref="AZ93">IF($D93&lt;=AZ$5,$E93*INDEX($L$26:$BF$26,1,AZ$5-$D93+1),0)</f>
        <v>0</v>
      </c>
      <c r="BA93" s="139" cm="1">
        <f t="array" ref="BA93">IF($D93&lt;=BA$5,$E93*INDEX($L$26:$BF$26,1,BA$5-$D93+1),0)</f>
        <v>0</v>
      </c>
      <c r="BB93" s="139" cm="1">
        <f t="array" ref="BB93">IF($D93&lt;=BB$5,$E93*INDEX($L$26:$BF$26,1,BB$5-$D93+1),0)</f>
        <v>0</v>
      </c>
      <c r="BC93" s="139" cm="1">
        <f t="array" ref="BC93">IF($D93&lt;=BC$5,$E93*INDEX($L$26:$BF$26,1,BC$5-$D93+1),0)</f>
        <v>0</v>
      </c>
      <c r="BD93" s="139" cm="1">
        <f t="array" ref="BD93">IF($D93&lt;=BD$5,$E93*INDEX($L$26:$BF$26,1,BD$5-$D93+1),0)</f>
        <v>0</v>
      </c>
      <c r="BE93" s="139" cm="1">
        <f t="array" ref="BE93">IF($D93&lt;=BE$5,$E93*INDEX($L$26:$BF$26,1,BE$5-$D93+1),0)</f>
        <v>0</v>
      </c>
      <c r="BF93" s="139" cm="1">
        <f t="array" ref="BF93">IF($D93&lt;=BF$5,$E93*INDEX($L$26:$BF$26,1,BF$5-$D93+1),0)</f>
        <v>0</v>
      </c>
      <c r="BH93" s="70">
        <f t="shared" ca="1" si="111"/>
        <v>0</v>
      </c>
      <c r="BI93" s="70">
        <f t="shared" ca="1" si="111"/>
        <v>0</v>
      </c>
      <c r="BJ93" s="70">
        <f t="shared" ca="1" si="111"/>
        <v>0</v>
      </c>
      <c r="BK93" s="70">
        <f t="shared" ca="1" si="111"/>
        <v>0</v>
      </c>
      <c r="BL93" s="70">
        <f t="shared" ca="1" si="111"/>
        <v>0</v>
      </c>
      <c r="BM93" s="70">
        <f t="shared" ca="1" si="111"/>
        <v>0</v>
      </c>
      <c r="BN93" s="70">
        <f t="shared" ca="1" si="111"/>
        <v>0</v>
      </c>
      <c r="BO93" s="70">
        <f t="shared" ca="1" si="111"/>
        <v>0</v>
      </c>
      <c r="BP93" s="70">
        <f t="shared" ca="1" si="111"/>
        <v>0</v>
      </c>
      <c r="BQ93" s="70">
        <f t="shared" ca="1" si="111"/>
        <v>0</v>
      </c>
      <c r="BR93" s="70">
        <f t="shared" ca="1" si="111"/>
        <v>0</v>
      </c>
      <c r="BS93" s="70">
        <f t="shared" ca="1" si="111"/>
        <v>0</v>
      </c>
      <c r="BT93" s="70">
        <f t="shared" ca="1" si="111"/>
        <v>0</v>
      </c>
      <c r="BU93" s="70">
        <f t="shared" ca="1" si="111"/>
        <v>0</v>
      </c>
      <c r="BV93" s="70">
        <f t="shared" ca="1" si="111"/>
        <v>0</v>
      </c>
      <c r="BW93" s="70">
        <f t="shared" ca="1" si="111"/>
        <v>0</v>
      </c>
      <c r="BX93" s="139"/>
      <c r="BY93" s="70">
        <f t="shared" ca="1" si="112"/>
        <v>0</v>
      </c>
      <c r="BZ93" s="70">
        <f t="shared" ca="1" si="112"/>
        <v>0</v>
      </c>
      <c r="CA93" s="70">
        <f t="shared" ca="1" si="112"/>
        <v>0</v>
      </c>
      <c r="CB93" s="70">
        <f t="shared" ca="1" si="112"/>
        <v>0</v>
      </c>
    </row>
    <row r="94" spans="2:80" s="217" customFormat="1" hidden="1" outlineLevel="1">
      <c r="B94" s="223">
        <f t="shared" si="113"/>
        <v>44227</v>
      </c>
      <c r="C94" s="136"/>
      <c r="D94" s="17">
        <f t="shared" si="114"/>
        <v>13</v>
      </c>
      <c r="E94" s="36" cm="1">
        <f t="array" ref="E94">INDEX(L$20:BF$20,1,D94)</f>
        <v>0</v>
      </c>
      <c r="F94" s="36"/>
      <c r="G94" s="36"/>
      <c r="H94" s="36"/>
      <c r="I94" s="36"/>
      <c r="J94" s="36"/>
      <c r="K94" s="36"/>
      <c r="L94" s="139" cm="1">
        <f t="array" ref="L94">IF($D94&lt;=L$5,$E94*INDEX($L$26:$BF$26,1,L$5-$D94+1),0)</f>
        <v>0</v>
      </c>
      <c r="M94" s="139" cm="1">
        <f t="array" ref="M94">IF($D94&lt;=M$5,$E94*INDEX($L$26:$BF$26,1,M$5-$D94+1),0)</f>
        <v>0</v>
      </c>
      <c r="N94" s="139" cm="1">
        <f t="array" ref="N94">IF($D94&lt;=N$5,$E94*INDEX($L$26:$BF$26,1,N$5-$D94+1),0)</f>
        <v>0</v>
      </c>
      <c r="O94" s="139" cm="1">
        <f t="array" ref="O94">IF($D94&lt;=O$5,$E94*INDEX($L$26:$BF$26,1,O$5-$D94+1),0)</f>
        <v>0</v>
      </c>
      <c r="P94" s="139" cm="1">
        <f t="array" ref="P94">IF($D94&lt;=P$5,$E94*INDEX($L$26:$BF$26,1,P$5-$D94+1),0)</f>
        <v>0</v>
      </c>
      <c r="Q94" s="139" cm="1">
        <f t="array" ref="Q94">IF($D94&lt;=Q$5,$E94*INDEX($L$26:$BF$26,1,Q$5-$D94+1),0)</f>
        <v>0</v>
      </c>
      <c r="R94" s="139" cm="1">
        <f t="array" ref="R94">IF($D94&lt;=R$5,$E94*INDEX($L$26:$BF$26,1,R$5-$D94+1),0)</f>
        <v>0</v>
      </c>
      <c r="S94" s="139" cm="1">
        <f t="array" ref="S94">IF($D94&lt;=S$5,$E94*INDEX($L$26:$BF$26,1,S$5-$D94+1),0)</f>
        <v>0</v>
      </c>
      <c r="T94" s="139" cm="1">
        <f t="array" ref="T94">IF($D94&lt;=T$5,$E94*INDEX($L$26:$BF$26,1,T$5-$D94+1),0)</f>
        <v>0</v>
      </c>
      <c r="U94" s="139" cm="1">
        <f t="array" ref="U94">IF($D94&lt;=U$5,$E94*INDEX($L$26:$BF$26,1,U$5-$D94+1),0)</f>
        <v>0</v>
      </c>
      <c r="V94" s="139" cm="1">
        <f t="array" ref="V94">IF($D94&lt;=V$5,$E94*INDEX($L$26:$BF$26,1,V$5-$D94+1),0)</f>
        <v>0</v>
      </c>
      <c r="W94" s="139" cm="1">
        <f t="array" ref="W94">IF($D94&lt;=W$5,$E94*INDEX($L$26:$BF$26,1,W$5-$D94+1),0)</f>
        <v>0</v>
      </c>
      <c r="X94" s="139" cm="1">
        <f t="array" ref="X94">IF($D94&lt;=X$5,$E94*INDEX($L$26:$BF$26,1,X$5-$D94+1),0)</f>
        <v>0</v>
      </c>
      <c r="Y94" s="139" cm="1">
        <f t="array" ref="Y94">IF($D94&lt;=Y$5,$E94*INDEX($L$26:$BF$26,1,Y$5-$D94+1),0)</f>
        <v>0</v>
      </c>
      <c r="Z94" s="139" cm="1">
        <f t="array" ref="Z94">IF($D94&lt;=Z$5,$E94*INDEX($L$26:$BF$26,1,Z$5-$D94+1),0)</f>
        <v>0</v>
      </c>
      <c r="AA94" s="139" cm="1">
        <f t="array" ref="AA94">IF($D94&lt;=AA$5,$E94*INDEX($L$26:$BF$26,1,AA$5-$D94+1),0)</f>
        <v>0</v>
      </c>
      <c r="AB94" s="139" cm="1">
        <f t="array" ref="AB94">IF($D94&lt;=AB$5,$E94*INDEX($L$26:$BF$26,1,AB$5-$D94+1),0)</f>
        <v>0</v>
      </c>
      <c r="AC94" s="139" cm="1">
        <f t="array" ref="AC94">IF($D94&lt;=AC$5,$E94*INDEX($L$26:$BF$26,1,AC$5-$D94+1),0)</f>
        <v>0</v>
      </c>
      <c r="AD94" s="139" cm="1">
        <f t="array" ref="AD94">IF($D94&lt;=AD$5,$E94*INDEX($L$26:$BF$26,1,AD$5-$D94+1),0)</f>
        <v>0</v>
      </c>
      <c r="AE94" s="139" cm="1">
        <f t="array" ref="AE94">IF($D94&lt;=AE$5,$E94*INDEX($L$26:$BF$26,1,AE$5-$D94+1),0)</f>
        <v>0</v>
      </c>
      <c r="AF94" s="139" cm="1">
        <f t="array" ref="AF94">IF($D94&lt;=AF$5,$E94*INDEX($L$26:$BF$26,1,AF$5-$D94+1),0)</f>
        <v>0</v>
      </c>
      <c r="AG94" s="139" cm="1">
        <f t="array" ref="AG94">IF($D94&lt;=AG$5,$E94*INDEX($L$26:$BF$26,1,AG$5-$D94+1),0)</f>
        <v>0</v>
      </c>
      <c r="AH94" s="139" cm="1">
        <f t="array" ref="AH94">IF($D94&lt;=AH$5,$E94*INDEX($L$26:$BF$26,1,AH$5-$D94+1),0)</f>
        <v>0</v>
      </c>
      <c r="AI94" s="139" cm="1">
        <f t="array" ref="AI94">IF($D94&lt;=AI$5,$E94*INDEX($L$26:$BF$26,1,AI$5-$D94+1),0)</f>
        <v>0</v>
      </c>
      <c r="AJ94" s="139" cm="1">
        <f t="array" ref="AJ94">IF($D94&lt;=AJ$5,$E94*INDEX($L$26:$BF$26,1,AJ$5-$D94+1),0)</f>
        <v>0</v>
      </c>
      <c r="AK94" s="139" cm="1">
        <f t="array" ref="AK94">IF($D94&lt;=AK$5,$E94*INDEX($L$26:$BF$26,1,AK$5-$D94+1),0)</f>
        <v>0</v>
      </c>
      <c r="AL94" s="139" cm="1">
        <f t="array" ref="AL94">IF($D94&lt;=AL$5,$E94*INDEX($L$26:$BF$26,1,AL$5-$D94+1),0)</f>
        <v>0</v>
      </c>
      <c r="AM94" s="139" cm="1">
        <f t="array" ref="AM94">IF($D94&lt;=AM$5,$E94*INDEX($L$26:$BF$26,1,AM$5-$D94+1),0)</f>
        <v>0</v>
      </c>
      <c r="AN94" s="139" cm="1">
        <f t="array" ref="AN94">IF($D94&lt;=AN$5,$E94*INDEX($L$26:$BF$26,1,AN$5-$D94+1),0)</f>
        <v>0</v>
      </c>
      <c r="AO94" s="139" cm="1">
        <f t="array" ref="AO94">IF($D94&lt;=AO$5,$E94*INDEX($L$26:$BF$26,1,AO$5-$D94+1),0)</f>
        <v>0</v>
      </c>
      <c r="AP94" s="139" cm="1">
        <f t="array" ref="AP94">IF($D94&lt;=AP$5,$E94*INDEX($L$26:$BF$26,1,AP$5-$D94+1),0)</f>
        <v>0</v>
      </c>
      <c r="AQ94" s="139" cm="1">
        <f t="array" ref="AQ94">IF($D94&lt;=AQ$5,$E94*INDEX($L$26:$BF$26,1,AQ$5-$D94+1),0)</f>
        <v>0</v>
      </c>
      <c r="AR94" s="139" cm="1">
        <f t="array" ref="AR94">IF($D94&lt;=AR$5,$E94*INDEX($L$26:$BF$26,1,AR$5-$D94+1),0)</f>
        <v>0</v>
      </c>
      <c r="AS94" s="139" cm="1">
        <f t="array" ref="AS94">IF($D94&lt;=AS$5,$E94*INDEX($L$26:$BF$26,1,AS$5-$D94+1),0)</f>
        <v>0</v>
      </c>
      <c r="AT94" s="139" cm="1">
        <f t="array" ref="AT94">IF($D94&lt;=AT$5,$E94*INDEX($L$26:$BF$26,1,AT$5-$D94+1),0)</f>
        <v>0</v>
      </c>
      <c r="AU94" s="139" cm="1">
        <f t="array" ref="AU94">IF($D94&lt;=AU$5,$E94*INDEX($L$26:$BF$26,1,AU$5-$D94+1),0)</f>
        <v>0</v>
      </c>
      <c r="AV94" s="139" cm="1">
        <f t="array" ref="AV94">IF($D94&lt;=AV$5,$E94*INDEX($L$26:$BF$26,1,AV$5-$D94+1),0)</f>
        <v>0</v>
      </c>
      <c r="AW94" s="139" cm="1">
        <f t="array" ref="AW94">IF($D94&lt;=AW$5,$E94*INDEX($L$26:$BF$26,1,AW$5-$D94+1),0)</f>
        <v>0</v>
      </c>
      <c r="AX94" s="139" cm="1">
        <f t="array" ref="AX94">IF($D94&lt;=AX$5,$E94*INDEX($L$26:$BF$26,1,AX$5-$D94+1),0)</f>
        <v>0</v>
      </c>
      <c r="AY94" s="139" cm="1">
        <f t="array" ref="AY94">IF($D94&lt;=AY$5,$E94*INDEX($L$26:$BF$26,1,AY$5-$D94+1),0)</f>
        <v>0</v>
      </c>
      <c r="AZ94" s="139" cm="1">
        <f t="array" ref="AZ94">IF($D94&lt;=AZ$5,$E94*INDEX($L$26:$BF$26,1,AZ$5-$D94+1),0)</f>
        <v>0</v>
      </c>
      <c r="BA94" s="139" cm="1">
        <f t="array" ref="BA94">IF($D94&lt;=BA$5,$E94*INDEX($L$26:$BF$26,1,BA$5-$D94+1),0)</f>
        <v>0</v>
      </c>
      <c r="BB94" s="139" cm="1">
        <f t="array" ref="BB94">IF($D94&lt;=BB$5,$E94*INDEX($L$26:$BF$26,1,BB$5-$D94+1),0)</f>
        <v>0</v>
      </c>
      <c r="BC94" s="139" cm="1">
        <f t="array" ref="BC94">IF($D94&lt;=BC$5,$E94*INDEX($L$26:$BF$26,1,BC$5-$D94+1),0)</f>
        <v>0</v>
      </c>
      <c r="BD94" s="139" cm="1">
        <f t="array" ref="BD94">IF($D94&lt;=BD$5,$E94*INDEX($L$26:$BF$26,1,BD$5-$D94+1),0)</f>
        <v>0</v>
      </c>
      <c r="BE94" s="139" cm="1">
        <f t="array" ref="BE94">IF($D94&lt;=BE$5,$E94*INDEX($L$26:$BF$26,1,BE$5-$D94+1),0)</f>
        <v>0</v>
      </c>
      <c r="BF94" s="139" cm="1">
        <f t="array" ref="BF94">IF($D94&lt;=BF$5,$E94*INDEX($L$26:$BF$26,1,BF$5-$D94+1),0)</f>
        <v>0</v>
      </c>
      <c r="BH94" s="70">
        <f t="shared" ca="1" si="111"/>
        <v>0</v>
      </c>
      <c r="BI94" s="70">
        <f t="shared" ca="1" si="111"/>
        <v>0</v>
      </c>
      <c r="BJ94" s="70">
        <f t="shared" ca="1" si="111"/>
        <v>0</v>
      </c>
      <c r="BK94" s="70">
        <f t="shared" ca="1" si="111"/>
        <v>0</v>
      </c>
      <c r="BL94" s="70">
        <f t="shared" ca="1" si="111"/>
        <v>0</v>
      </c>
      <c r="BM94" s="70">
        <f t="shared" ca="1" si="111"/>
        <v>0</v>
      </c>
      <c r="BN94" s="70">
        <f t="shared" ca="1" si="111"/>
        <v>0</v>
      </c>
      <c r="BO94" s="70">
        <f t="shared" ca="1" si="111"/>
        <v>0</v>
      </c>
      <c r="BP94" s="70">
        <f t="shared" ca="1" si="111"/>
        <v>0</v>
      </c>
      <c r="BQ94" s="70">
        <f t="shared" ca="1" si="111"/>
        <v>0</v>
      </c>
      <c r="BR94" s="70">
        <f t="shared" ca="1" si="111"/>
        <v>0</v>
      </c>
      <c r="BS94" s="70">
        <f t="shared" ca="1" si="111"/>
        <v>0</v>
      </c>
      <c r="BT94" s="70">
        <f t="shared" ca="1" si="111"/>
        <v>0</v>
      </c>
      <c r="BU94" s="70">
        <f t="shared" ca="1" si="111"/>
        <v>0</v>
      </c>
      <c r="BV94" s="70">
        <f t="shared" ca="1" si="111"/>
        <v>0</v>
      </c>
      <c r="BW94" s="70">
        <f t="shared" ca="1" si="111"/>
        <v>0</v>
      </c>
      <c r="BX94" s="139"/>
      <c r="BY94" s="70">
        <f t="shared" ca="1" si="112"/>
        <v>0</v>
      </c>
      <c r="BZ94" s="70">
        <f t="shared" ca="1" si="112"/>
        <v>0</v>
      </c>
      <c r="CA94" s="70">
        <f t="shared" ca="1" si="112"/>
        <v>0</v>
      </c>
      <c r="CB94" s="70">
        <f t="shared" ca="1" si="112"/>
        <v>0</v>
      </c>
    </row>
    <row r="95" spans="2:80" s="217" customFormat="1" hidden="1" outlineLevel="1">
      <c r="B95" s="223">
        <f t="shared" si="113"/>
        <v>44255</v>
      </c>
      <c r="C95" s="136"/>
      <c r="D95" s="17">
        <f t="shared" si="114"/>
        <v>14</v>
      </c>
      <c r="E95" s="36" cm="1">
        <f t="array" ref="E95">INDEX(L$20:BF$20,1,D95)</f>
        <v>0</v>
      </c>
      <c r="F95" s="36"/>
      <c r="G95" s="36"/>
      <c r="H95" s="36"/>
      <c r="I95" s="36"/>
      <c r="J95" s="36"/>
      <c r="K95" s="36"/>
      <c r="L95" s="139" cm="1">
        <f t="array" ref="L95">IF($D95&lt;=L$5,$E95*INDEX($L$26:$BF$26,1,L$5-$D95+1),0)</f>
        <v>0</v>
      </c>
      <c r="M95" s="139" cm="1">
        <f t="array" ref="M95">IF($D95&lt;=M$5,$E95*INDEX($L$26:$BF$26,1,M$5-$D95+1),0)</f>
        <v>0</v>
      </c>
      <c r="N95" s="139" cm="1">
        <f t="array" ref="N95">IF($D95&lt;=N$5,$E95*INDEX($L$26:$BF$26,1,N$5-$D95+1),0)</f>
        <v>0</v>
      </c>
      <c r="O95" s="139" cm="1">
        <f t="array" ref="O95">IF($D95&lt;=O$5,$E95*INDEX($L$26:$BF$26,1,O$5-$D95+1),0)</f>
        <v>0</v>
      </c>
      <c r="P95" s="139" cm="1">
        <f t="array" ref="P95">IF($D95&lt;=P$5,$E95*INDEX($L$26:$BF$26,1,P$5-$D95+1),0)</f>
        <v>0</v>
      </c>
      <c r="Q95" s="139" cm="1">
        <f t="array" ref="Q95">IF($D95&lt;=Q$5,$E95*INDEX($L$26:$BF$26,1,Q$5-$D95+1),0)</f>
        <v>0</v>
      </c>
      <c r="R95" s="139" cm="1">
        <f t="array" ref="R95">IF($D95&lt;=R$5,$E95*INDEX($L$26:$BF$26,1,R$5-$D95+1),0)</f>
        <v>0</v>
      </c>
      <c r="S95" s="139" cm="1">
        <f t="array" ref="S95">IF($D95&lt;=S$5,$E95*INDEX($L$26:$BF$26,1,S$5-$D95+1),0)</f>
        <v>0</v>
      </c>
      <c r="T95" s="139" cm="1">
        <f t="array" ref="T95">IF($D95&lt;=T$5,$E95*INDEX($L$26:$BF$26,1,T$5-$D95+1),0)</f>
        <v>0</v>
      </c>
      <c r="U95" s="139" cm="1">
        <f t="array" ref="U95">IF($D95&lt;=U$5,$E95*INDEX($L$26:$BF$26,1,U$5-$D95+1),0)</f>
        <v>0</v>
      </c>
      <c r="V95" s="139" cm="1">
        <f t="array" ref="V95">IF($D95&lt;=V$5,$E95*INDEX($L$26:$BF$26,1,V$5-$D95+1),0)</f>
        <v>0</v>
      </c>
      <c r="W95" s="139" cm="1">
        <f t="array" ref="W95">IF($D95&lt;=W$5,$E95*INDEX($L$26:$BF$26,1,W$5-$D95+1),0)</f>
        <v>0</v>
      </c>
      <c r="X95" s="139" cm="1">
        <f t="array" ref="X95">IF($D95&lt;=X$5,$E95*INDEX($L$26:$BF$26,1,X$5-$D95+1),0)</f>
        <v>0</v>
      </c>
      <c r="Y95" s="139" cm="1">
        <f t="array" ref="Y95">IF($D95&lt;=Y$5,$E95*INDEX($L$26:$BF$26,1,Y$5-$D95+1),0)</f>
        <v>0</v>
      </c>
      <c r="Z95" s="139" cm="1">
        <f t="array" ref="Z95">IF($D95&lt;=Z$5,$E95*INDEX($L$26:$BF$26,1,Z$5-$D95+1),0)</f>
        <v>0</v>
      </c>
      <c r="AA95" s="139" cm="1">
        <f t="array" ref="AA95">IF($D95&lt;=AA$5,$E95*INDEX($L$26:$BF$26,1,AA$5-$D95+1),0)</f>
        <v>0</v>
      </c>
      <c r="AB95" s="139" cm="1">
        <f t="array" ref="AB95">IF($D95&lt;=AB$5,$E95*INDEX($L$26:$BF$26,1,AB$5-$D95+1),0)</f>
        <v>0</v>
      </c>
      <c r="AC95" s="139" cm="1">
        <f t="array" ref="AC95">IF($D95&lt;=AC$5,$E95*INDEX($L$26:$BF$26,1,AC$5-$D95+1),0)</f>
        <v>0</v>
      </c>
      <c r="AD95" s="139" cm="1">
        <f t="array" ref="AD95">IF($D95&lt;=AD$5,$E95*INDEX($L$26:$BF$26,1,AD$5-$D95+1),0)</f>
        <v>0</v>
      </c>
      <c r="AE95" s="139" cm="1">
        <f t="array" ref="AE95">IF($D95&lt;=AE$5,$E95*INDEX($L$26:$BF$26,1,AE$5-$D95+1),0)</f>
        <v>0</v>
      </c>
      <c r="AF95" s="139" cm="1">
        <f t="array" ref="AF95">IF($D95&lt;=AF$5,$E95*INDEX($L$26:$BF$26,1,AF$5-$D95+1),0)</f>
        <v>0</v>
      </c>
      <c r="AG95" s="139" cm="1">
        <f t="array" ref="AG95">IF($D95&lt;=AG$5,$E95*INDEX($L$26:$BF$26,1,AG$5-$D95+1),0)</f>
        <v>0</v>
      </c>
      <c r="AH95" s="139" cm="1">
        <f t="array" ref="AH95">IF($D95&lt;=AH$5,$E95*INDEX($L$26:$BF$26,1,AH$5-$D95+1),0)</f>
        <v>0</v>
      </c>
      <c r="AI95" s="139" cm="1">
        <f t="array" ref="AI95">IF($D95&lt;=AI$5,$E95*INDEX($L$26:$BF$26,1,AI$5-$D95+1),0)</f>
        <v>0</v>
      </c>
      <c r="AJ95" s="139" cm="1">
        <f t="array" ref="AJ95">IF($D95&lt;=AJ$5,$E95*INDEX($L$26:$BF$26,1,AJ$5-$D95+1),0)</f>
        <v>0</v>
      </c>
      <c r="AK95" s="139" cm="1">
        <f t="array" ref="AK95">IF($D95&lt;=AK$5,$E95*INDEX($L$26:$BF$26,1,AK$5-$D95+1),0)</f>
        <v>0</v>
      </c>
      <c r="AL95" s="139" cm="1">
        <f t="array" ref="AL95">IF($D95&lt;=AL$5,$E95*INDEX($L$26:$BF$26,1,AL$5-$D95+1),0)</f>
        <v>0</v>
      </c>
      <c r="AM95" s="139" cm="1">
        <f t="array" ref="AM95">IF($D95&lt;=AM$5,$E95*INDEX($L$26:$BF$26,1,AM$5-$D95+1),0)</f>
        <v>0</v>
      </c>
      <c r="AN95" s="139" cm="1">
        <f t="array" ref="AN95">IF($D95&lt;=AN$5,$E95*INDEX($L$26:$BF$26,1,AN$5-$D95+1),0)</f>
        <v>0</v>
      </c>
      <c r="AO95" s="139" cm="1">
        <f t="array" ref="AO95">IF($D95&lt;=AO$5,$E95*INDEX($L$26:$BF$26,1,AO$5-$D95+1),0)</f>
        <v>0</v>
      </c>
      <c r="AP95" s="139" cm="1">
        <f t="array" ref="AP95">IF($D95&lt;=AP$5,$E95*INDEX($L$26:$BF$26,1,AP$5-$D95+1),0)</f>
        <v>0</v>
      </c>
      <c r="AQ95" s="139" cm="1">
        <f t="array" ref="AQ95">IF($D95&lt;=AQ$5,$E95*INDEX($L$26:$BF$26,1,AQ$5-$D95+1),0)</f>
        <v>0</v>
      </c>
      <c r="AR95" s="139" cm="1">
        <f t="array" ref="AR95">IF($D95&lt;=AR$5,$E95*INDEX($L$26:$BF$26,1,AR$5-$D95+1),0)</f>
        <v>0</v>
      </c>
      <c r="AS95" s="139" cm="1">
        <f t="array" ref="AS95">IF($D95&lt;=AS$5,$E95*INDEX($L$26:$BF$26,1,AS$5-$D95+1),0)</f>
        <v>0</v>
      </c>
      <c r="AT95" s="139" cm="1">
        <f t="array" ref="AT95">IF($D95&lt;=AT$5,$E95*INDEX($L$26:$BF$26,1,AT$5-$D95+1),0)</f>
        <v>0</v>
      </c>
      <c r="AU95" s="139" cm="1">
        <f t="array" ref="AU95">IF($D95&lt;=AU$5,$E95*INDEX($L$26:$BF$26,1,AU$5-$D95+1),0)</f>
        <v>0</v>
      </c>
      <c r="AV95" s="139" cm="1">
        <f t="array" ref="AV95">IF($D95&lt;=AV$5,$E95*INDEX($L$26:$BF$26,1,AV$5-$D95+1),0)</f>
        <v>0</v>
      </c>
      <c r="AW95" s="139" cm="1">
        <f t="array" ref="AW95">IF($D95&lt;=AW$5,$E95*INDEX($L$26:$BF$26,1,AW$5-$D95+1),0)</f>
        <v>0</v>
      </c>
      <c r="AX95" s="139" cm="1">
        <f t="array" ref="AX95">IF($D95&lt;=AX$5,$E95*INDEX($L$26:$BF$26,1,AX$5-$D95+1),0)</f>
        <v>0</v>
      </c>
      <c r="AY95" s="139" cm="1">
        <f t="array" ref="AY95">IF($D95&lt;=AY$5,$E95*INDEX($L$26:$BF$26,1,AY$5-$D95+1),0)</f>
        <v>0</v>
      </c>
      <c r="AZ95" s="139" cm="1">
        <f t="array" ref="AZ95">IF($D95&lt;=AZ$5,$E95*INDEX($L$26:$BF$26,1,AZ$5-$D95+1),0)</f>
        <v>0</v>
      </c>
      <c r="BA95" s="139" cm="1">
        <f t="array" ref="BA95">IF($D95&lt;=BA$5,$E95*INDEX($L$26:$BF$26,1,BA$5-$D95+1),0)</f>
        <v>0</v>
      </c>
      <c r="BB95" s="139" cm="1">
        <f t="array" ref="BB95">IF($D95&lt;=BB$5,$E95*INDEX($L$26:$BF$26,1,BB$5-$D95+1),0)</f>
        <v>0</v>
      </c>
      <c r="BC95" s="139" cm="1">
        <f t="array" ref="BC95">IF($D95&lt;=BC$5,$E95*INDEX($L$26:$BF$26,1,BC$5-$D95+1),0)</f>
        <v>0</v>
      </c>
      <c r="BD95" s="139" cm="1">
        <f t="array" ref="BD95">IF($D95&lt;=BD$5,$E95*INDEX($L$26:$BF$26,1,BD$5-$D95+1),0)</f>
        <v>0</v>
      </c>
      <c r="BE95" s="139" cm="1">
        <f t="array" ref="BE95">IF($D95&lt;=BE$5,$E95*INDEX($L$26:$BF$26,1,BE$5-$D95+1),0)</f>
        <v>0</v>
      </c>
      <c r="BF95" s="139" cm="1">
        <f t="array" ref="BF95">IF($D95&lt;=BF$5,$E95*INDEX($L$26:$BF$26,1,BF$5-$D95+1),0)</f>
        <v>0</v>
      </c>
      <c r="BH95" s="70">
        <f t="shared" ca="1" si="111"/>
        <v>0</v>
      </c>
      <c r="BI95" s="70">
        <f t="shared" ca="1" si="111"/>
        <v>0</v>
      </c>
      <c r="BJ95" s="70">
        <f t="shared" ca="1" si="111"/>
        <v>0</v>
      </c>
      <c r="BK95" s="70">
        <f t="shared" ca="1" si="111"/>
        <v>0</v>
      </c>
      <c r="BL95" s="70">
        <f t="shared" ca="1" si="111"/>
        <v>0</v>
      </c>
      <c r="BM95" s="70">
        <f t="shared" ca="1" si="111"/>
        <v>0</v>
      </c>
      <c r="BN95" s="70">
        <f t="shared" ca="1" si="111"/>
        <v>0</v>
      </c>
      <c r="BO95" s="70">
        <f t="shared" ca="1" si="111"/>
        <v>0</v>
      </c>
      <c r="BP95" s="70">
        <f t="shared" ca="1" si="111"/>
        <v>0</v>
      </c>
      <c r="BQ95" s="70">
        <f t="shared" ca="1" si="111"/>
        <v>0</v>
      </c>
      <c r="BR95" s="70">
        <f t="shared" ca="1" si="111"/>
        <v>0</v>
      </c>
      <c r="BS95" s="70">
        <f t="shared" ca="1" si="111"/>
        <v>0</v>
      </c>
      <c r="BT95" s="70">
        <f t="shared" ca="1" si="111"/>
        <v>0</v>
      </c>
      <c r="BU95" s="70">
        <f t="shared" ca="1" si="111"/>
        <v>0</v>
      </c>
      <c r="BV95" s="70">
        <f t="shared" ca="1" si="111"/>
        <v>0</v>
      </c>
      <c r="BW95" s="70">
        <f t="shared" ca="1" si="111"/>
        <v>0</v>
      </c>
      <c r="BX95" s="139"/>
      <c r="BY95" s="70">
        <f t="shared" ca="1" si="112"/>
        <v>0</v>
      </c>
      <c r="BZ95" s="70">
        <f t="shared" ca="1" si="112"/>
        <v>0</v>
      </c>
      <c r="CA95" s="70">
        <f t="shared" ca="1" si="112"/>
        <v>0</v>
      </c>
      <c r="CB95" s="70">
        <f t="shared" ca="1" si="112"/>
        <v>0</v>
      </c>
    </row>
    <row r="96" spans="2:80" s="217" customFormat="1" hidden="1" outlineLevel="1">
      <c r="B96" s="223">
        <f t="shared" si="113"/>
        <v>44286</v>
      </c>
      <c r="C96" s="136"/>
      <c r="D96" s="17">
        <f t="shared" si="114"/>
        <v>15</v>
      </c>
      <c r="E96" s="36" cm="1">
        <f t="array" ref="E96">INDEX(L$20:BF$20,1,D96)</f>
        <v>0</v>
      </c>
      <c r="F96" s="36"/>
      <c r="G96" s="36"/>
      <c r="H96" s="36"/>
      <c r="I96" s="36"/>
      <c r="J96" s="36"/>
      <c r="K96" s="36"/>
      <c r="L96" s="139" cm="1">
        <f t="array" ref="L96">IF($D96&lt;=L$5,$E96*INDEX($L$26:$BF$26,1,L$5-$D96+1),0)</f>
        <v>0</v>
      </c>
      <c r="M96" s="139" cm="1">
        <f t="array" ref="M96">IF($D96&lt;=M$5,$E96*INDEX($L$26:$BF$26,1,M$5-$D96+1),0)</f>
        <v>0</v>
      </c>
      <c r="N96" s="139" cm="1">
        <f t="array" ref="N96">IF($D96&lt;=N$5,$E96*INDEX($L$26:$BF$26,1,N$5-$D96+1),0)</f>
        <v>0</v>
      </c>
      <c r="O96" s="139" cm="1">
        <f t="array" ref="O96">IF($D96&lt;=O$5,$E96*INDEX($L$26:$BF$26,1,O$5-$D96+1),0)</f>
        <v>0</v>
      </c>
      <c r="P96" s="139" cm="1">
        <f t="array" ref="P96">IF($D96&lt;=P$5,$E96*INDEX($L$26:$BF$26,1,P$5-$D96+1),0)</f>
        <v>0</v>
      </c>
      <c r="Q96" s="139" cm="1">
        <f t="array" ref="Q96">IF($D96&lt;=Q$5,$E96*INDEX($L$26:$BF$26,1,Q$5-$D96+1),0)</f>
        <v>0</v>
      </c>
      <c r="R96" s="139" cm="1">
        <f t="array" ref="R96">IF($D96&lt;=R$5,$E96*INDEX($L$26:$BF$26,1,R$5-$D96+1),0)</f>
        <v>0</v>
      </c>
      <c r="S96" s="139" cm="1">
        <f t="array" ref="S96">IF($D96&lt;=S$5,$E96*INDEX($L$26:$BF$26,1,S$5-$D96+1),0)</f>
        <v>0</v>
      </c>
      <c r="T96" s="139" cm="1">
        <f t="array" ref="T96">IF($D96&lt;=T$5,$E96*INDEX($L$26:$BF$26,1,T$5-$D96+1),0)</f>
        <v>0</v>
      </c>
      <c r="U96" s="139" cm="1">
        <f t="array" ref="U96">IF($D96&lt;=U$5,$E96*INDEX($L$26:$BF$26,1,U$5-$D96+1),0)</f>
        <v>0</v>
      </c>
      <c r="V96" s="139" cm="1">
        <f t="array" ref="V96">IF($D96&lt;=V$5,$E96*INDEX($L$26:$BF$26,1,V$5-$D96+1),0)</f>
        <v>0</v>
      </c>
      <c r="W96" s="139" cm="1">
        <f t="array" ref="W96">IF($D96&lt;=W$5,$E96*INDEX($L$26:$BF$26,1,W$5-$D96+1),0)</f>
        <v>0</v>
      </c>
      <c r="X96" s="139" cm="1">
        <f t="array" ref="X96">IF($D96&lt;=X$5,$E96*INDEX($L$26:$BF$26,1,X$5-$D96+1),0)</f>
        <v>0</v>
      </c>
      <c r="Y96" s="139" cm="1">
        <f t="array" ref="Y96">IF($D96&lt;=Y$5,$E96*INDEX($L$26:$BF$26,1,Y$5-$D96+1),0)</f>
        <v>0</v>
      </c>
      <c r="Z96" s="139" cm="1">
        <f t="array" ref="Z96">IF($D96&lt;=Z$5,$E96*INDEX($L$26:$BF$26,1,Z$5-$D96+1),0)</f>
        <v>0</v>
      </c>
      <c r="AA96" s="139" cm="1">
        <f t="array" ref="AA96">IF($D96&lt;=AA$5,$E96*INDEX($L$26:$BF$26,1,AA$5-$D96+1),0)</f>
        <v>0</v>
      </c>
      <c r="AB96" s="139" cm="1">
        <f t="array" ref="AB96">IF($D96&lt;=AB$5,$E96*INDEX($L$26:$BF$26,1,AB$5-$D96+1),0)</f>
        <v>0</v>
      </c>
      <c r="AC96" s="139" cm="1">
        <f t="array" ref="AC96">IF($D96&lt;=AC$5,$E96*INDEX($L$26:$BF$26,1,AC$5-$D96+1),0)</f>
        <v>0</v>
      </c>
      <c r="AD96" s="139" cm="1">
        <f t="array" ref="AD96">IF($D96&lt;=AD$5,$E96*INDEX($L$26:$BF$26,1,AD$5-$D96+1),0)</f>
        <v>0</v>
      </c>
      <c r="AE96" s="139" cm="1">
        <f t="array" ref="AE96">IF($D96&lt;=AE$5,$E96*INDEX($L$26:$BF$26,1,AE$5-$D96+1),0)</f>
        <v>0</v>
      </c>
      <c r="AF96" s="139" cm="1">
        <f t="array" ref="AF96">IF($D96&lt;=AF$5,$E96*INDEX($L$26:$BF$26,1,AF$5-$D96+1),0)</f>
        <v>0</v>
      </c>
      <c r="AG96" s="139" cm="1">
        <f t="array" ref="AG96">IF($D96&lt;=AG$5,$E96*INDEX($L$26:$BF$26,1,AG$5-$D96+1),0)</f>
        <v>0</v>
      </c>
      <c r="AH96" s="139" cm="1">
        <f t="array" ref="AH96">IF($D96&lt;=AH$5,$E96*INDEX($L$26:$BF$26,1,AH$5-$D96+1),0)</f>
        <v>0</v>
      </c>
      <c r="AI96" s="139" cm="1">
        <f t="array" ref="AI96">IF($D96&lt;=AI$5,$E96*INDEX($L$26:$BF$26,1,AI$5-$D96+1),0)</f>
        <v>0</v>
      </c>
      <c r="AJ96" s="139" cm="1">
        <f t="array" ref="AJ96">IF($D96&lt;=AJ$5,$E96*INDEX($L$26:$BF$26,1,AJ$5-$D96+1),0)</f>
        <v>0</v>
      </c>
      <c r="AK96" s="139" cm="1">
        <f t="array" ref="AK96">IF($D96&lt;=AK$5,$E96*INDEX($L$26:$BF$26,1,AK$5-$D96+1),0)</f>
        <v>0</v>
      </c>
      <c r="AL96" s="139" cm="1">
        <f t="array" ref="AL96">IF($D96&lt;=AL$5,$E96*INDEX($L$26:$BF$26,1,AL$5-$D96+1),0)</f>
        <v>0</v>
      </c>
      <c r="AM96" s="139" cm="1">
        <f t="array" ref="AM96">IF($D96&lt;=AM$5,$E96*INDEX($L$26:$BF$26,1,AM$5-$D96+1),0)</f>
        <v>0</v>
      </c>
      <c r="AN96" s="139" cm="1">
        <f t="array" ref="AN96">IF($D96&lt;=AN$5,$E96*INDEX($L$26:$BF$26,1,AN$5-$D96+1),0)</f>
        <v>0</v>
      </c>
      <c r="AO96" s="139" cm="1">
        <f t="array" ref="AO96">IF($D96&lt;=AO$5,$E96*INDEX($L$26:$BF$26,1,AO$5-$D96+1),0)</f>
        <v>0</v>
      </c>
      <c r="AP96" s="139" cm="1">
        <f t="array" ref="AP96">IF($D96&lt;=AP$5,$E96*INDEX($L$26:$BF$26,1,AP$5-$D96+1),0)</f>
        <v>0</v>
      </c>
      <c r="AQ96" s="139" cm="1">
        <f t="array" ref="AQ96">IF($D96&lt;=AQ$5,$E96*INDEX($L$26:$BF$26,1,AQ$5-$D96+1),0)</f>
        <v>0</v>
      </c>
      <c r="AR96" s="139" cm="1">
        <f t="array" ref="AR96">IF($D96&lt;=AR$5,$E96*INDEX($L$26:$BF$26,1,AR$5-$D96+1),0)</f>
        <v>0</v>
      </c>
      <c r="AS96" s="139" cm="1">
        <f t="array" ref="AS96">IF($D96&lt;=AS$5,$E96*INDEX($L$26:$BF$26,1,AS$5-$D96+1),0)</f>
        <v>0</v>
      </c>
      <c r="AT96" s="139" cm="1">
        <f t="array" ref="AT96">IF($D96&lt;=AT$5,$E96*INDEX($L$26:$BF$26,1,AT$5-$D96+1),0)</f>
        <v>0</v>
      </c>
      <c r="AU96" s="139" cm="1">
        <f t="array" ref="AU96">IF($D96&lt;=AU$5,$E96*INDEX($L$26:$BF$26,1,AU$5-$D96+1),0)</f>
        <v>0</v>
      </c>
      <c r="AV96" s="139" cm="1">
        <f t="array" ref="AV96">IF($D96&lt;=AV$5,$E96*INDEX($L$26:$BF$26,1,AV$5-$D96+1),0)</f>
        <v>0</v>
      </c>
      <c r="AW96" s="139" cm="1">
        <f t="array" ref="AW96">IF($D96&lt;=AW$5,$E96*INDEX($L$26:$BF$26,1,AW$5-$D96+1),0)</f>
        <v>0</v>
      </c>
      <c r="AX96" s="139" cm="1">
        <f t="array" ref="AX96">IF($D96&lt;=AX$5,$E96*INDEX($L$26:$BF$26,1,AX$5-$D96+1),0)</f>
        <v>0</v>
      </c>
      <c r="AY96" s="139" cm="1">
        <f t="array" ref="AY96">IF($D96&lt;=AY$5,$E96*INDEX($L$26:$BF$26,1,AY$5-$D96+1),0)</f>
        <v>0</v>
      </c>
      <c r="AZ96" s="139" cm="1">
        <f t="array" ref="AZ96">IF($D96&lt;=AZ$5,$E96*INDEX($L$26:$BF$26,1,AZ$5-$D96+1),0)</f>
        <v>0</v>
      </c>
      <c r="BA96" s="139" cm="1">
        <f t="array" ref="BA96">IF($D96&lt;=BA$5,$E96*INDEX($L$26:$BF$26,1,BA$5-$D96+1),0)</f>
        <v>0</v>
      </c>
      <c r="BB96" s="139" cm="1">
        <f t="array" ref="BB96">IF($D96&lt;=BB$5,$E96*INDEX($L$26:$BF$26,1,BB$5-$D96+1),0)</f>
        <v>0</v>
      </c>
      <c r="BC96" s="139" cm="1">
        <f t="array" ref="BC96">IF($D96&lt;=BC$5,$E96*INDEX($L$26:$BF$26,1,BC$5-$D96+1),0)</f>
        <v>0</v>
      </c>
      <c r="BD96" s="139" cm="1">
        <f t="array" ref="BD96">IF($D96&lt;=BD$5,$E96*INDEX($L$26:$BF$26,1,BD$5-$D96+1),0)</f>
        <v>0</v>
      </c>
      <c r="BE96" s="139" cm="1">
        <f t="array" ref="BE96">IF($D96&lt;=BE$5,$E96*INDEX($L$26:$BF$26,1,BE$5-$D96+1),0)</f>
        <v>0</v>
      </c>
      <c r="BF96" s="139" cm="1">
        <f t="array" ref="BF96">IF($D96&lt;=BF$5,$E96*INDEX($L$26:$BF$26,1,BF$5-$D96+1),0)</f>
        <v>0</v>
      </c>
      <c r="BH96" s="70">
        <f t="shared" ca="1" si="111"/>
        <v>0</v>
      </c>
      <c r="BI96" s="70">
        <f t="shared" ca="1" si="111"/>
        <v>0</v>
      </c>
      <c r="BJ96" s="70">
        <f t="shared" ca="1" si="111"/>
        <v>0</v>
      </c>
      <c r="BK96" s="70">
        <f t="shared" ca="1" si="111"/>
        <v>0</v>
      </c>
      <c r="BL96" s="70">
        <f t="shared" ca="1" si="111"/>
        <v>0</v>
      </c>
      <c r="BM96" s="70">
        <f t="shared" ca="1" si="111"/>
        <v>0</v>
      </c>
      <c r="BN96" s="70">
        <f t="shared" ca="1" si="111"/>
        <v>0</v>
      </c>
      <c r="BO96" s="70">
        <f t="shared" ca="1" si="111"/>
        <v>0</v>
      </c>
      <c r="BP96" s="70">
        <f t="shared" ca="1" si="111"/>
        <v>0</v>
      </c>
      <c r="BQ96" s="70">
        <f t="shared" ca="1" si="111"/>
        <v>0</v>
      </c>
      <c r="BR96" s="70">
        <f t="shared" ca="1" si="111"/>
        <v>0</v>
      </c>
      <c r="BS96" s="70">
        <f t="shared" ca="1" si="111"/>
        <v>0</v>
      </c>
      <c r="BT96" s="70">
        <f t="shared" ca="1" si="111"/>
        <v>0</v>
      </c>
      <c r="BU96" s="70">
        <f t="shared" ca="1" si="111"/>
        <v>0</v>
      </c>
      <c r="BV96" s="70">
        <f t="shared" ca="1" si="111"/>
        <v>0</v>
      </c>
      <c r="BW96" s="70">
        <f t="shared" ca="1" si="111"/>
        <v>0</v>
      </c>
      <c r="BX96" s="139"/>
      <c r="BY96" s="70">
        <f t="shared" ca="1" si="112"/>
        <v>0</v>
      </c>
      <c r="BZ96" s="70">
        <f t="shared" ca="1" si="112"/>
        <v>0</v>
      </c>
      <c r="CA96" s="70">
        <f t="shared" ca="1" si="112"/>
        <v>0</v>
      </c>
      <c r="CB96" s="70">
        <f t="shared" ca="1" si="112"/>
        <v>0</v>
      </c>
    </row>
    <row r="97" spans="2:80" s="217" customFormat="1" hidden="1" outlineLevel="1">
      <c r="B97" s="223">
        <f t="shared" si="113"/>
        <v>44316</v>
      </c>
      <c r="C97" s="136"/>
      <c r="D97" s="17">
        <f t="shared" si="114"/>
        <v>16</v>
      </c>
      <c r="E97" s="36" cm="1">
        <f t="array" ref="E97">INDEX(L$20:BF$20,1,D97)</f>
        <v>0</v>
      </c>
      <c r="F97" s="36"/>
      <c r="G97" s="36"/>
      <c r="H97" s="36"/>
      <c r="I97" s="36"/>
      <c r="J97" s="36"/>
      <c r="K97" s="36"/>
      <c r="L97" s="139" cm="1">
        <f t="array" ref="L97">IF($D97&lt;=L$5,$E97*INDEX($L$26:$BF$26,1,L$5-$D97+1),0)</f>
        <v>0</v>
      </c>
      <c r="M97" s="139" cm="1">
        <f t="array" ref="M97">IF($D97&lt;=M$5,$E97*INDEX($L$26:$BF$26,1,M$5-$D97+1),0)</f>
        <v>0</v>
      </c>
      <c r="N97" s="139" cm="1">
        <f t="array" ref="N97">IF($D97&lt;=N$5,$E97*INDEX($L$26:$BF$26,1,N$5-$D97+1),0)</f>
        <v>0</v>
      </c>
      <c r="O97" s="139" cm="1">
        <f t="array" ref="O97">IF($D97&lt;=O$5,$E97*INDEX($L$26:$BF$26,1,O$5-$D97+1),0)</f>
        <v>0</v>
      </c>
      <c r="P97" s="139" cm="1">
        <f t="array" ref="P97">IF($D97&lt;=P$5,$E97*INDEX($L$26:$BF$26,1,P$5-$D97+1),0)</f>
        <v>0</v>
      </c>
      <c r="Q97" s="139" cm="1">
        <f t="array" ref="Q97">IF($D97&lt;=Q$5,$E97*INDEX($L$26:$BF$26,1,Q$5-$D97+1),0)</f>
        <v>0</v>
      </c>
      <c r="R97" s="139" cm="1">
        <f t="array" ref="R97">IF($D97&lt;=R$5,$E97*INDEX($L$26:$BF$26,1,R$5-$D97+1),0)</f>
        <v>0</v>
      </c>
      <c r="S97" s="139" cm="1">
        <f t="array" ref="S97">IF($D97&lt;=S$5,$E97*INDEX($L$26:$BF$26,1,S$5-$D97+1),0)</f>
        <v>0</v>
      </c>
      <c r="T97" s="139" cm="1">
        <f t="array" ref="T97">IF($D97&lt;=T$5,$E97*INDEX($L$26:$BF$26,1,T$5-$D97+1),0)</f>
        <v>0</v>
      </c>
      <c r="U97" s="139" cm="1">
        <f t="array" ref="U97">IF($D97&lt;=U$5,$E97*INDEX($L$26:$BF$26,1,U$5-$D97+1),0)</f>
        <v>0</v>
      </c>
      <c r="V97" s="139" cm="1">
        <f t="array" ref="V97">IF($D97&lt;=V$5,$E97*INDEX($L$26:$BF$26,1,V$5-$D97+1),0)</f>
        <v>0</v>
      </c>
      <c r="W97" s="139" cm="1">
        <f t="array" ref="W97">IF($D97&lt;=W$5,$E97*INDEX($L$26:$BF$26,1,W$5-$D97+1),0)</f>
        <v>0</v>
      </c>
      <c r="X97" s="139" cm="1">
        <f t="array" ref="X97">IF($D97&lt;=X$5,$E97*INDEX($L$26:$BF$26,1,X$5-$D97+1),0)</f>
        <v>0</v>
      </c>
      <c r="Y97" s="139" cm="1">
        <f t="array" ref="Y97">IF($D97&lt;=Y$5,$E97*INDEX($L$26:$BF$26,1,Y$5-$D97+1),0)</f>
        <v>0</v>
      </c>
      <c r="Z97" s="139" cm="1">
        <f t="array" ref="Z97">IF($D97&lt;=Z$5,$E97*INDEX($L$26:$BF$26,1,Z$5-$D97+1),0)</f>
        <v>0</v>
      </c>
      <c r="AA97" s="139" cm="1">
        <f t="array" ref="AA97">IF($D97&lt;=AA$5,$E97*INDEX($L$26:$BF$26,1,AA$5-$D97+1),0)</f>
        <v>0</v>
      </c>
      <c r="AB97" s="139" cm="1">
        <f t="array" ref="AB97">IF($D97&lt;=AB$5,$E97*INDEX($L$26:$BF$26,1,AB$5-$D97+1),0)</f>
        <v>0</v>
      </c>
      <c r="AC97" s="139" cm="1">
        <f t="array" ref="AC97">IF($D97&lt;=AC$5,$E97*INDEX($L$26:$BF$26,1,AC$5-$D97+1),0)</f>
        <v>0</v>
      </c>
      <c r="AD97" s="139" cm="1">
        <f t="array" ref="AD97">IF($D97&lt;=AD$5,$E97*INDEX($L$26:$BF$26,1,AD$5-$D97+1),0)</f>
        <v>0</v>
      </c>
      <c r="AE97" s="139" cm="1">
        <f t="array" ref="AE97">IF($D97&lt;=AE$5,$E97*INDEX($L$26:$BF$26,1,AE$5-$D97+1),0)</f>
        <v>0</v>
      </c>
      <c r="AF97" s="139" cm="1">
        <f t="array" ref="AF97">IF($D97&lt;=AF$5,$E97*INDEX($L$26:$BF$26,1,AF$5-$D97+1),0)</f>
        <v>0</v>
      </c>
      <c r="AG97" s="139" cm="1">
        <f t="array" ref="AG97">IF($D97&lt;=AG$5,$E97*INDEX($L$26:$BF$26,1,AG$5-$D97+1),0)</f>
        <v>0</v>
      </c>
      <c r="AH97" s="139" cm="1">
        <f t="array" ref="AH97">IF($D97&lt;=AH$5,$E97*INDEX($L$26:$BF$26,1,AH$5-$D97+1),0)</f>
        <v>0</v>
      </c>
      <c r="AI97" s="139" cm="1">
        <f t="array" ref="AI97">IF($D97&lt;=AI$5,$E97*INDEX($L$26:$BF$26,1,AI$5-$D97+1),0)</f>
        <v>0</v>
      </c>
      <c r="AJ97" s="139" cm="1">
        <f t="array" ref="AJ97">IF($D97&lt;=AJ$5,$E97*INDEX($L$26:$BF$26,1,AJ$5-$D97+1),0)</f>
        <v>0</v>
      </c>
      <c r="AK97" s="139" cm="1">
        <f t="array" ref="AK97">IF($D97&lt;=AK$5,$E97*INDEX($L$26:$BF$26,1,AK$5-$D97+1),0)</f>
        <v>0</v>
      </c>
      <c r="AL97" s="139" cm="1">
        <f t="array" ref="AL97">IF($D97&lt;=AL$5,$E97*INDEX($L$26:$BF$26,1,AL$5-$D97+1),0)</f>
        <v>0</v>
      </c>
      <c r="AM97" s="139" cm="1">
        <f t="array" ref="AM97">IF($D97&lt;=AM$5,$E97*INDEX($L$26:$BF$26,1,AM$5-$D97+1),0)</f>
        <v>0</v>
      </c>
      <c r="AN97" s="139" cm="1">
        <f t="array" ref="AN97">IF($D97&lt;=AN$5,$E97*INDEX($L$26:$BF$26,1,AN$5-$D97+1),0)</f>
        <v>0</v>
      </c>
      <c r="AO97" s="139" cm="1">
        <f t="array" ref="AO97">IF($D97&lt;=AO$5,$E97*INDEX($L$26:$BF$26,1,AO$5-$D97+1),0)</f>
        <v>0</v>
      </c>
      <c r="AP97" s="139" cm="1">
        <f t="array" ref="AP97">IF($D97&lt;=AP$5,$E97*INDEX($L$26:$BF$26,1,AP$5-$D97+1),0)</f>
        <v>0</v>
      </c>
      <c r="AQ97" s="139" cm="1">
        <f t="array" ref="AQ97">IF($D97&lt;=AQ$5,$E97*INDEX($L$26:$BF$26,1,AQ$5-$D97+1),0)</f>
        <v>0</v>
      </c>
      <c r="AR97" s="139" cm="1">
        <f t="array" ref="AR97">IF($D97&lt;=AR$5,$E97*INDEX($L$26:$BF$26,1,AR$5-$D97+1),0)</f>
        <v>0</v>
      </c>
      <c r="AS97" s="139" cm="1">
        <f t="array" ref="AS97">IF($D97&lt;=AS$5,$E97*INDEX($L$26:$BF$26,1,AS$5-$D97+1),0)</f>
        <v>0</v>
      </c>
      <c r="AT97" s="139" cm="1">
        <f t="array" ref="AT97">IF($D97&lt;=AT$5,$E97*INDEX($L$26:$BF$26,1,AT$5-$D97+1),0)</f>
        <v>0</v>
      </c>
      <c r="AU97" s="139" cm="1">
        <f t="array" ref="AU97">IF($D97&lt;=AU$5,$E97*INDEX($L$26:$BF$26,1,AU$5-$D97+1),0)</f>
        <v>0</v>
      </c>
      <c r="AV97" s="139" cm="1">
        <f t="array" ref="AV97">IF($D97&lt;=AV$5,$E97*INDEX($L$26:$BF$26,1,AV$5-$D97+1),0)</f>
        <v>0</v>
      </c>
      <c r="AW97" s="139" cm="1">
        <f t="array" ref="AW97">IF($D97&lt;=AW$5,$E97*INDEX($L$26:$BF$26,1,AW$5-$D97+1),0)</f>
        <v>0</v>
      </c>
      <c r="AX97" s="139" cm="1">
        <f t="array" ref="AX97">IF($D97&lt;=AX$5,$E97*INDEX($L$26:$BF$26,1,AX$5-$D97+1),0)</f>
        <v>0</v>
      </c>
      <c r="AY97" s="139" cm="1">
        <f t="array" ref="AY97">IF($D97&lt;=AY$5,$E97*INDEX($L$26:$BF$26,1,AY$5-$D97+1),0)</f>
        <v>0</v>
      </c>
      <c r="AZ97" s="139" cm="1">
        <f t="array" ref="AZ97">IF($D97&lt;=AZ$5,$E97*INDEX($L$26:$BF$26,1,AZ$5-$D97+1),0)</f>
        <v>0</v>
      </c>
      <c r="BA97" s="139" cm="1">
        <f t="array" ref="BA97">IF($D97&lt;=BA$5,$E97*INDEX($L$26:$BF$26,1,BA$5-$D97+1),0)</f>
        <v>0</v>
      </c>
      <c r="BB97" s="139" cm="1">
        <f t="array" ref="BB97">IF($D97&lt;=BB$5,$E97*INDEX($L$26:$BF$26,1,BB$5-$D97+1),0)</f>
        <v>0</v>
      </c>
      <c r="BC97" s="139" cm="1">
        <f t="array" ref="BC97">IF($D97&lt;=BC$5,$E97*INDEX($L$26:$BF$26,1,BC$5-$D97+1),0)</f>
        <v>0</v>
      </c>
      <c r="BD97" s="139" cm="1">
        <f t="array" ref="BD97">IF($D97&lt;=BD$5,$E97*INDEX($L$26:$BF$26,1,BD$5-$D97+1),0)</f>
        <v>0</v>
      </c>
      <c r="BE97" s="139" cm="1">
        <f t="array" ref="BE97">IF($D97&lt;=BE$5,$E97*INDEX($L$26:$BF$26,1,BE$5-$D97+1),0)</f>
        <v>0</v>
      </c>
      <c r="BF97" s="139" cm="1">
        <f t="array" ref="BF97">IF($D97&lt;=BF$5,$E97*INDEX($L$26:$BF$26,1,BF$5-$D97+1),0)</f>
        <v>0</v>
      </c>
      <c r="BH97" s="70">
        <f t="shared" ca="1" si="111"/>
        <v>0</v>
      </c>
      <c r="BI97" s="70">
        <f t="shared" ca="1" si="111"/>
        <v>0</v>
      </c>
      <c r="BJ97" s="70">
        <f t="shared" ca="1" si="111"/>
        <v>0</v>
      </c>
      <c r="BK97" s="70">
        <f t="shared" ca="1" si="111"/>
        <v>0</v>
      </c>
      <c r="BL97" s="70">
        <f t="shared" ca="1" si="111"/>
        <v>0</v>
      </c>
      <c r="BM97" s="70">
        <f t="shared" ca="1" si="111"/>
        <v>0</v>
      </c>
      <c r="BN97" s="70">
        <f t="shared" ca="1" si="111"/>
        <v>0</v>
      </c>
      <c r="BO97" s="70">
        <f t="shared" ca="1" si="111"/>
        <v>0</v>
      </c>
      <c r="BP97" s="70">
        <f t="shared" ca="1" si="111"/>
        <v>0</v>
      </c>
      <c r="BQ97" s="70">
        <f t="shared" ca="1" si="111"/>
        <v>0</v>
      </c>
      <c r="BR97" s="70">
        <f t="shared" ca="1" si="111"/>
        <v>0</v>
      </c>
      <c r="BS97" s="70">
        <f t="shared" ca="1" si="111"/>
        <v>0</v>
      </c>
      <c r="BT97" s="70">
        <f t="shared" ca="1" si="111"/>
        <v>0</v>
      </c>
      <c r="BU97" s="70">
        <f t="shared" ca="1" si="111"/>
        <v>0</v>
      </c>
      <c r="BV97" s="70">
        <f t="shared" ca="1" si="111"/>
        <v>0</v>
      </c>
      <c r="BW97" s="70">
        <f t="shared" ref="BH97:BW113" ca="1" si="115">SUMIFS($L97:$BF97,$L$6:$BF$6,BW$6,$L$7:$BF$7,BW$7)</f>
        <v>0</v>
      </c>
      <c r="BX97" s="139"/>
      <c r="BY97" s="70">
        <f t="shared" ca="1" si="112"/>
        <v>0</v>
      </c>
      <c r="BZ97" s="70">
        <f t="shared" ca="1" si="112"/>
        <v>0</v>
      </c>
      <c r="CA97" s="70">
        <f t="shared" ca="1" si="112"/>
        <v>0</v>
      </c>
      <c r="CB97" s="70">
        <f t="shared" ca="1" si="112"/>
        <v>0</v>
      </c>
    </row>
    <row r="98" spans="2:80" s="217" customFormat="1" hidden="1" outlineLevel="1">
      <c r="B98" s="223">
        <f t="shared" si="113"/>
        <v>44347</v>
      </c>
      <c r="C98" s="136"/>
      <c r="D98" s="17">
        <f t="shared" si="114"/>
        <v>17</v>
      </c>
      <c r="E98" s="36" cm="1">
        <f t="array" ref="E98">INDEX(L$20:BF$20,1,D98)</f>
        <v>0</v>
      </c>
      <c r="F98" s="36"/>
      <c r="G98" s="36"/>
      <c r="H98" s="36"/>
      <c r="I98" s="36"/>
      <c r="J98" s="36"/>
      <c r="K98" s="36"/>
      <c r="L98" s="139" cm="1">
        <f t="array" ref="L98">IF($D98&lt;=L$5,$E98*INDEX($L$26:$BF$26,1,L$5-$D98+1),0)</f>
        <v>0</v>
      </c>
      <c r="M98" s="139" cm="1">
        <f t="array" ref="M98">IF($D98&lt;=M$5,$E98*INDEX($L$26:$BF$26,1,M$5-$D98+1),0)</f>
        <v>0</v>
      </c>
      <c r="N98" s="139" cm="1">
        <f t="array" ref="N98">IF($D98&lt;=N$5,$E98*INDEX($L$26:$BF$26,1,N$5-$D98+1),0)</f>
        <v>0</v>
      </c>
      <c r="O98" s="139" cm="1">
        <f t="array" ref="O98">IF($D98&lt;=O$5,$E98*INDEX($L$26:$BF$26,1,O$5-$D98+1),0)</f>
        <v>0</v>
      </c>
      <c r="P98" s="139" cm="1">
        <f t="array" ref="P98">IF($D98&lt;=P$5,$E98*INDEX($L$26:$BF$26,1,P$5-$D98+1),0)</f>
        <v>0</v>
      </c>
      <c r="Q98" s="139" cm="1">
        <f t="array" ref="Q98">IF($D98&lt;=Q$5,$E98*INDEX($L$26:$BF$26,1,Q$5-$D98+1),0)</f>
        <v>0</v>
      </c>
      <c r="R98" s="139" cm="1">
        <f t="array" ref="R98">IF($D98&lt;=R$5,$E98*INDEX($L$26:$BF$26,1,R$5-$D98+1),0)</f>
        <v>0</v>
      </c>
      <c r="S98" s="139" cm="1">
        <f t="array" ref="S98">IF($D98&lt;=S$5,$E98*INDEX($L$26:$BF$26,1,S$5-$D98+1),0)</f>
        <v>0</v>
      </c>
      <c r="T98" s="139" cm="1">
        <f t="array" ref="T98">IF($D98&lt;=T$5,$E98*INDEX($L$26:$BF$26,1,T$5-$D98+1),0)</f>
        <v>0</v>
      </c>
      <c r="U98" s="139" cm="1">
        <f t="array" ref="U98">IF($D98&lt;=U$5,$E98*INDEX($L$26:$BF$26,1,U$5-$D98+1),0)</f>
        <v>0</v>
      </c>
      <c r="V98" s="139" cm="1">
        <f t="array" ref="V98">IF($D98&lt;=V$5,$E98*INDEX($L$26:$BF$26,1,V$5-$D98+1),0)</f>
        <v>0</v>
      </c>
      <c r="W98" s="139" cm="1">
        <f t="array" ref="W98">IF($D98&lt;=W$5,$E98*INDEX($L$26:$BF$26,1,W$5-$D98+1),0)</f>
        <v>0</v>
      </c>
      <c r="X98" s="139" cm="1">
        <f t="array" ref="X98">IF($D98&lt;=X$5,$E98*INDEX($L$26:$BF$26,1,X$5-$D98+1),0)</f>
        <v>0</v>
      </c>
      <c r="Y98" s="139" cm="1">
        <f t="array" ref="Y98">IF($D98&lt;=Y$5,$E98*INDEX($L$26:$BF$26,1,Y$5-$D98+1),0)</f>
        <v>0</v>
      </c>
      <c r="Z98" s="139" cm="1">
        <f t="array" ref="Z98">IF($D98&lt;=Z$5,$E98*INDEX($L$26:$BF$26,1,Z$5-$D98+1),0)</f>
        <v>0</v>
      </c>
      <c r="AA98" s="139" cm="1">
        <f t="array" ref="AA98">IF($D98&lt;=AA$5,$E98*INDEX($L$26:$BF$26,1,AA$5-$D98+1),0)</f>
        <v>0</v>
      </c>
      <c r="AB98" s="139" cm="1">
        <f t="array" ref="AB98">IF($D98&lt;=AB$5,$E98*INDEX($L$26:$BF$26,1,AB$5-$D98+1),0)</f>
        <v>0</v>
      </c>
      <c r="AC98" s="139" cm="1">
        <f t="array" ref="AC98">IF($D98&lt;=AC$5,$E98*INDEX($L$26:$BF$26,1,AC$5-$D98+1),0)</f>
        <v>0</v>
      </c>
      <c r="AD98" s="139" cm="1">
        <f t="array" ref="AD98">IF($D98&lt;=AD$5,$E98*INDEX($L$26:$BF$26,1,AD$5-$D98+1),0)</f>
        <v>0</v>
      </c>
      <c r="AE98" s="139" cm="1">
        <f t="array" ref="AE98">IF($D98&lt;=AE$5,$E98*INDEX($L$26:$BF$26,1,AE$5-$D98+1),0)</f>
        <v>0</v>
      </c>
      <c r="AF98" s="139" cm="1">
        <f t="array" ref="AF98">IF($D98&lt;=AF$5,$E98*INDEX($L$26:$BF$26,1,AF$5-$D98+1),0)</f>
        <v>0</v>
      </c>
      <c r="AG98" s="139" cm="1">
        <f t="array" ref="AG98">IF($D98&lt;=AG$5,$E98*INDEX($L$26:$BF$26,1,AG$5-$D98+1),0)</f>
        <v>0</v>
      </c>
      <c r="AH98" s="139" cm="1">
        <f t="array" ref="AH98">IF($D98&lt;=AH$5,$E98*INDEX($L$26:$BF$26,1,AH$5-$D98+1),0)</f>
        <v>0</v>
      </c>
      <c r="AI98" s="139" cm="1">
        <f t="array" ref="AI98">IF($D98&lt;=AI$5,$E98*INDEX($L$26:$BF$26,1,AI$5-$D98+1),0)</f>
        <v>0</v>
      </c>
      <c r="AJ98" s="139" cm="1">
        <f t="array" ref="AJ98">IF($D98&lt;=AJ$5,$E98*INDEX($L$26:$BF$26,1,AJ$5-$D98+1),0)</f>
        <v>0</v>
      </c>
      <c r="AK98" s="139" cm="1">
        <f t="array" ref="AK98">IF($D98&lt;=AK$5,$E98*INDEX($L$26:$BF$26,1,AK$5-$D98+1),0)</f>
        <v>0</v>
      </c>
      <c r="AL98" s="139" cm="1">
        <f t="array" ref="AL98">IF($D98&lt;=AL$5,$E98*INDEX($L$26:$BF$26,1,AL$5-$D98+1),0)</f>
        <v>0</v>
      </c>
      <c r="AM98" s="139" cm="1">
        <f t="array" ref="AM98">IF($D98&lt;=AM$5,$E98*INDEX($L$26:$BF$26,1,AM$5-$D98+1),0)</f>
        <v>0</v>
      </c>
      <c r="AN98" s="139" cm="1">
        <f t="array" ref="AN98">IF($D98&lt;=AN$5,$E98*INDEX($L$26:$BF$26,1,AN$5-$D98+1),0)</f>
        <v>0</v>
      </c>
      <c r="AO98" s="139" cm="1">
        <f t="array" ref="AO98">IF($D98&lt;=AO$5,$E98*INDEX($L$26:$BF$26,1,AO$5-$D98+1),0)</f>
        <v>0</v>
      </c>
      <c r="AP98" s="139" cm="1">
        <f t="array" ref="AP98">IF($D98&lt;=AP$5,$E98*INDEX($L$26:$BF$26,1,AP$5-$D98+1),0)</f>
        <v>0</v>
      </c>
      <c r="AQ98" s="139" cm="1">
        <f t="array" ref="AQ98">IF($D98&lt;=AQ$5,$E98*INDEX($L$26:$BF$26,1,AQ$5-$D98+1),0)</f>
        <v>0</v>
      </c>
      <c r="AR98" s="139" cm="1">
        <f t="array" ref="AR98">IF($D98&lt;=AR$5,$E98*INDEX($L$26:$BF$26,1,AR$5-$D98+1),0)</f>
        <v>0</v>
      </c>
      <c r="AS98" s="139" cm="1">
        <f t="array" ref="AS98">IF($D98&lt;=AS$5,$E98*INDEX($L$26:$BF$26,1,AS$5-$D98+1),0)</f>
        <v>0</v>
      </c>
      <c r="AT98" s="139" cm="1">
        <f t="array" ref="AT98">IF($D98&lt;=AT$5,$E98*INDEX($L$26:$BF$26,1,AT$5-$D98+1),0)</f>
        <v>0</v>
      </c>
      <c r="AU98" s="139" cm="1">
        <f t="array" ref="AU98">IF($D98&lt;=AU$5,$E98*INDEX($L$26:$BF$26,1,AU$5-$D98+1),0)</f>
        <v>0</v>
      </c>
      <c r="AV98" s="139" cm="1">
        <f t="array" ref="AV98">IF($D98&lt;=AV$5,$E98*INDEX($L$26:$BF$26,1,AV$5-$D98+1),0)</f>
        <v>0</v>
      </c>
      <c r="AW98" s="139" cm="1">
        <f t="array" ref="AW98">IF($D98&lt;=AW$5,$E98*INDEX($L$26:$BF$26,1,AW$5-$D98+1),0)</f>
        <v>0</v>
      </c>
      <c r="AX98" s="139" cm="1">
        <f t="array" ref="AX98">IF($D98&lt;=AX$5,$E98*INDEX($L$26:$BF$26,1,AX$5-$D98+1),0)</f>
        <v>0</v>
      </c>
      <c r="AY98" s="139" cm="1">
        <f t="array" ref="AY98">IF($D98&lt;=AY$5,$E98*INDEX($L$26:$BF$26,1,AY$5-$D98+1),0)</f>
        <v>0</v>
      </c>
      <c r="AZ98" s="139" cm="1">
        <f t="array" ref="AZ98">IF($D98&lt;=AZ$5,$E98*INDEX($L$26:$BF$26,1,AZ$5-$D98+1),0)</f>
        <v>0</v>
      </c>
      <c r="BA98" s="139" cm="1">
        <f t="array" ref="BA98">IF($D98&lt;=BA$5,$E98*INDEX($L$26:$BF$26,1,BA$5-$D98+1),0)</f>
        <v>0</v>
      </c>
      <c r="BB98" s="139" cm="1">
        <f t="array" ref="BB98">IF($D98&lt;=BB$5,$E98*INDEX($L$26:$BF$26,1,BB$5-$D98+1),0)</f>
        <v>0</v>
      </c>
      <c r="BC98" s="139" cm="1">
        <f t="array" ref="BC98">IF($D98&lt;=BC$5,$E98*INDEX($L$26:$BF$26,1,BC$5-$D98+1),0)</f>
        <v>0</v>
      </c>
      <c r="BD98" s="139" cm="1">
        <f t="array" ref="BD98">IF($D98&lt;=BD$5,$E98*INDEX($L$26:$BF$26,1,BD$5-$D98+1),0)</f>
        <v>0</v>
      </c>
      <c r="BE98" s="139" cm="1">
        <f t="array" ref="BE98">IF($D98&lt;=BE$5,$E98*INDEX($L$26:$BF$26,1,BE$5-$D98+1),0)</f>
        <v>0</v>
      </c>
      <c r="BF98" s="139" cm="1">
        <f t="array" ref="BF98">IF($D98&lt;=BF$5,$E98*INDEX($L$26:$BF$26,1,BF$5-$D98+1),0)</f>
        <v>0</v>
      </c>
      <c r="BH98" s="70">
        <f t="shared" ca="1" si="115"/>
        <v>0</v>
      </c>
      <c r="BI98" s="70">
        <f t="shared" ca="1" si="115"/>
        <v>0</v>
      </c>
      <c r="BJ98" s="70">
        <f t="shared" ca="1" si="115"/>
        <v>0</v>
      </c>
      <c r="BK98" s="70">
        <f t="shared" ca="1" si="115"/>
        <v>0</v>
      </c>
      <c r="BL98" s="70">
        <f t="shared" ca="1" si="115"/>
        <v>0</v>
      </c>
      <c r="BM98" s="70">
        <f t="shared" ca="1" si="115"/>
        <v>0</v>
      </c>
      <c r="BN98" s="70">
        <f t="shared" ca="1" si="115"/>
        <v>0</v>
      </c>
      <c r="BO98" s="70">
        <f t="shared" ca="1" si="115"/>
        <v>0</v>
      </c>
      <c r="BP98" s="70">
        <f t="shared" ca="1" si="115"/>
        <v>0</v>
      </c>
      <c r="BQ98" s="70">
        <f t="shared" ca="1" si="115"/>
        <v>0</v>
      </c>
      <c r="BR98" s="70">
        <f t="shared" ca="1" si="115"/>
        <v>0</v>
      </c>
      <c r="BS98" s="70">
        <f t="shared" ca="1" si="115"/>
        <v>0</v>
      </c>
      <c r="BT98" s="70">
        <f t="shared" ca="1" si="115"/>
        <v>0</v>
      </c>
      <c r="BU98" s="70">
        <f t="shared" ca="1" si="115"/>
        <v>0</v>
      </c>
      <c r="BV98" s="70">
        <f t="shared" ca="1" si="115"/>
        <v>0</v>
      </c>
      <c r="BW98" s="70">
        <f t="shared" ca="1" si="115"/>
        <v>0</v>
      </c>
      <c r="BX98" s="139"/>
      <c r="BY98" s="70">
        <f t="shared" ca="1" si="112"/>
        <v>0</v>
      </c>
      <c r="BZ98" s="70">
        <f t="shared" ca="1" si="112"/>
        <v>0</v>
      </c>
      <c r="CA98" s="70">
        <f t="shared" ca="1" si="112"/>
        <v>0</v>
      </c>
      <c r="CB98" s="70">
        <f t="shared" ca="1" si="112"/>
        <v>0</v>
      </c>
    </row>
    <row r="99" spans="2:80" s="217" customFormat="1" hidden="1" outlineLevel="1">
      <c r="B99" s="223">
        <f t="shared" si="113"/>
        <v>44377</v>
      </c>
      <c r="C99" s="136"/>
      <c r="D99" s="17">
        <f t="shared" si="114"/>
        <v>18</v>
      </c>
      <c r="E99" s="36" cm="1">
        <f t="array" ref="E99">INDEX(L$20:BF$20,1,D99)</f>
        <v>0</v>
      </c>
      <c r="F99" s="36"/>
      <c r="G99" s="36"/>
      <c r="H99" s="36"/>
      <c r="I99" s="36"/>
      <c r="J99" s="36"/>
      <c r="K99" s="36"/>
      <c r="L99" s="139" cm="1">
        <f t="array" ref="L99">IF($D99&lt;=L$5,$E99*INDEX($L$26:$BF$26,1,L$5-$D99+1),0)</f>
        <v>0</v>
      </c>
      <c r="M99" s="139" cm="1">
        <f t="array" ref="M99">IF($D99&lt;=M$5,$E99*INDEX($L$26:$BF$26,1,M$5-$D99+1),0)</f>
        <v>0</v>
      </c>
      <c r="N99" s="139" cm="1">
        <f t="array" ref="N99">IF($D99&lt;=N$5,$E99*INDEX($L$26:$BF$26,1,N$5-$D99+1),0)</f>
        <v>0</v>
      </c>
      <c r="O99" s="139" cm="1">
        <f t="array" ref="O99">IF($D99&lt;=O$5,$E99*INDEX($L$26:$BF$26,1,O$5-$D99+1),0)</f>
        <v>0</v>
      </c>
      <c r="P99" s="139" cm="1">
        <f t="array" ref="P99">IF($D99&lt;=P$5,$E99*INDEX($L$26:$BF$26,1,P$5-$D99+1),0)</f>
        <v>0</v>
      </c>
      <c r="Q99" s="139" cm="1">
        <f t="array" ref="Q99">IF($D99&lt;=Q$5,$E99*INDEX($L$26:$BF$26,1,Q$5-$D99+1),0)</f>
        <v>0</v>
      </c>
      <c r="R99" s="139" cm="1">
        <f t="array" ref="R99">IF($D99&lt;=R$5,$E99*INDEX($L$26:$BF$26,1,R$5-$D99+1),0)</f>
        <v>0</v>
      </c>
      <c r="S99" s="139" cm="1">
        <f t="array" ref="S99">IF($D99&lt;=S$5,$E99*INDEX($L$26:$BF$26,1,S$5-$D99+1),0)</f>
        <v>0</v>
      </c>
      <c r="T99" s="139" cm="1">
        <f t="array" ref="T99">IF($D99&lt;=T$5,$E99*INDEX($L$26:$BF$26,1,T$5-$D99+1),0)</f>
        <v>0</v>
      </c>
      <c r="U99" s="139" cm="1">
        <f t="array" ref="U99">IF($D99&lt;=U$5,$E99*INDEX($L$26:$BF$26,1,U$5-$D99+1),0)</f>
        <v>0</v>
      </c>
      <c r="V99" s="139" cm="1">
        <f t="array" ref="V99">IF($D99&lt;=V$5,$E99*INDEX($L$26:$BF$26,1,V$5-$D99+1),0)</f>
        <v>0</v>
      </c>
      <c r="W99" s="139" cm="1">
        <f t="array" ref="W99">IF($D99&lt;=W$5,$E99*INDEX($L$26:$BF$26,1,W$5-$D99+1),0)</f>
        <v>0</v>
      </c>
      <c r="X99" s="139" cm="1">
        <f t="array" ref="X99">IF($D99&lt;=X$5,$E99*INDEX($L$26:$BF$26,1,X$5-$D99+1),0)</f>
        <v>0</v>
      </c>
      <c r="Y99" s="139" cm="1">
        <f t="array" ref="Y99">IF($D99&lt;=Y$5,$E99*INDEX($L$26:$BF$26,1,Y$5-$D99+1),0)</f>
        <v>0</v>
      </c>
      <c r="Z99" s="139" cm="1">
        <f t="array" ref="Z99">IF($D99&lt;=Z$5,$E99*INDEX($L$26:$BF$26,1,Z$5-$D99+1),0)</f>
        <v>0</v>
      </c>
      <c r="AA99" s="139" cm="1">
        <f t="array" ref="AA99">IF($D99&lt;=AA$5,$E99*INDEX($L$26:$BF$26,1,AA$5-$D99+1),0)</f>
        <v>0</v>
      </c>
      <c r="AB99" s="139" cm="1">
        <f t="array" ref="AB99">IF($D99&lt;=AB$5,$E99*INDEX($L$26:$BF$26,1,AB$5-$D99+1),0)</f>
        <v>0</v>
      </c>
      <c r="AC99" s="139" cm="1">
        <f t="array" ref="AC99">IF($D99&lt;=AC$5,$E99*INDEX($L$26:$BF$26,1,AC$5-$D99+1),0)</f>
        <v>0</v>
      </c>
      <c r="AD99" s="139" cm="1">
        <f t="array" ref="AD99">IF($D99&lt;=AD$5,$E99*INDEX($L$26:$BF$26,1,AD$5-$D99+1),0)</f>
        <v>0</v>
      </c>
      <c r="AE99" s="139" cm="1">
        <f t="array" ref="AE99">IF($D99&lt;=AE$5,$E99*INDEX($L$26:$BF$26,1,AE$5-$D99+1),0)</f>
        <v>0</v>
      </c>
      <c r="AF99" s="139" cm="1">
        <f t="array" ref="AF99">IF($D99&lt;=AF$5,$E99*INDEX($L$26:$BF$26,1,AF$5-$D99+1),0)</f>
        <v>0</v>
      </c>
      <c r="AG99" s="139" cm="1">
        <f t="array" ref="AG99">IF($D99&lt;=AG$5,$E99*INDEX($L$26:$BF$26,1,AG$5-$D99+1),0)</f>
        <v>0</v>
      </c>
      <c r="AH99" s="139" cm="1">
        <f t="array" ref="AH99">IF($D99&lt;=AH$5,$E99*INDEX($L$26:$BF$26,1,AH$5-$D99+1),0)</f>
        <v>0</v>
      </c>
      <c r="AI99" s="139" cm="1">
        <f t="array" ref="AI99">IF($D99&lt;=AI$5,$E99*INDEX($L$26:$BF$26,1,AI$5-$D99+1),0)</f>
        <v>0</v>
      </c>
      <c r="AJ99" s="139" cm="1">
        <f t="array" ref="AJ99">IF($D99&lt;=AJ$5,$E99*INDEX($L$26:$BF$26,1,AJ$5-$D99+1),0)</f>
        <v>0</v>
      </c>
      <c r="AK99" s="139" cm="1">
        <f t="array" ref="AK99">IF($D99&lt;=AK$5,$E99*INDEX($L$26:$BF$26,1,AK$5-$D99+1),0)</f>
        <v>0</v>
      </c>
      <c r="AL99" s="139" cm="1">
        <f t="array" ref="AL99">IF($D99&lt;=AL$5,$E99*INDEX($L$26:$BF$26,1,AL$5-$D99+1),0)</f>
        <v>0</v>
      </c>
      <c r="AM99" s="139" cm="1">
        <f t="array" ref="AM99">IF($D99&lt;=AM$5,$E99*INDEX($L$26:$BF$26,1,AM$5-$D99+1),0)</f>
        <v>0</v>
      </c>
      <c r="AN99" s="139" cm="1">
        <f t="array" ref="AN99">IF($D99&lt;=AN$5,$E99*INDEX($L$26:$BF$26,1,AN$5-$D99+1),0)</f>
        <v>0</v>
      </c>
      <c r="AO99" s="139" cm="1">
        <f t="array" ref="AO99">IF($D99&lt;=AO$5,$E99*INDEX($L$26:$BF$26,1,AO$5-$D99+1),0)</f>
        <v>0</v>
      </c>
      <c r="AP99" s="139" cm="1">
        <f t="array" ref="AP99">IF($D99&lt;=AP$5,$E99*INDEX($L$26:$BF$26,1,AP$5-$D99+1),0)</f>
        <v>0</v>
      </c>
      <c r="AQ99" s="139" cm="1">
        <f t="array" ref="AQ99">IF($D99&lt;=AQ$5,$E99*INDEX($L$26:$BF$26,1,AQ$5-$D99+1),0)</f>
        <v>0</v>
      </c>
      <c r="AR99" s="139" cm="1">
        <f t="array" ref="AR99">IF($D99&lt;=AR$5,$E99*INDEX($L$26:$BF$26,1,AR$5-$D99+1),0)</f>
        <v>0</v>
      </c>
      <c r="AS99" s="139" cm="1">
        <f t="array" ref="AS99">IF($D99&lt;=AS$5,$E99*INDEX($L$26:$BF$26,1,AS$5-$D99+1),0)</f>
        <v>0</v>
      </c>
      <c r="AT99" s="139" cm="1">
        <f t="array" ref="AT99">IF($D99&lt;=AT$5,$E99*INDEX($L$26:$BF$26,1,AT$5-$D99+1),0)</f>
        <v>0</v>
      </c>
      <c r="AU99" s="139" cm="1">
        <f t="array" ref="AU99">IF($D99&lt;=AU$5,$E99*INDEX($L$26:$BF$26,1,AU$5-$D99+1),0)</f>
        <v>0</v>
      </c>
      <c r="AV99" s="139" cm="1">
        <f t="array" ref="AV99">IF($D99&lt;=AV$5,$E99*INDEX($L$26:$BF$26,1,AV$5-$D99+1),0)</f>
        <v>0</v>
      </c>
      <c r="AW99" s="139" cm="1">
        <f t="array" ref="AW99">IF($D99&lt;=AW$5,$E99*INDEX($L$26:$BF$26,1,AW$5-$D99+1),0)</f>
        <v>0</v>
      </c>
      <c r="AX99" s="139" cm="1">
        <f t="array" ref="AX99">IF($D99&lt;=AX$5,$E99*INDEX($L$26:$BF$26,1,AX$5-$D99+1),0)</f>
        <v>0</v>
      </c>
      <c r="AY99" s="139" cm="1">
        <f t="array" ref="AY99">IF($D99&lt;=AY$5,$E99*INDEX($L$26:$BF$26,1,AY$5-$D99+1),0)</f>
        <v>0</v>
      </c>
      <c r="AZ99" s="139" cm="1">
        <f t="array" ref="AZ99">IF($D99&lt;=AZ$5,$E99*INDEX($L$26:$BF$26,1,AZ$5-$D99+1),0)</f>
        <v>0</v>
      </c>
      <c r="BA99" s="139" cm="1">
        <f t="array" ref="BA99">IF($D99&lt;=BA$5,$E99*INDEX($L$26:$BF$26,1,BA$5-$D99+1),0)</f>
        <v>0</v>
      </c>
      <c r="BB99" s="139" cm="1">
        <f t="array" ref="BB99">IF($D99&lt;=BB$5,$E99*INDEX($L$26:$BF$26,1,BB$5-$D99+1),0)</f>
        <v>0</v>
      </c>
      <c r="BC99" s="139" cm="1">
        <f t="array" ref="BC99">IF($D99&lt;=BC$5,$E99*INDEX($L$26:$BF$26,1,BC$5-$D99+1),0)</f>
        <v>0</v>
      </c>
      <c r="BD99" s="139" cm="1">
        <f t="array" ref="BD99">IF($D99&lt;=BD$5,$E99*INDEX($L$26:$BF$26,1,BD$5-$D99+1),0)</f>
        <v>0</v>
      </c>
      <c r="BE99" s="139" cm="1">
        <f t="array" ref="BE99">IF($D99&lt;=BE$5,$E99*INDEX($L$26:$BF$26,1,BE$5-$D99+1),0)</f>
        <v>0</v>
      </c>
      <c r="BF99" s="139" cm="1">
        <f t="array" ref="BF99">IF($D99&lt;=BF$5,$E99*INDEX($L$26:$BF$26,1,BF$5-$D99+1),0)</f>
        <v>0</v>
      </c>
      <c r="BH99" s="70">
        <f t="shared" ca="1" si="115"/>
        <v>0</v>
      </c>
      <c r="BI99" s="70">
        <f t="shared" ca="1" si="115"/>
        <v>0</v>
      </c>
      <c r="BJ99" s="70">
        <f t="shared" ca="1" si="115"/>
        <v>0</v>
      </c>
      <c r="BK99" s="70">
        <f t="shared" ca="1" si="115"/>
        <v>0</v>
      </c>
      <c r="BL99" s="70">
        <f t="shared" ca="1" si="115"/>
        <v>0</v>
      </c>
      <c r="BM99" s="70">
        <f t="shared" ca="1" si="115"/>
        <v>0</v>
      </c>
      <c r="BN99" s="70">
        <f t="shared" ca="1" si="115"/>
        <v>0</v>
      </c>
      <c r="BO99" s="70">
        <f t="shared" ca="1" si="115"/>
        <v>0</v>
      </c>
      <c r="BP99" s="70">
        <f t="shared" ca="1" si="115"/>
        <v>0</v>
      </c>
      <c r="BQ99" s="70">
        <f t="shared" ca="1" si="115"/>
        <v>0</v>
      </c>
      <c r="BR99" s="70">
        <f t="shared" ca="1" si="115"/>
        <v>0</v>
      </c>
      <c r="BS99" s="70">
        <f t="shared" ca="1" si="115"/>
        <v>0</v>
      </c>
      <c r="BT99" s="70">
        <f t="shared" ca="1" si="115"/>
        <v>0</v>
      </c>
      <c r="BU99" s="70">
        <f t="shared" ca="1" si="115"/>
        <v>0</v>
      </c>
      <c r="BV99" s="70">
        <f t="shared" ca="1" si="115"/>
        <v>0</v>
      </c>
      <c r="BW99" s="70">
        <f t="shared" ca="1" si="115"/>
        <v>0</v>
      </c>
      <c r="BX99" s="139"/>
      <c r="BY99" s="70">
        <f t="shared" ca="1" si="112"/>
        <v>0</v>
      </c>
      <c r="BZ99" s="70">
        <f t="shared" ca="1" si="112"/>
        <v>0</v>
      </c>
      <c r="CA99" s="70">
        <f t="shared" ca="1" si="112"/>
        <v>0</v>
      </c>
      <c r="CB99" s="70">
        <f t="shared" ca="1" si="112"/>
        <v>0</v>
      </c>
    </row>
    <row r="100" spans="2:80" s="217" customFormat="1" hidden="1" outlineLevel="1">
      <c r="B100" s="223">
        <f t="shared" si="113"/>
        <v>44408</v>
      </c>
      <c r="C100" s="136"/>
      <c r="D100" s="17">
        <f t="shared" si="114"/>
        <v>19</v>
      </c>
      <c r="E100" s="36" cm="1">
        <f t="array" ref="E100">INDEX(L$20:BF$20,1,D100)</f>
        <v>0</v>
      </c>
      <c r="F100" s="36"/>
      <c r="G100" s="36"/>
      <c r="H100" s="36"/>
      <c r="I100" s="36"/>
      <c r="J100" s="36"/>
      <c r="K100" s="36"/>
      <c r="L100" s="139" cm="1">
        <f t="array" ref="L100">IF($D100&lt;=L$5,$E100*INDEX($L$26:$BF$26,1,L$5-$D100+1),0)</f>
        <v>0</v>
      </c>
      <c r="M100" s="139" cm="1">
        <f t="array" ref="M100">IF($D100&lt;=M$5,$E100*INDEX($L$26:$BF$26,1,M$5-$D100+1),0)</f>
        <v>0</v>
      </c>
      <c r="N100" s="139" cm="1">
        <f t="array" ref="N100">IF($D100&lt;=N$5,$E100*INDEX($L$26:$BF$26,1,N$5-$D100+1),0)</f>
        <v>0</v>
      </c>
      <c r="O100" s="139" cm="1">
        <f t="array" ref="O100">IF($D100&lt;=O$5,$E100*INDEX($L$26:$BF$26,1,O$5-$D100+1),0)</f>
        <v>0</v>
      </c>
      <c r="P100" s="139" cm="1">
        <f t="array" ref="P100">IF($D100&lt;=P$5,$E100*INDEX($L$26:$BF$26,1,P$5-$D100+1),0)</f>
        <v>0</v>
      </c>
      <c r="Q100" s="139" cm="1">
        <f t="array" ref="Q100">IF($D100&lt;=Q$5,$E100*INDEX($L$26:$BF$26,1,Q$5-$D100+1),0)</f>
        <v>0</v>
      </c>
      <c r="R100" s="139" cm="1">
        <f t="array" ref="R100">IF($D100&lt;=R$5,$E100*INDEX($L$26:$BF$26,1,R$5-$D100+1),0)</f>
        <v>0</v>
      </c>
      <c r="S100" s="139" cm="1">
        <f t="array" ref="S100">IF($D100&lt;=S$5,$E100*INDEX($L$26:$BF$26,1,S$5-$D100+1),0)</f>
        <v>0</v>
      </c>
      <c r="T100" s="139" cm="1">
        <f t="array" ref="T100">IF($D100&lt;=T$5,$E100*INDEX($L$26:$BF$26,1,T$5-$D100+1),0)</f>
        <v>0</v>
      </c>
      <c r="U100" s="139" cm="1">
        <f t="array" ref="U100">IF($D100&lt;=U$5,$E100*INDEX($L$26:$BF$26,1,U$5-$D100+1),0)</f>
        <v>0</v>
      </c>
      <c r="V100" s="139" cm="1">
        <f t="array" ref="V100">IF($D100&lt;=V$5,$E100*INDEX($L$26:$BF$26,1,V$5-$D100+1),0)</f>
        <v>0</v>
      </c>
      <c r="W100" s="139" cm="1">
        <f t="array" ref="W100">IF($D100&lt;=W$5,$E100*INDEX($L$26:$BF$26,1,W$5-$D100+1),0)</f>
        <v>0</v>
      </c>
      <c r="X100" s="139" cm="1">
        <f t="array" ref="X100">IF($D100&lt;=X$5,$E100*INDEX($L$26:$BF$26,1,X$5-$D100+1),0)</f>
        <v>0</v>
      </c>
      <c r="Y100" s="139" cm="1">
        <f t="array" ref="Y100">IF($D100&lt;=Y$5,$E100*INDEX($L$26:$BF$26,1,Y$5-$D100+1),0)</f>
        <v>0</v>
      </c>
      <c r="Z100" s="139" cm="1">
        <f t="array" ref="Z100">IF($D100&lt;=Z$5,$E100*INDEX($L$26:$BF$26,1,Z$5-$D100+1),0)</f>
        <v>0</v>
      </c>
      <c r="AA100" s="139" cm="1">
        <f t="array" ref="AA100">IF($D100&lt;=AA$5,$E100*INDEX($L$26:$BF$26,1,AA$5-$D100+1),0)</f>
        <v>0</v>
      </c>
      <c r="AB100" s="139" cm="1">
        <f t="array" ref="AB100">IF($D100&lt;=AB$5,$E100*INDEX($L$26:$BF$26,1,AB$5-$D100+1),0)</f>
        <v>0</v>
      </c>
      <c r="AC100" s="139" cm="1">
        <f t="array" ref="AC100">IF($D100&lt;=AC$5,$E100*INDEX($L$26:$BF$26,1,AC$5-$D100+1),0)</f>
        <v>0</v>
      </c>
      <c r="AD100" s="139" cm="1">
        <f t="array" ref="AD100">IF($D100&lt;=AD$5,$E100*INDEX($L$26:$BF$26,1,AD$5-$D100+1),0)</f>
        <v>0</v>
      </c>
      <c r="AE100" s="139" cm="1">
        <f t="array" ref="AE100">IF($D100&lt;=AE$5,$E100*INDEX($L$26:$BF$26,1,AE$5-$D100+1),0)</f>
        <v>0</v>
      </c>
      <c r="AF100" s="139" cm="1">
        <f t="array" ref="AF100">IF($D100&lt;=AF$5,$E100*INDEX($L$26:$BF$26,1,AF$5-$D100+1),0)</f>
        <v>0</v>
      </c>
      <c r="AG100" s="139" cm="1">
        <f t="array" ref="AG100">IF($D100&lt;=AG$5,$E100*INDEX($L$26:$BF$26,1,AG$5-$D100+1),0)</f>
        <v>0</v>
      </c>
      <c r="AH100" s="139" cm="1">
        <f t="array" ref="AH100">IF($D100&lt;=AH$5,$E100*INDEX($L$26:$BF$26,1,AH$5-$D100+1),0)</f>
        <v>0</v>
      </c>
      <c r="AI100" s="139" cm="1">
        <f t="array" ref="AI100">IF($D100&lt;=AI$5,$E100*INDEX($L$26:$BF$26,1,AI$5-$D100+1),0)</f>
        <v>0</v>
      </c>
      <c r="AJ100" s="139" cm="1">
        <f t="array" ref="AJ100">IF($D100&lt;=AJ$5,$E100*INDEX($L$26:$BF$26,1,AJ$5-$D100+1),0)</f>
        <v>0</v>
      </c>
      <c r="AK100" s="139" cm="1">
        <f t="array" ref="AK100">IF($D100&lt;=AK$5,$E100*INDEX($L$26:$BF$26,1,AK$5-$D100+1),0)</f>
        <v>0</v>
      </c>
      <c r="AL100" s="139" cm="1">
        <f t="array" ref="AL100">IF($D100&lt;=AL$5,$E100*INDEX($L$26:$BF$26,1,AL$5-$D100+1),0)</f>
        <v>0</v>
      </c>
      <c r="AM100" s="139" cm="1">
        <f t="array" ref="AM100">IF($D100&lt;=AM$5,$E100*INDEX($L$26:$BF$26,1,AM$5-$D100+1),0)</f>
        <v>0</v>
      </c>
      <c r="AN100" s="139" cm="1">
        <f t="array" ref="AN100">IF($D100&lt;=AN$5,$E100*INDEX($L$26:$BF$26,1,AN$5-$D100+1),0)</f>
        <v>0</v>
      </c>
      <c r="AO100" s="139" cm="1">
        <f t="array" ref="AO100">IF($D100&lt;=AO$5,$E100*INDEX($L$26:$BF$26,1,AO$5-$D100+1),0)</f>
        <v>0</v>
      </c>
      <c r="AP100" s="139" cm="1">
        <f t="array" ref="AP100">IF($D100&lt;=AP$5,$E100*INDEX($L$26:$BF$26,1,AP$5-$D100+1),0)</f>
        <v>0</v>
      </c>
      <c r="AQ100" s="139" cm="1">
        <f t="array" ref="AQ100">IF($D100&lt;=AQ$5,$E100*INDEX($L$26:$BF$26,1,AQ$5-$D100+1),0)</f>
        <v>0</v>
      </c>
      <c r="AR100" s="139" cm="1">
        <f t="array" ref="AR100">IF($D100&lt;=AR$5,$E100*INDEX($L$26:$BF$26,1,AR$5-$D100+1),0)</f>
        <v>0</v>
      </c>
      <c r="AS100" s="139" cm="1">
        <f t="array" ref="AS100">IF($D100&lt;=AS$5,$E100*INDEX($L$26:$BF$26,1,AS$5-$D100+1),0)</f>
        <v>0</v>
      </c>
      <c r="AT100" s="139" cm="1">
        <f t="array" ref="AT100">IF($D100&lt;=AT$5,$E100*INDEX($L$26:$BF$26,1,AT$5-$D100+1),0)</f>
        <v>0</v>
      </c>
      <c r="AU100" s="139" cm="1">
        <f t="array" ref="AU100">IF($D100&lt;=AU$5,$E100*INDEX($L$26:$BF$26,1,AU$5-$D100+1),0)</f>
        <v>0</v>
      </c>
      <c r="AV100" s="139" cm="1">
        <f t="array" ref="AV100">IF($D100&lt;=AV$5,$E100*INDEX($L$26:$BF$26,1,AV$5-$D100+1),0)</f>
        <v>0</v>
      </c>
      <c r="AW100" s="139" cm="1">
        <f t="array" ref="AW100">IF($D100&lt;=AW$5,$E100*INDEX($L$26:$BF$26,1,AW$5-$D100+1),0)</f>
        <v>0</v>
      </c>
      <c r="AX100" s="139" cm="1">
        <f t="array" ref="AX100">IF($D100&lt;=AX$5,$E100*INDEX($L$26:$BF$26,1,AX$5-$D100+1),0)</f>
        <v>0</v>
      </c>
      <c r="AY100" s="139" cm="1">
        <f t="array" ref="AY100">IF($D100&lt;=AY$5,$E100*INDEX($L$26:$BF$26,1,AY$5-$D100+1),0)</f>
        <v>0</v>
      </c>
      <c r="AZ100" s="139" cm="1">
        <f t="array" ref="AZ100">IF($D100&lt;=AZ$5,$E100*INDEX($L$26:$BF$26,1,AZ$5-$D100+1),0)</f>
        <v>0</v>
      </c>
      <c r="BA100" s="139" cm="1">
        <f t="array" ref="BA100">IF($D100&lt;=BA$5,$E100*INDEX($L$26:$BF$26,1,BA$5-$D100+1),0)</f>
        <v>0</v>
      </c>
      <c r="BB100" s="139" cm="1">
        <f t="array" ref="BB100">IF($D100&lt;=BB$5,$E100*INDEX($L$26:$BF$26,1,BB$5-$D100+1),0)</f>
        <v>0</v>
      </c>
      <c r="BC100" s="139" cm="1">
        <f t="array" ref="BC100">IF($D100&lt;=BC$5,$E100*INDEX($L$26:$BF$26,1,BC$5-$D100+1),0)</f>
        <v>0</v>
      </c>
      <c r="BD100" s="139" cm="1">
        <f t="array" ref="BD100">IF($D100&lt;=BD$5,$E100*INDEX($L$26:$BF$26,1,BD$5-$D100+1),0)</f>
        <v>0</v>
      </c>
      <c r="BE100" s="139" cm="1">
        <f t="array" ref="BE100">IF($D100&lt;=BE$5,$E100*INDEX($L$26:$BF$26,1,BE$5-$D100+1),0)</f>
        <v>0</v>
      </c>
      <c r="BF100" s="139" cm="1">
        <f t="array" ref="BF100">IF($D100&lt;=BF$5,$E100*INDEX($L$26:$BF$26,1,BF$5-$D100+1),0)</f>
        <v>0</v>
      </c>
      <c r="BH100" s="70">
        <f t="shared" ca="1" si="115"/>
        <v>0</v>
      </c>
      <c r="BI100" s="70">
        <f t="shared" ca="1" si="115"/>
        <v>0</v>
      </c>
      <c r="BJ100" s="70">
        <f t="shared" ca="1" si="115"/>
        <v>0</v>
      </c>
      <c r="BK100" s="70">
        <f t="shared" ca="1" si="115"/>
        <v>0</v>
      </c>
      <c r="BL100" s="70">
        <f t="shared" ca="1" si="115"/>
        <v>0</v>
      </c>
      <c r="BM100" s="70">
        <f t="shared" ca="1" si="115"/>
        <v>0</v>
      </c>
      <c r="BN100" s="70">
        <f t="shared" ca="1" si="115"/>
        <v>0</v>
      </c>
      <c r="BO100" s="70">
        <f t="shared" ca="1" si="115"/>
        <v>0</v>
      </c>
      <c r="BP100" s="70">
        <f t="shared" ca="1" si="115"/>
        <v>0</v>
      </c>
      <c r="BQ100" s="70">
        <f t="shared" ca="1" si="115"/>
        <v>0</v>
      </c>
      <c r="BR100" s="70">
        <f t="shared" ca="1" si="115"/>
        <v>0</v>
      </c>
      <c r="BS100" s="70">
        <f t="shared" ca="1" si="115"/>
        <v>0</v>
      </c>
      <c r="BT100" s="70">
        <f t="shared" ca="1" si="115"/>
        <v>0</v>
      </c>
      <c r="BU100" s="70">
        <f t="shared" ca="1" si="115"/>
        <v>0</v>
      </c>
      <c r="BV100" s="70">
        <f t="shared" ca="1" si="115"/>
        <v>0</v>
      </c>
      <c r="BW100" s="70">
        <f t="shared" ca="1" si="115"/>
        <v>0</v>
      </c>
      <c r="BX100" s="139"/>
      <c r="BY100" s="70">
        <f t="shared" ca="1" si="112"/>
        <v>0</v>
      </c>
      <c r="BZ100" s="70">
        <f t="shared" ca="1" si="112"/>
        <v>0</v>
      </c>
      <c r="CA100" s="70">
        <f t="shared" ca="1" si="112"/>
        <v>0</v>
      </c>
      <c r="CB100" s="70">
        <f t="shared" ca="1" si="112"/>
        <v>0</v>
      </c>
    </row>
    <row r="101" spans="2:80" s="217" customFormat="1" hidden="1" outlineLevel="1">
      <c r="B101" s="223">
        <f t="shared" si="113"/>
        <v>44439</v>
      </c>
      <c r="C101" s="136"/>
      <c r="D101" s="17">
        <f t="shared" si="114"/>
        <v>20</v>
      </c>
      <c r="E101" s="36" cm="1">
        <f t="array" ref="E101">INDEX(L$20:BF$20,1,D101)</f>
        <v>0</v>
      </c>
      <c r="F101" s="36"/>
      <c r="G101" s="36"/>
      <c r="H101" s="36"/>
      <c r="I101" s="36"/>
      <c r="J101" s="36"/>
      <c r="K101" s="36"/>
      <c r="L101" s="139" cm="1">
        <f t="array" ref="L101">IF($D101&lt;=L$5,$E101*INDEX($L$26:$BF$26,1,L$5-$D101+1),0)</f>
        <v>0</v>
      </c>
      <c r="M101" s="139" cm="1">
        <f t="array" ref="M101">IF($D101&lt;=M$5,$E101*INDEX($L$26:$BF$26,1,M$5-$D101+1),0)</f>
        <v>0</v>
      </c>
      <c r="N101" s="139" cm="1">
        <f t="array" ref="N101">IF($D101&lt;=N$5,$E101*INDEX($L$26:$BF$26,1,N$5-$D101+1),0)</f>
        <v>0</v>
      </c>
      <c r="O101" s="139" cm="1">
        <f t="array" ref="O101">IF($D101&lt;=O$5,$E101*INDEX($L$26:$BF$26,1,O$5-$D101+1),0)</f>
        <v>0</v>
      </c>
      <c r="P101" s="139" cm="1">
        <f t="array" ref="P101">IF($D101&lt;=P$5,$E101*INDEX($L$26:$BF$26,1,P$5-$D101+1),0)</f>
        <v>0</v>
      </c>
      <c r="Q101" s="139" cm="1">
        <f t="array" ref="Q101">IF($D101&lt;=Q$5,$E101*INDEX($L$26:$BF$26,1,Q$5-$D101+1),0)</f>
        <v>0</v>
      </c>
      <c r="R101" s="139" cm="1">
        <f t="array" ref="R101">IF($D101&lt;=R$5,$E101*INDEX($L$26:$BF$26,1,R$5-$D101+1),0)</f>
        <v>0</v>
      </c>
      <c r="S101" s="139" cm="1">
        <f t="array" ref="S101">IF($D101&lt;=S$5,$E101*INDEX($L$26:$BF$26,1,S$5-$D101+1),0)</f>
        <v>0</v>
      </c>
      <c r="T101" s="139" cm="1">
        <f t="array" ref="T101">IF($D101&lt;=T$5,$E101*INDEX($L$26:$BF$26,1,T$5-$D101+1),0)</f>
        <v>0</v>
      </c>
      <c r="U101" s="139" cm="1">
        <f t="array" ref="U101">IF($D101&lt;=U$5,$E101*INDEX($L$26:$BF$26,1,U$5-$D101+1),0)</f>
        <v>0</v>
      </c>
      <c r="V101" s="139" cm="1">
        <f t="array" ref="V101">IF($D101&lt;=V$5,$E101*INDEX($L$26:$BF$26,1,V$5-$D101+1),0)</f>
        <v>0</v>
      </c>
      <c r="W101" s="139" cm="1">
        <f t="array" ref="W101">IF($D101&lt;=W$5,$E101*INDEX($L$26:$BF$26,1,W$5-$D101+1),0)</f>
        <v>0</v>
      </c>
      <c r="X101" s="139" cm="1">
        <f t="array" ref="X101">IF($D101&lt;=X$5,$E101*INDEX($L$26:$BF$26,1,X$5-$D101+1),0)</f>
        <v>0</v>
      </c>
      <c r="Y101" s="139" cm="1">
        <f t="array" ref="Y101">IF($D101&lt;=Y$5,$E101*INDEX($L$26:$BF$26,1,Y$5-$D101+1),0)</f>
        <v>0</v>
      </c>
      <c r="Z101" s="139" cm="1">
        <f t="array" ref="Z101">IF($D101&lt;=Z$5,$E101*INDEX($L$26:$BF$26,1,Z$5-$D101+1),0)</f>
        <v>0</v>
      </c>
      <c r="AA101" s="139" cm="1">
        <f t="array" ref="AA101">IF($D101&lt;=AA$5,$E101*INDEX($L$26:$BF$26,1,AA$5-$D101+1),0)</f>
        <v>0</v>
      </c>
      <c r="AB101" s="139" cm="1">
        <f t="array" ref="AB101">IF($D101&lt;=AB$5,$E101*INDEX($L$26:$BF$26,1,AB$5-$D101+1),0)</f>
        <v>0</v>
      </c>
      <c r="AC101" s="139" cm="1">
        <f t="array" ref="AC101">IF($D101&lt;=AC$5,$E101*INDEX($L$26:$BF$26,1,AC$5-$D101+1),0)</f>
        <v>0</v>
      </c>
      <c r="AD101" s="139" cm="1">
        <f t="array" ref="AD101">IF($D101&lt;=AD$5,$E101*INDEX($L$26:$BF$26,1,AD$5-$D101+1),0)</f>
        <v>0</v>
      </c>
      <c r="AE101" s="139" cm="1">
        <f t="array" ref="AE101">IF($D101&lt;=AE$5,$E101*INDEX($L$26:$BF$26,1,AE$5-$D101+1),0)</f>
        <v>0</v>
      </c>
      <c r="AF101" s="139" cm="1">
        <f t="array" ref="AF101">IF($D101&lt;=AF$5,$E101*INDEX($L$26:$BF$26,1,AF$5-$D101+1),0)</f>
        <v>0</v>
      </c>
      <c r="AG101" s="139" cm="1">
        <f t="array" ref="AG101">IF($D101&lt;=AG$5,$E101*INDEX($L$26:$BF$26,1,AG$5-$D101+1),0)</f>
        <v>0</v>
      </c>
      <c r="AH101" s="139" cm="1">
        <f t="array" ref="AH101">IF($D101&lt;=AH$5,$E101*INDEX($L$26:$BF$26,1,AH$5-$D101+1),0)</f>
        <v>0</v>
      </c>
      <c r="AI101" s="139" cm="1">
        <f t="array" ref="AI101">IF($D101&lt;=AI$5,$E101*INDEX($L$26:$BF$26,1,AI$5-$D101+1),0)</f>
        <v>0</v>
      </c>
      <c r="AJ101" s="139" cm="1">
        <f t="array" ref="AJ101">IF($D101&lt;=AJ$5,$E101*INDEX($L$26:$BF$26,1,AJ$5-$D101+1),0)</f>
        <v>0</v>
      </c>
      <c r="AK101" s="139" cm="1">
        <f t="array" ref="AK101">IF($D101&lt;=AK$5,$E101*INDEX($L$26:$BF$26,1,AK$5-$D101+1),0)</f>
        <v>0</v>
      </c>
      <c r="AL101" s="139" cm="1">
        <f t="array" ref="AL101">IF($D101&lt;=AL$5,$E101*INDEX($L$26:$BF$26,1,AL$5-$D101+1),0)</f>
        <v>0</v>
      </c>
      <c r="AM101" s="139" cm="1">
        <f t="array" ref="AM101">IF($D101&lt;=AM$5,$E101*INDEX($L$26:$BF$26,1,AM$5-$D101+1),0)</f>
        <v>0</v>
      </c>
      <c r="AN101" s="139" cm="1">
        <f t="array" ref="AN101">IF($D101&lt;=AN$5,$E101*INDEX($L$26:$BF$26,1,AN$5-$D101+1),0)</f>
        <v>0</v>
      </c>
      <c r="AO101" s="139" cm="1">
        <f t="array" ref="AO101">IF($D101&lt;=AO$5,$E101*INDEX($L$26:$BF$26,1,AO$5-$D101+1),0)</f>
        <v>0</v>
      </c>
      <c r="AP101" s="139" cm="1">
        <f t="array" ref="AP101">IF($D101&lt;=AP$5,$E101*INDEX($L$26:$BF$26,1,AP$5-$D101+1),0)</f>
        <v>0</v>
      </c>
      <c r="AQ101" s="139" cm="1">
        <f t="array" ref="AQ101">IF($D101&lt;=AQ$5,$E101*INDEX($L$26:$BF$26,1,AQ$5-$D101+1),0)</f>
        <v>0</v>
      </c>
      <c r="AR101" s="139" cm="1">
        <f t="array" ref="AR101">IF($D101&lt;=AR$5,$E101*INDEX($L$26:$BF$26,1,AR$5-$D101+1),0)</f>
        <v>0</v>
      </c>
      <c r="AS101" s="139" cm="1">
        <f t="array" ref="AS101">IF($D101&lt;=AS$5,$E101*INDEX($L$26:$BF$26,1,AS$5-$D101+1),0)</f>
        <v>0</v>
      </c>
      <c r="AT101" s="139" cm="1">
        <f t="array" ref="AT101">IF($D101&lt;=AT$5,$E101*INDEX($L$26:$BF$26,1,AT$5-$D101+1),0)</f>
        <v>0</v>
      </c>
      <c r="AU101" s="139" cm="1">
        <f t="array" ref="AU101">IF($D101&lt;=AU$5,$E101*INDEX($L$26:$BF$26,1,AU$5-$D101+1),0)</f>
        <v>0</v>
      </c>
      <c r="AV101" s="139" cm="1">
        <f t="array" ref="AV101">IF($D101&lt;=AV$5,$E101*INDEX($L$26:$BF$26,1,AV$5-$D101+1),0)</f>
        <v>0</v>
      </c>
      <c r="AW101" s="139" cm="1">
        <f t="array" ref="AW101">IF($D101&lt;=AW$5,$E101*INDEX($L$26:$BF$26,1,AW$5-$D101+1),0)</f>
        <v>0</v>
      </c>
      <c r="AX101" s="139" cm="1">
        <f t="array" ref="AX101">IF($D101&lt;=AX$5,$E101*INDEX($L$26:$BF$26,1,AX$5-$D101+1),0)</f>
        <v>0</v>
      </c>
      <c r="AY101" s="139" cm="1">
        <f t="array" ref="AY101">IF($D101&lt;=AY$5,$E101*INDEX($L$26:$BF$26,1,AY$5-$D101+1),0)</f>
        <v>0</v>
      </c>
      <c r="AZ101" s="139" cm="1">
        <f t="array" ref="AZ101">IF($D101&lt;=AZ$5,$E101*INDEX($L$26:$BF$26,1,AZ$5-$D101+1),0)</f>
        <v>0</v>
      </c>
      <c r="BA101" s="139" cm="1">
        <f t="array" ref="BA101">IF($D101&lt;=BA$5,$E101*INDEX($L$26:$BF$26,1,BA$5-$D101+1),0)</f>
        <v>0</v>
      </c>
      <c r="BB101" s="139" cm="1">
        <f t="array" ref="BB101">IF($D101&lt;=BB$5,$E101*INDEX($L$26:$BF$26,1,BB$5-$D101+1),0)</f>
        <v>0</v>
      </c>
      <c r="BC101" s="139" cm="1">
        <f t="array" ref="BC101">IF($D101&lt;=BC$5,$E101*INDEX($L$26:$BF$26,1,BC$5-$D101+1),0)</f>
        <v>0</v>
      </c>
      <c r="BD101" s="139" cm="1">
        <f t="array" ref="BD101">IF($D101&lt;=BD$5,$E101*INDEX($L$26:$BF$26,1,BD$5-$D101+1),0)</f>
        <v>0</v>
      </c>
      <c r="BE101" s="139" cm="1">
        <f t="array" ref="BE101">IF($D101&lt;=BE$5,$E101*INDEX($L$26:$BF$26,1,BE$5-$D101+1),0)</f>
        <v>0</v>
      </c>
      <c r="BF101" s="139" cm="1">
        <f t="array" ref="BF101">IF($D101&lt;=BF$5,$E101*INDEX($L$26:$BF$26,1,BF$5-$D101+1),0)</f>
        <v>0</v>
      </c>
      <c r="BH101" s="70">
        <f t="shared" ca="1" si="115"/>
        <v>0</v>
      </c>
      <c r="BI101" s="70">
        <f t="shared" ca="1" si="115"/>
        <v>0</v>
      </c>
      <c r="BJ101" s="70">
        <f t="shared" ca="1" si="115"/>
        <v>0</v>
      </c>
      <c r="BK101" s="70">
        <f t="shared" ca="1" si="115"/>
        <v>0</v>
      </c>
      <c r="BL101" s="70">
        <f t="shared" ca="1" si="115"/>
        <v>0</v>
      </c>
      <c r="BM101" s="70">
        <f t="shared" ca="1" si="115"/>
        <v>0</v>
      </c>
      <c r="BN101" s="70">
        <f t="shared" ca="1" si="115"/>
        <v>0</v>
      </c>
      <c r="BO101" s="70">
        <f t="shared" ca="1" si="115"/>
        <v>0</v>
      </c>
      <c r="BP101" s="70">
        <f t="shared" ca="1" si="115"/>
        <v>0</v>
      </c>
      <c r="BQ101" s="70">
        <f t="shared" ca="1" si="115"/>
        <v>0</v>
      </c>
      <c r="BR101" s="70">
        <f t="shared" ca="1" si="115"/>
        <v>0</v>
      </c>
      <c r="BS101" s="70">
        <f t="shared" ca="1" si="115"/>
        <v>0</v>
      </c>
      <c r="BT101" s="70">
        <f t="shared" ca="1" si="115"/>
        <v>0</v>
      </c>
      <c r="BU101" s="70">
        <f t="shared" ca="1" si="115"/>
        <v>0</v>
      </c>
      <c r="BV101" s="70">
        <f t="shared" ca="1" si="115"/>
        <v>0</v>
      </c>
      <c r="BW101" s="70">
        <f t="shared" ca="1" si="115"/>
        <v>0</v>
      </c>
      <c r="BX101" s="139"/>
      <c r="BY101" s="70">
        <f t="shared" ca="1" si="112"/>
        <v>0</v>
      </c>
      <c r="BZ101" s="70">
        <f t="shared" ca="1" si="112"/>
        <v>0</v>
      </c>
      <c r="CA101" s="70">
        <f t="shared" ca="1" si="112"/>
        <v>0</v>
      </c>
      <c r="CB101" s="70">
        <f t="shared" ca="1" si="112"/>
        <v>0</v>
      </c>
    </row>
    <row r="102" spans="2:80" s="217" customFormat="1" hidden="1" outlineLevel="1">
      <c r="B102" s="223">
        <f t="shared" si="113"/>
        <v>44469</v>
      </c>
      <c r="C102" s="136"/>
      <c r="D102" s="17">
        <f t="shared" si="114"/>
        <v>21</v>
      </c>
      <c r="E102" s="36" cm="1">
        <f t="array" ref="E102">INDEX(L$20:BF$20,1,D102)</f>
        <v>0</v>
      </c>
      <c r="F102" s="36"/>
      <c r="G102" s="36"/>
      <c r="H102" s="36"/>
      <c r="I102" s="36"/>
      <c r="J102" s="36"/>
      <c r="K102" s="36"/>
      <c r="L102" s="139" cm="1">
        <f t="array" ref="L102">IF($D102&lt;=L$5,$E102*INDEX($L$26:$BF$26,1,L$5-$D102+1),0)</f>
        <v>0</v>
      </c>
      <c r="M102" s="139" cm="1">
        <f t="array" ref="M102">IF($D102&lt;=M$5,$E102*INDEX($L$26:$BF$26,1,M$5-$D102+1),0)</f>
        <v>0</v>
      </c>
      <c r="N102" s="139" cm="1">
        <f t="array" ref="N102">IF($D102&lt;=N$5,$E102*INDEX($L$26:$BF$26,1,N$5-$D102+1),0)</f>
        <v>0</v>
      </c>
      <c r="O102" s="139" cm="1">
        <f t="array" ref="O102">IF($D102&lt;=O$5,$E102*INDEX($L$26:$BF$26,1,O$5-$D102+1),0)</f>
        <v>0</v>
      </c>
      <c r="P102" s="139" cm="1">
        <f t="array" ref="P102">IF($D102&lt;=P$5,$E102*INDEX($L$26:$BF$26,1,P$5-$D102+1),0)</f>
        <v>0</v>
      </c>
      <c r="Q102" s="139" cm="1">
        <f t="array" ref="Q102">IF($D102&lt;=Q$5,$E102*INDEX($L$26:$BF$26,1,Q$5-$D102+1),0)</f>
        <v>0</v>
      </c>
      <c r="R102" s="139" cm="1">
        <f t="array" ref="R102">IF($D102&lt;=R$5,$E102*INDEX($L$26:$BF$26,1,R$5-$D102+1),0)</f>
        <v>0</v>
      </c>
      <c r="S102" s="139" cm="1">
        <f t="array" ref="S102">IF($D102&lt;=S$5,$E102*INDEX($L$26:$BF$26,1,S$5-$D102+1),0)</f>
        <v>0</v>
      </c>
      <c r="T102" s="139" cm="1">
        <f t="array" ref="T102">IF($D102&lt;=T$5,$E102*INDEX($L$26:$BF$26,1,T$5-$D102+1),0)</f>
        <v>0</v>
      </c>
      <c r="U102" s="139" cm="1">
        <f t="array" ref="U102">IF($D102&lt;=U$5,$E102*INDEX($L$26:$BF$26,1,U$5-$D102+1),0)</f>
        <v>0</v>
      </c>
      <c r="V102" s="139" cm="1">
        <f t="array" ref="V102">IF($D102&lt;=V$5,$E102*INDEX($L$26:$BF$26,1,V$5-$D102+1),0)</f>
        <v>0</v>
      </c>
      <c r="W102" s="139" cm="1">
        <f t="array" ref="W102">IF($D102&lt;=W$5,$E102*INDEX($L$26:$BF$26,1,W$5-$D102+1),0)</f>
        <v>0</v>
      </c>
      <c r="X102" s="139" cm="1">
        <f t="array" ref="X102">IF($D102&lt;=X$5,$E102*INDEX($L$26:$BF$26,1,X$5-$D102+1),0)</f>
        <v>0</v>
      </c>
      <c r="Y102" s="139" cm="1">
        <f t="array" ref="Y102">IF($D102&lt;=Y$5,$E102*INDEX($L$26:$BF$26,1,Y$5-$D102+1),0)</f>
        <v>0</v>
      </c>
      <c r="Z102" s="139" cm="1">
        <f t="array" ref="Z102">IF($D102&lt;=Z$5,$E102*INDEX($L$26:$BF$26,1,Z$5-$D102+1),0)</f>
        <v>0</v>
      </c>
      <c r="AA102" s="139" cm="1">
        <f t="array" ref="AA102">IF($D102&lt;=AA$5,$E102*INDEX($L$26:$BF$26,1,AA$5-$D102+1),0)</f>
        <v>0</v>
      </c>
      <c r="AB102" s="139" cm="1">
        <f t="array" ref="AB102">IF($D102&lt;=AB$5,$E102*INDEX($L$26:$BF$26,1,AB$5-$D102+1),0)</f>
        <v>0</v>
      </c>
      <c r="AC102" s="139" cm="1">
        <f t="array" ref="AC102">IF($D102&lt;=AC$5,$E102*INDEX($L$26:$BF$26,1,AC$5-$D102+1),0)</f>
        <v>0</v>
      </c>
      <c r="AD102" s="139" cm="1">
        <f t="array" ref="AD102">IF($D102&lt;=AD$5,$E102*INDEX($L$26:$BF$26,1,AD$5-$D102+1),0)</f>
        <v>0</v>
      </c>
      <c r="AE102" s="139" cm="1">
        <f t="array" ref="AE102">IF($D102&lt;=AE$5,$E102*INDEX($L$26:$BF$26,1,AE$5-$D102+1),0)</f>
        <v>0</v>
      </c>
      <c r="AF102" s="139" cm="1">
        <f t="array" ref="AF102">IF($D102&lt;=AF$5,$E102*INDEX($L$26:$BF$26,1,AF$5-$D102+1),0)</f>
        <v>0</v>
      </c>
      <c r="AG102" s="139" cm="1">
        <f t="array" ref="AG102">IF($D102&lt;=AG$5,$E102*INDEX($L$26:$BF$26,1,AG$5-$D102+1),0)</f>
        <v>0</v>
      </c>
      <c r="AH102" s="139" cm="1">
        <f t="array" ref="AH102">IF($D102&lt;=AH$5,$E102*INDEX($L$26:$BF$26,1,AH$5-$D102+1),0)</f>
        <v>0</v>
      </c>
      <c r="AI102" s="139" cm="1">
        <f t="array" ref="AI102">IF($D102&lt;=AI$5,$E102*INDEX($L$26:$BF$26,1,AI$5-$D102+1),0)</f>
        <v>0</v>
      </c>
      <c r="AJ102" s="139" cm="1">
        <f t="array" ref="AJ102">IF($D102&lt;=AJ$5,$E102*INDEX($L$26:$BF$26,1,AJ$5-$D102+1),0)</f>
        <v>0</v>
      </c>
      <c r="AK102" s="139" cm="1">
        <f t="array" ref="AK102">IF($D102&lt;=AK$5,$E102*INDEX($L$26:$BF$26,1,AK$5-$D102+1),0)</f>
        <v>0</v>
      </c>
      <c r="AL102" s="139" cm="1">
        <f t="array" ref="AL102">IF($D102&lt;=AL$5,$E102*INDEX($L$26:$BF$26,1,AL$5-$D102+1),0)</f>
        <v>0</v>
      </c>
      <c r="AM102" s="139" cm="1">
        <f t="array" ref="AM102">IF($D102&lt;=AM$5,$E102*INDEX($L$26:$BF$26,1,AM$5-$D102+1),0)</f>
        <v>0</v>
      </c>
      <c r="AN102" s="139" cm="1">
        <f t="array" ref="AN102">IF($D102&lt;=AN$5,$E102*INDEX($L$26:$BF$26,1,AN$5-$D102+1),0)</f>
        <v>0</v>
      </c>
      <c r="AO102" s="139" cm="1">
        <f t="array" ref="AO102">IF($D102&lt;=AO$5,$E102*INDEX($L$26:$BF$26,1,AO$5-$D102+1),0)</f>
        <v>0</v>
      </c>
      <c r="AP102" s="139" cm="1">
        <f t="array" ref="AP102">IF($D102&lt;=AP$5,$E102*INDEX($L$26:$BF$26,1,AP$5-$D102+1),0)</f>
        <v>0</v>
      </c>
      <c r="AQ102" s="139" cm="1">
        <f t="array" ref="AQ102">IF($D102&lt;=AQ$5,$E102*INDEX($L$26:$BF$26,1,AQ$5-$D102+1),0)</f>
        <v>0</v>
      </c>
      <c r="AR102" s="139" cm="1">
        <f t="array" ref="AR102">IF($D102&lt;=AR$5,$E102*INDEX($L$26:$BF$26,1,AR$5-$D102+1),0)</f>
        <v>0</v>
      </c>
      <c r="AS102" s="139" cm="1">
        <f t="array" ref="AS102">IF($D102&lt;=AS$5,$E102*INDEX($L$26:$BF$26,1,AS$5-$D102+1),0)</f>
        <v>0</v>
      </c>
      <c r="AT102" s="139" cm="1">
        <f t="array" ref="AT102">IF($D102&lt;=AT$5,$E102*INDEX($L$26:$BF$26,1,AT$5-$D102+1),0)</f>
        <v>0</v>
      </c>
      <c r="AU102" s="139" cm="1">
        <f t="array" ref="AU102">IF($D102&lt;=AU$5,$E102*INDEX($L$26:$BF$26,1,AU$5-$D102+1),0)</f>
        <v>0</v>
      </c>
      <c r="AV102" s="139" cm="1">
        <f t="array" ref="AV102">IF($D102&lt;=AV$5,$E102*INDEX($L$26:$BF$26,1,AV$5-$D102+1),0)</f>
        <v>0</v>
      </c>
      <c r="AW102" s="139" cm="1">
        <f t="array" ref="AW102">IF($D102&lt;=AW$5,$E102*INDEX($L$26:$BF$26,1,AW$5-$D102+1),0)</f>
        <v>0</v>
      </c>
      <c r="AX102" s="139" cm="1">
        <f t="array" ref="AX102">IF($D102&lt;=AX$5,$E102*INDEX($L$26:$BF$26,1,AX$5-$D102+1),0)</f>
        <v>0</v>
      </c>
      <c r="AY102" s="139" cm="1">
        <f t="array" ref="AY102">IF($D102&lt;=AY$5,$E102*INDEX($L$26:$BF$26,1,AY$5-$D102+1),0)</f>
        <v>0</v>
      </c>
      <c r="AZ102" s="139" cm="1">
        <f t="array" ref="AZ102">IF($D102&lt;=AZ$5,$E102*INDEX($L$26:$BF$26,1,AZ$5-$D102+1),0)</f>
        <v>0</v>
      </c>
      <c r="BA102" s="139" cm="1">
        <f t="array" ref="BA102">IF($D102&lt;=BA$5,$E102*INDEX($L$26:$BF$26,1,BA$5-$D102+1),0)</f>
        <v>0</v>
      </c>
      <c r="BB102" s="139" cm="1">
        <f t="array" ref="BB102">IF($D102&lt;=BB$5,$E102*INDEX($L$26:$BF$26,1,BB$5-$D102+1),0)</f>
        <v>0</v>
      </c>
      <c r="BC102" s="139" cm="1">
        <f t="array" ref="BC102">IF($D102&lt;=BC$5,$E102*INDEX($L$26:$BF$26,1,BC$5-$D102+1),0)</f>
        <v>0</v>
      </c>
      <c r="BD102" s="139" cm="1">
        <f t="array" ref="BD102">IF($D102&lt;=BD$5,$E102*INDEX($L$26:$BF$26,1,BD$5-$D102+1),0)</f>
        <v>0</v>
      </c>
      <c r="BE102" s="139" cm="1">
        <f t="array" ref="BE102">IF($D102&lt;=BE$5,$E102*INDEX($L$26:$BF$26,1,BE$5-$D102+1),0)</f>
        <v>0</v>
      </c>
      <c r="BF102" s="139" cm="1">
        <f t="array" ref="BF102">IF($D102&lt;=BF$5,$E102*INDEX($L$26:$BF$26,1,BF$5-$D102+1),0)</f>
        <v>0</v>
      </c>
      <c r="BH102" s="70">
        <f t="shared" ca="1" si="115"/>
        <v>0</v>
      </c>
      <c r="BI102" s="70">
        <f t="shared" ca="1" si="115"/>
        <v>0</v>
      </c>
      <c r="BJ102" s="70">
        <f t="shared" ca="1" si="115"/>
        <v>0</v>
      </c>
      <c r="BK102" s="70">
        <f t="shared" ca="1" si="115"/>
        <v>0</v>
      </c>
      <c r="BL102" s="70">
        <f t="shared" ca="1" si="115"/>
        <v>0</v>
      </c>
      <c r="BM102" s="70">
        <f t="shared" ca="1" si="115"/>
        <v>0</v>
      </c>
      <c r="BN102" s="70">
        <f t="shared" ca="1" si="115"/>
        <v>0</v>
      </c>
      <c r="BO102" s="70">
        <f t="shared" ca="1" si="115"/>
        <v>0</v>
      </c>
      <c r="BP102" s="70">
        <f t="shared" ca="1" si="115"/>
        <v>0</v>
      </c>
      <c r="BQ102" s="70">
        <f t="shared" ca="1" si="115"/>
        <v>0</v>
      </c>
      <c r="BR102" s="70">
        <f t="shared" ca="1" si="115"/>
        <v>0</v>
      </c>
      <c r="BS102" s="70">
        <f t="shared" ca="1" si="115"/>
        <v>0</v>
      </c>
      <c r="BT102" s="70">
        <f t="shared" ca="1" si="115"/>
        <v>0</v>
      </c>
      <c r="BU102" s="70">
        <f t="shared" ca="1" si="115"/>
        <v>0</v>
      </c>
      <c r="BV102" s="70">
        <f t="shared" ca="1" si="115"/>
        <v>0</v>
      </c>
      <c r="BW102" s="70">
        <f t="shared" ca="1" si="115"/>
        <v>0</v>
      </c>
      <c r="BX102" s="139"/>
      <c r="BY102" s="70">
        <f t="shared" ca="1" si="112"/>
        <v>0</v>
      </c>
      <c r="BZ102" s="70">
        <f t="shared" ca="1" si="112"/>
        <v>0</v>
      </c>
      <c r="CA102" s="70">
        <f t="shared" ca="1" si="112"/>
        <v>0</v>
      </c>
      <c r="CB102" s="70">
        <f t="shared" ca="1" si="112"/>
        <v>0</v>
      </c>
    </row>
    <row r="103" spans="2:80" s="217" customFormat="1" hidden="1" outlineLevel="1">
      <c r="B103" s="223">
        <f t="shared" si="113"/>
        <v>44500</v>
      </c>
      <c r="C103" s="136"/>
      <c r="D103" s="17">
        <f t="shared" si="114"/>
        <v>22</v>
      </c>
      <c r="E103" s="36" cm="1">
        <f t="array" ref="E103">INDEX(L$20:BF$20,1,D103)</f>
        <v>0</v>
      </c>
      <c r="F103" s="36"/>
      <c r="G103" s="36"/>
      <c r="H103" s="36"/>
      <c r="I103" s="36"/>
      <c r="J103" s="36"/>
      <c r="K103" s="36"/>
      <c r="L103" s="139" cm="1">
        <f t="array" ref="L103">IF($D103&lt;=L$5,$E103*INDEX($L$26:$BF$26,1,L$5-$D103+1),0)</f>
        <v>0</v>
      </c>
      <c r="M103" s="139" cm="1">
        <f t="array" ref="M103">IF($D103&lt;=M$5,$E103*INDEX($L$26:$BF$26,1,M$5-$D103+1),0)</f>
        <v>0</v>
      </c>
      <c r="N103" s="139" cm="1">
        <f t="array" ref="N103">IF($D103&lt;=N$5,$E103*INDEX($L$26:$BF$26,1,N$5-$D103+1),0)</f>
        <v>0</v>
      </c>
      <c r="O103" s="139" cm="1">
        <f t="array" ref="O103">IF($D103&lt;=O$5,$E103*INDEX($L$26:$BF$26,1,O$5-$D103+1),0)</f>
        <v>0</v>
      </c>
      <c r="P103" s="139" cm="1">
        <f t="array" ref="P103">IF($D103&lt;=P$5,$E103*INDEX($L$26:$BF$26,1,P$5-$D103+1),0)</f>
        <v>0</v>
      </c>
      <c r="Q103" s="139" cm="1">
        <f t="array" ref="Q103">IF($D103&lt;=Q$5,$E103*INDEX($L$26:$BF$26,1,Q$5-$D103+1),0)</f>
        <v>0</v>
      </c>
      <c r="R103" s="139" cm="1">
        <f t="array" ref="R103">IF($D103&lt;=R$5,$E103*INDEX($L$26:$BF$26,1,R$5-$D103+1),0)</f>
        <v>0</v>
      </c>
      <c r="S103" s="139" cm="1">
        <f t="array" ref="S103">IF($D103&lt;=S$5,$E103*INDEX($L$26:$BF$26,1,S$5-$D103+1),0)</f>
        <v>0</v>
      </c>
      <c r="T103" s="139" cm="1">
        <f t="array" ref="T103">IF($D103&lt;=T$5,$E103*INDEX($L$26:$BF$26,1,T$5-$D103+1),0)</f>
        <v>0</v>
      </c>
      <c r="U103" s="139" cm="1">
        <f t="array" ref="U103">IF($D103&lt;=U$5,$E103*INDEX($L$26:$BF$26,1,U$5-$D103+1),0)</f>
        <v>0</v>
      </c>
      <c r="V103" s="139" cm="1">
        <f t="array" ref="V103">IF($D103&lt;=V$5,$E103*INDEX($L$26:$BF$26,1,V$5-$D103+1),0)</f>
        <v>0</v>
      </c>
      <c r="W103" s="139" cm="1">
        <f t="array" ref="W103">IF($D103&lt;=W$5,$E103*INDEX($L$26:$BF$26,1,W$5-$D103+1),0)</f>
        <v>0</v>
      </c>
      <c r="X103" s="139" cm="1">
        <f t="array" ref="X103">IF($D103&lt;=X$5,$E103*INDEX($L$26:$BF$26,1,X$5-$D103+1),0)</f>
        <v>0</v>
      </c>
      <c r="Y103" s="139" cm="1">
        <f t="array" ref="Y103">IF($D103&lt;=Y$5,$E103*INDEX($L$26:$BF$26,1,Y$5-$D103+1),0)</f>
        <v>0</v>
      </c>
      <c r="Z103" s="139" cm="1">
        <f t="array" ref="Z103">IF($D103&lt;=Z$5,$E103*INDEX($L$26:$BF$26,1,Z$5-$D103+1),0)</f>
        <v>0</v>
      </c>
      <c r="AA103" s="139" cm="1">
        <f t="array" ref="AA103">IF($D103&lt;=AA$5,$E103*INDEX($L$26:$BF$26,1,AA$5-$D103+1),0)</f>
        <v>0</v>
      </c>
      <c r="AB103" s="139" cm="1">
        <f t="array" ref="AB103">IF($D103&lt;=AB$5,$E103*INDEX($L$26:$BF$26,1,AB$5-$D103+1),0)</f>
        <v>0</v>
      </c>
      <c r="AC103" s="139" cm="1">
        <f t="array" ref="AC103">IF($D103&lt;=AC$5,$E103*INDEX($L$26:$BF$26,1,AC$5-$D103+1),0)</f>
        <v>0</v>
      </c>
      <c r="AD103" s="139" cm="1">
        <f t="array" ref="AD103">IF($D103&lt;=AD$5,$E103*INDEX($L$26:$BF$26,1,AD$5-$D103+1),0)</f>
        <v>0</v>
      </c>
      <c r="AE103" s="139" cm="1">
        <f t="array" ref="AE103">IF($D103&lt;=AE$5,$E103*INDEX($L$26:$BF$26,1,AE$5-$D103+1),0)</f>
        <v>0</v>
      </c>
      <c r="AF103" s="139" cm="1">
        <f t="array" ref="AF103">IF($D103&lt;=AF$5,$E103*INDEX($L$26:$BF$26,1,AF$5-$D103+1),0)</f>
        <v>0</v>
      </c>
      <c r="AG103" s="139" cm="1">
        <f t="array" ref="AG103">IF($D103&lt;=AG$5,$E103*INDEX($L$26:$BF$26,1,AG$5-$D103+1),0)</f>
        <v>0</v>
      </c>
      <c r="AH103" s="139" cm="1">
        <f t="array" ref="AH103">IF($D103&lt;=AH$5,$E103*INDEX($L$26:$BF$26,1,AH$5-$D103+1),0)</f>
        <v>0</v>
      </c>
      <c r="AI103" s="139" cm="1">
        <f t="array" ref="AI103">IF($D103&lt;=AI$5,$E103*INDEX($L$26:$BF$26,1,AI$5-$D103+1),0)</f>
        <v>0</v>
      </c>
      <c r="AJ103" s="139" cm="1">
        <f t="array" ref="AJ103">IF($D103&lt;=AJ$5,$E103*INDEX($L$26:$BF$26,1,AJ$5-$D103+1),0)</f>
        <v>0</v>
      </c>
      <c r="AK103" s="139" cm="1">
        <f t="array" ref="AK103">IF($D103&lt;=AK$5,$E103*INDEX($L$26:$BF$26,1,AK$5-$D103+1),0)</f>
        <v>0</v>
      </c>
      <c r="AL103" s="139" cm="1">
        <f t="array" ref="AL103">IF($D103&lt;=AL$5,$E103*INDEX($L$26:$BF$26,1,AL$5-$D103+1),0)</f>
        <v>0</v>
      </c>
      <c r="AM103" s="139" cm="1">
        <f t="array" ref="AM103">IF($D103&lt;=AM$5,$E103*INDEX($L$26:$BF$26,1,AM$5-$D103+1),0)</f>
        <v>0</v>
      </c>
      <c r="AN103" s="139" cm="1">
        <f t="array" ref="AN103">IF($D103&lt;=AN$5,$E103*INDEX($L$26:$BF$26,1,AN$5-$D103+1),0)</f>
        <v>0</v>
      </c>
      <c r="AO103" s="139" cm="1">
        <f t="array" ref="AO103">IF($D103&lt;=AO$5,$E103*INDEX($L$26:$BF$26,1,AO$5-$D103+1),0)</f>
        <v>0</v>
      </c>
      <c r="AP103" s="139" cm="1">
        <f t="array" ref="AP103">IF($D103&lt;=AP$5,$E103*INDEX($L$26:$BF$26,1,AP$5-$D103+1),0)</f>
        <v>0</v>
      </c>
      <c r="AQ103" s="139" cm="1">
        <f t="array" ref="AQ103">IF($D103&lt;=AQ$5,$E103*INDEX($L$26:$BF$26,1,AQ$5-$D103+1),0)</f>
        <v>0</v>
      </c>
      <c r="AR103" s="139" cm="1">
        <f t="array" ref="AR103">IF($D103&lt;=AR$5,$E103*INDEX($L$26:$BF$26,1,AR$5-$D103+1),0)</f>
        <v>0</v>
      </c>
      <c r="AS103" s="139" cm="1">
        <f t="array" ref="AS103">IF($D103&lt;=AS$5,$E103*INDEX($L$26:$BF$26,1,AS$5-$D103+1),0)</f>
        <v>0</v>
      </c>
      <c r="AT103" s="139" cm="1">
        <f t="array" ref="AT103">IF($D103&lt;=AT$5,$E103*INDEX($L$26:$BF$26,1,AT$5-$D103+1),0)</f>
        <v>0</v>
      </c>
      <c r="AU103" s="139" cm="1">
        <f t="array" ref="AU103">IF($D103&lt;=AU$5,$E103*INDEX($L$26:$BF$26,1,AU$5-$D103+1),0)</f>
        <v>0</v>
      </c>
      <c r="AV103" s="139" cm="1">
        <f t="array" ref="AV103">IF($D103&lt;=AV$5,$E103*INDEX($L$26:$BF$26,1,AV$5-$D103+1),0)</f>
        <v>0</v>
      </c>
      <c r="AW103" s="139" cm="1">
        <f t="array" ref="AW103">IF($D103&lt;=AW$5,$E103*INDEX($L$26:$BF$26,1,AW$5-$D103+1),0)</f>
        <v>0</v>
      </c>
      <c r="AX103" s="139" cm="1">
        <f t="array" ref="AX103">IF($D103&lt;=AX$5,$E103*INDEX($L$26:$BF$26,1,AX$5-$D103+1),0)</f>
        <v>0</v>
      </c>
      <c r="AY103" s="139" cm="1">
        <f t="array" ref="AY103">IF($D103&lt;=AY$5,$E103*INDEX($L$26:$BF$26,1,AY$5-$D103+1),0)</f>
        <v>0</v>
      </c>
      <c r="AZ103" s="139" cm="1">
        <f t="array" ref="AZ103">IF($D103&lt;=AZ$5,$E103*INDEX($L$26:$BF$26,1,AZ$5-$D103+1),0)</f>
        <v>0</v>
      </c>
      <c r="BA103" s="139" cm="1">
        <f t="array" ref="BA103">IF($D103&lt;=BA$5,$E103*INDEX($L$26:$BF$26,1,BA$5-$D103+1),0)</f>
        <v>0</v>
      </c>
      <c r="BB103" s="139" cm="1">
        <f t="array" ref="BB103">IF($D103&lt;=BB$5,$E103*INDEX($L$26:$BF$26,1,BB$5-$D103+1),0)</f>
        <v>0</v>
      </c>
      <c r="BC103" s="139" cm="1">
        <f t="array" ref="BC103">IF($D103&lt;=BC$5,$E103*INDEX($L$26:$BF$26,1,BC$5-$D103+1),0)</f>
        <v>0</v>
      </c>
      <c r="BD103" s="139" cm="1">
        <f t="array" ref="BD103">IF($D103&lt;=BD$5,$E103*INDEX($L$26:$BF$26,1,BD$5-$D103+1),0)</f>
        <v>0</v>
      </c>
      <c r="BE103" s="139" cm="1">
        <f t="array" ref="BE103">IF($D103&lt;=BE$5,$E103*INDEX($L$26:$BF$26,1,BE$5-$D103+1),0)</f>
        <v>0</v>
      </c>
      <c r="BF103" s="139" cm="1">
        <f t="array" ref="BF103">IF($D103&lt;=BF$5,$E103*INDEX($L$26:$BF$26,1,BF$5-$D103+1),0)</f>
        <v>0</v>
      </c>
      <c r="BH103" s="70">
        <f t="shared" ca="1" si="115"/>
        <v>0</v>
      </c>
      <c r="BI103" s="70">
        <f t="shared" ca="1" si="115"/>
        <v>0</v>
      </c>
      <c r="BJ103" s="70">
        <f t="shared" ca="1" si="115"/>
        <v>0</v>
      </c>
      <c r="BK103" s="70">
        <f t="shared" ca="1" si="115"/>
        <v>0</v>
      </c>
      <c r="BL103" s="70">
        <f t="shared" ca="1" si="115"/>
        <v>0</v>
      </c>
      <c r="BM103" s="70">
        <f t="shared" ca="1" si="115"/>
        <v>0</v>
      </c>
      <c r="BN103" s="70">
        <f t="shared" ca="1" si="115"/>
        <v>0</v>
      </c>
      <c r="BO103" s="70">
        <f t="shared" ca="1" si="115"/>
        <v>0</v>
      </c>
      <c r="BP103" s="70">
        <f t="shared" ca="1" si="115"/>
        <v>0</v>
      </c>
      <c r="BQ103" s="70">
        <f t="shared" ca="1" si="115"/>
        <v>0</v>
      </c>
      <c r="BR103" s="70">
        <f t="shared" ca="1" si="115"/>
        <v>0</v>
      </c>
      <c r="BS103" s="70">
        <f t="shared" ca="1" si="115"/>
        <v>0</v>
      </c>
      <c r="BT103" s="70">
        <f t="shared" ca="1" si="115"/>
        <v>0</v>
      </c>
      <c r="BU103" s="70">
        <f t="shared" ca="1" si="115"/>
        <v>0</v>
      </c>
      <c r="BV103" s="70">
        <f t="shared" ca="1" si="115"/>
        <v>0</v>
      </c>
      <c r="BW103" s="70">
        <f t="shared" ca="1" si="115"/>
        <v>0</v>
      </c>
      <c r="BX103" s="139"/>
      <c r="BY103" s="70">
        <f t="shared" ca="1" si="112"/>
        <v>0</v>
      </c>
      <c r="BZ103" s="70">
        <f t="shared" ca="1" si="112"/>
        <v>0</v>
      </c>
      <c r="CA103" s="70">
        <f t="shared" ca="1" si="112"/>
        <v>0</v>
      </c>
      <c r="CB103" s="70">
        <f t="shared" ca="1" si="112"/>
        <v>0</v>
      </c>
    </row>
    <row r="104" spans="2:80" s="217" customFormat="1" hidden="1" outlineLevel="1">
      <c r="B104" s="223">
        <f t="shared" si="113"/>
        <v>44530</v>
      </c>
      <c r="C104" s="136"/>
      <c r="D104" s="17">
        <f t="shared" si="114"/>
        <v>23</v>
      </c>
      <c r="E104" s="36" cm="1">
        <f t="array" ref="E104">INDEX(L$20:BF$20,1,D104)</f>
        <v>0</v>
      </c>
      <c r="F104" s="36"/>
      <c r="G104" s="36"/>
      <c r="H104" s="36"/>
      <c r="I104" s="36"/>
      <c r="J104" s="36"/>
      <c r="K104" s="36"/>
      <c r="L104" s="139" cm="1">
        <f t="array" ref="L104">IF($D104&lt;=L$5,$E104*INDEX($L$26:$BF$26,1,L$5-$D104+1),0)</f>
        <v>0</v>
      </c>
      <c r="M104" s="139" cm="1">
        <f t="array" ref="M104">IF($D104&lt;=M$5,$E104*INDEX($L$26:$BF$26,1,M$5-$D104+1),0)</f>
        <v>0</v>
      </c>
      <c r="N104" s="139" cm="1">
        <f t="array" ref="N104">IF($D104&lt;=N$5,$E104*INDEX($L$26:$BF$26,1,N$5-$D104+1),0)</f>
        <v>0</v>
      </c>
      <c r="O104" s="139" cm="1">
        <f t="array" ref="O104">IF($D104&lt;=O$5,$E104*INDEX($L$26:$BF$26,1,O$5-$D104+1),0)</f>
        <v>0</v>
      </c>
      <c r="P104" s="139" cm="1">
        <f t="array" ref="P104">IF($D104&lt;=P$5,$E104*INDEX($L$26:$BF$26,1,P$5-$D104+1),0)</f>
        <v>0</v>
      </c>
      <c r="Q104" s="139" cm="1">
        <f t="array" ref="Q104">IF($D104&lt;=Q$5,$E104*INDEX($L$26:$BF$26,1,Q$5-$D104+1),0)</f>
        <v>0</v>
      </c>
      <c r="R104" s="139" cm="1">
        <f t="array" ref="R104">IF($D104&lt;=R$5,$E104*INDEX($L$26:$BF$26,1,R$5-$D104+1),0)</f>
        <v>0</v>
      </c>
      <c r="S104" s="139" cm="1">
        <f t="array" ref="S104">IF($D104&lt;=S$5,$E104*INDEX($L$26:$BF$26,1,S$5-$D104+1),0)</f>
        <v>0</v>
      </c>
      <c r="T104" s="139" cm="1">
        <f t="array" ref="T104">IF($D104&lt;=T$5,$E104*INDEX($L$26:$BF$26,1,T$5-$D104+1),0)</f>
        <v>0</v>
      </c>
      <c r="U104" s="139" cm="1">
        <f t="array" ref="U104">IF($D104&lt;=U$5,$E104*INDEX($L$26:$BF$26,1,U$5-$D104+1),0)</f>
        <v>0</v>
      </c>
      <c r="V104" s="139" cm="1">
        <f t="array" ref="V104">IF($D104&lt;=V$5,$E104*INDEX($L$26:$BF$26,1,V$5-$D104+1),0)</f>
        <v>0</v>
      </c>
      <c r="W104" s="139" cm="1">
        <f t="array" ref="W104">IF($D104&lt;=W$5,$E104*INDEX($L$26:$BF$26,1,W$5-$D104+1),0)</f>
        <v>0</v>
      </c>
      <c r="X104" s="139" cm="1">
        <f t="array" ref="X104">IF($D104&lt;=X$5,$E104*INDEX($L$26:$BF$26,1,X$5-$D104+1),0)</f>
        <v>0</v>
      </c>
      <c r="Y104" s="139" cm="1">
        <f t="array" ref="Y104">IF($D104&lt;=Y$5,$E104*INDEX($L$26:$BF$26,1,Y$5-$D104+1),0)</f>
        <v>0</v>
      </c>
      <c r="Z104" s="139" cm="1">
        <f t="array" ref="Z104">IF($D104&lt;=Z$5,$E104*INDEX($L$26:$BF$26,1,Z$5-$D104+1),0)</f>
        <v>0</v>
      </c>
      <c r="AA104" s="139" cm="1">
        <f t="array" ref="AA104">IF($D104&lt;=AA$5,$E104*INDEX($L$26:$BF$26,1,AA$5-$D104+1),0)</f>
        <v>0</v>
      </c>
      <c r="AB104" s="139" cm="1">
        <f t="array" ref="AB104">IF($D104&lt;=AB$5,$E104*INDEX($L$26:$BF$26,1,AB$5-$D104+1),0)</f>
        <v>0</v>
      </c>
      <c r="AC104" s="139" cm="1">
        <f t="array" ref="AC104">IF($D104&lt;=AC$5,$E104*INDEX($L$26:$BF$26,1,AC$5-$D104+1),0)</f>
        <v>0</v>
      </c>
      <c r="AD104" s="139" cm="1">
        <f t="array" ref="AD104">IF($D104&lt;=AD$5,$E104*INDEX($L$26:$BF$26,1,AD$5-$D104+1),0)</f>
        <v>0</v>
      </c>
      <c r="AE104" s="139" cm="1">
        <f t="array" ref="AE104">IF($D104&lt;=AE$5,$E104*INDEX($L$26:$BF$26,1,AE$5-$D104+1),0)</f>
        <v>0</v>
      </c>
      <c r="AF104" s="139" cm="1">
        <f t="array" ref="AF104">IF($D104&lt;=AF$5,$E104*INDEX($L$26:$BF$26,1,AF$5-$D104+1),0)</f>
        <v>0</v>
      </c>
      <c r="AG104" s="139" cm="1">
        <f t="array" ref="AG104">IF($D104&lt;=AG$5,$E104*INDEX($L$26:$BF$26,1,AG$5-$D104+1),0)</f>
        <v>0</v>
      </c>
      <c r="AH104" s="139" cm="1">
        <f t="array" ref="AH104">IF($D104&lt;=AH$5,$E104*INDEX($L$26:$BF$26,1,AH$5-$D104+1),0)</f>
        <v>0</v>
      </c>
      <c r="AI104" s="139" cm="1">
        <f t="array" ref="AI104">IF($D104&lt;=AI$5,$E104*INDEX($L$26:$BF$26,1,AI$5-$D104+1),0)</f>
        <v>0</v>
      </c>
      <c r="AJ104" s="139" cm="1">
        <f t="array" ref="AJ104">IF($D104&lt;=AJ$5,$E104*INDEX($L$26:$BF$26,1,AJ$5-$D104+1),0)</f>
        <v>0</v>
      </c>
      <c r="AK104" s="139" cm="1">
        <f t="array" ref="AK104">IF($D104&lt;=AK$5,$E104*INDEX($L$26:$BF$26,1,AK$5-$D104+1),0)</f>
        <v>0</v>
      </c>
      <c r="AL104" s="139" cm="1">
        <f t="array" ref="AL104">IF($D104&lt;=AL$5,$E104*INDEX($L$26:$BF$26,1,AL$5-$D104+1),0)</f>
        <v>0</v>
      </c>
      <c r="AM104" s="139" cm="1">
        <f t="array" ref="AM104">IF($D104&lt;=AM$5,$E104*INDEX($L$26:$BF$26,1,AM$5-$D104+1),0)</f>
        <v>0</v>
      </c>
      <c r="AN104" s="139" cm="1">
        <f t="array" ref="AN104">IF($D104&lt;=AN$5,$E104*INDEX($L$26:$BF$26,1,AN$5-$D104+1),0)</f>
        <v>0</v>
      </c>
      <c r="AO104" s="139" cm="1">
        <f t="array" ref="AO104">IF($D104&lt;=AO$5,$E104*INDEX($L$26:$BF$26,1,AO$5-$D104+1),0)</f>
        <v>0</v>
      </c>
      <c r="AP104" s="139" cm="1">
        <f t="array" ref="AP104">IF($D104&lt;=AP$5,$E104*INDEX($L$26:$BF$26,1,AP$5-$D104+1),0)</f>
        <v>0</v>
      </c>
      <c r="AQ104" s="139" cm="1">
        <f t="array" ref="AQ104">IF($D104&lt;=AQ$5,$E104*INDEX($L$26:$BF$26,1,AQ$5-$D104+1),0)</f>
        <v>0</v>
      </c>
      <c r="AR104" s="139" cm="1">
        <f t="array" ref="AR104">IF($D104&lt;=AR$5,$E104*INDEX($L$26:$BF$26,1,AR$5-$D104+1),0)</f>
        <v>0</v>
      </c>
      <c r="AS104" s="139" cm="1">
        <f t="array" ref="AS104">IF($D104&lt;=AS$5,$E104*INDEX($L$26:$BF$26,1,AS$5-$D104+1),0)</f>
        <v>0</v>
      </c>
      <c r="AT104" s="139" cm="1">
        <f t="array" ref="AT104">IF($D104&lt;=AT$5,$E104*INDEX($L$26:$BF$26,1,AT$5-$D104+1),0)</f>
        <v>0</v>
      </c>
      <c r="AU104" s="139" cm="1">
        <f t="array" ref="AU104">IF($D104&lt;=AU$5,$E104*INDEX($L$26:$BF$26,1,AU$5-$D104+1),0)</f>
        <v>0</v>
      </c>
      <c r="AV104" s="139" cm="1">
        <f t="array" ref="AV104">IF($D104&lt;=AV$5,$E104*INDEX($L$26:$BF$26,1,AV$5-$D104+1),0)</f>
        <v>0</v>
      </c>
      <c r="AW104" s="139" cm="1">
        <f t="array" ref="AW104">IF($D104&lt;=AW$5,$E104*INDEX($L$26:$BF$26,1,AW$5-$D104+1),0)</f>
        <v>0</v>
      </c>
      <c r="AX104" s="139" cm="1">
        <f t="array" ref="AX104">IF($D104&lt;=AX$5,$E104*INDEX($L$26:$BF$26,1,AX$5-$D104+1),0)</f>
        <v>0</v>
      </c>
      <c r="AY104" s="139" cm="1">
        <f t="array" ref="AY104">IF($D104&lt;=AY$5,$E104*INDEX($L$26:$BF$26,1,AY$5-$D104+1),0)</f>
        <v>0</v>
      </c>
      <c r="AZ104" s="139" cm="1">
        <f t="array" ref="AZ104">IF($D104&lt;=AZ$5,$E104*INDEX($L$26:$BF$26,1,AZ$5-$D104+1),0)</f>
        <v>0</v>
      </c>
      <c r="BA104" s="139" cm="1">
        <f t="array" ref="BA104">IF($D104&lt;=BA$5,$E104*INDEX($L$26:$BF$26,1,BA$5-$D104+1),0)</f>
        <v>0</v>
      </c>
      <c r="BB104" s="139" cm="1">
        <f t="array" ref="BB104">IF($D104&lt;=BB$5,$E104*INDEX($L$26:$BF$26,1,BB$5-$D104+1),0)</f>
        <v>0</v>
      </c>
      <c r="BC104" s="139" cm="1">
        <f t="array" ref="BC104">IF($D104&lt;=BC$5,$E104*INDEX($L$26:$BF$26,1,BC$5-$D104+1),0)</f>
        <v>0</v>
      </c>
      <c r="BD104" s="139" cm="1">
        <f t="array" ref="BD104">IF($D104&lt;=BD$5,$E104*INDEX($L$26:$BF$26,1,BD$5-$D104+1),0)</f>
        <v>0</v>
      </c>
      <c r="BE104" s="139" cm="1">
        <f t="array" ref="BE104">IF($D104&lt;=BE$5,$E104*INDEX($L$26:$BF$26,1,BE$5-$D104+1),0)</f>
        <v>0</v>
      </c>
      <c r="BF104" s="139" cm="1">
        <f t="array" ref="BF104">IF($D104&lt;=BF$5,$E104*INDEX($L$26:$BF$26,1,BF$5-$D104+1),0)</f>
        <v>0</v>
      </c>
      <c r="BH104" s="70">
        <f t="shared" ca="1" si="115"/>
        <v>0</v>
      </c>
      <c r="BI104" s="70">
        <f t="shared" ca="1" si="115"/>
        <v>0</v>
      </c>
      <c r="BJ104" s="70">
        <f t="shared" ca="1" si="115"/>
        <v>0</v>
      </c>
      <c r="BK104" s="70">
        <f t="shared" ca="1" si="115"/>
        <v>0</v>
      </c>
      <c r="BL104" s="70">
        <f t="shared" ca="1" si="115"/>
        <v>0</v>
      </c>
      <c r="BM104" s="70">
        <f t="shared" ca="1" si="115"/>
        <v>0</v>
      </c>
      <c r="BN104" s="70">
        <f t="shared" ca="1" si="115"/>
        <v>0</v>
      </c>
      <c r="BO104" s="70">
        <f t="shared" ca="1" si="115"/>
        <v>0</v>
      </c>
      <c r="BP104" s="70">
        <f t="shared" ca="1" si="115"/>
        <v>0</v>
      </c>
      <c r="BQ104" s="70">
        <f t="shared" ca="1" si="115"/>
        <v>0</v>
      </c>
      <c r="BR104" s="70">
        <f t="shared" ca="1" si="115"/>
        <v>0</v>
      </c>
      <c r="BS104" s="70">
        <f t="shared" ca="1" si="115"/>
        <v>0</v>
      </c>
      <c r="BT104" s="70">
        <f t="shared" ca="1" si="115"/>
        <v>0</v>
      </c>
      <c r="BU104" s="70">
        <f t="shared" ca="1" si="115"/>
        <v>0</v>
      </c>
      <c r="BV104" s="70">
        <f t="shared" ca="1" si="115"/>
        <v>0</v>
      </c>
      <c r="BW104" s="70">
        <f t="shared" ca="1" si="115"/>
        <v>0</v>
      </c>
      <c r="BX104" s="139"/>
      <c r="BY104" s="70">
        <f t="shared" ca="1" si="112"/>
        <v>0</v>
      </c>
      <c r="BZ104" s="70">
        <f t="shared" ca="1" si="112"/>
        <v>0</v>
      </c>
      <c r="CA104" s="70">
        <f t="shared" ca="1" si="112"/>
        <v>0</v>
      </c>
      <c r="CB104" s="70">
        <f t="shared" ca="1" si="112"/>
        <v>0</v>
      </c>
    </row>
    <row r="105" spans="2:80" s="217" customFormat="1" hidden="1" outlineLevel="1">
      <c r="B105" s="223">
        <f t="shared" si="113"/>
        <v>44561</v>
      </c>
      <c r="C105" s="136"/>
      <c r="D105" s="17">
        <f t="shared" si="114"/>
        <v>24</v>
      </c>
      <c r="E105" s="36" cm="1">
        <f t="array" ref="E105">INDEX(L$20:BF$20,1,D105)</f>
        <v>0</v>
      </c>
      <c r="F105" s="36"/>
      <c r="G105" s="36"/>
      <c r="H105" s="36"/>
      <c r="I105" s="36"/>
      <c r="J105" s="36"/>
      <c r="K105" s="36"/>
      <c r="L105" s="139" cm="1">
        <f t="array" ref="L105">IF($D105&lt;=L$5,$E105*INDEX($L$26:$BF$26,1,L$5-$D105+1),0)</f>
        <v>0</v>
      </c>
      <c r="M105" s="139" cm="1">
        <f t="array" ref="M105">IF($D105&lt;=M$5,$E105*INDEX($L$26:$BF$26,1,M$5-$D105+1),0)</f>
        <v>0</v>
      </c>
      <c r="N105" s="139" cm="1">
        <f t="array" ref="N105">IF($D105&lt;=N$5,$E105*INDEX($L$26:$BF$26,1,N$5-$D105+1),0)</f>
        <v>0</v>
      </c>
      <c r="O105" s="139" cm="1">
        <f t="array" ref="O105">IF($D105&lt;=O$5,$E105*INDEX($L$26:$BF$26,1,O$5-$D105+1),0)</f>
        <v>0</v>
      </c>
      <c r="P105" s="139" cm="1">
        <f t="array" ref="P105">IF($D105&lt;=P$5,$E105*INDEX($L$26:$BF$26,1,P$5-$D105+1),0)</f>
        <v>0</v>
      </c>
      <c r="Q105" s="139" cm="1">
        <f t="array" ref="Q105">IF($D105&lt;=Q$5,$E105*INDEX($L$26:$BF$26,1,Q$5-$D105+1),0)</f>
        <v>0</v>
      </c>
      <c r="R105" s="139" cm="1">
        <f t="array" ref="R105">IF($D105&lt;=R$5,$E105*INDEX($L$26:$BF$26,1,R$5-$D105+1),0)</f>
        <v>0</v>
      </c>
      <c r="S105" s="139" cm="1">
        <f t="array" ref="S105">IF($D105&lt;=S$5,$E105*INDEX($L$26:$BF$26,1,S$5-$D105+1),0)</f>
        <v>0</v>
      </c>
      <c r="T105" s="139" cm="1">
        <f t="array" ref="T105">IF($D105&lt;=T$5,$E105*INDEX($L$26:$BF$26,1,T$5-$D105+1),0)</f>
        <v>0</v>
      </c>
      <c r="U105" s="139" cm="1">
        <f t="array" ref="U105">IF($D105&lt;=U$5,$E105*INDEX($L$26:$BF$26,1,U$5-$D105+1),0)</f>
        <v>0</v>
      </c>
      <c r="V105" s="139" cm="1">
        <f t="array" ref="V105">IF($D105&lt;=V$5,$E105*INDEX($L$26:$BF$26,1,V$5-$D105+1),0)</f>
        <v>0</v>
      </c>
      <c r="W105" s="139" cm="1">
        <f t="array" ref="W105">IF($D105&lt;=W$5,$E105*INDEX($L$26:$BF$26,1,W$5-$D105+1),0)</f>
        <v>0</v>
      </c>
      <c r="X105" s="139" cm="1">
        <f t="array" ref="X105">IF($D105&lt;=X$5,$E105*INDEX($L$26:$BF$26,1,X$5-$D105+1),0)</f>
        <v>0</v>
      </c>
      <c r="Y105" s="139" cm="1">
        <f t="array" ref="Y105">IF($D105&lt;=Y$5,$E105*INDEX($L$26:$BF$26,1,Y$5-$D105+1),0)</f>
        <v>0</v>
      </c>
      <c r="Z105" s="139" cm="1">
        <f t="array" ref="Z105">IF($D105&lt;=Z$5,$E105*INDEX($L$26:$BF$26,1,Z$5-$D105+1),0)</f>
        <v>0</v>
      </c>
      <c r="AA105" s="139" cm="1">
        <f t="array" ref="AA105">IF($D105&lt;=AA$5,$E105*INDEX($L$26:$BF$26,1,AA$5-$D105+1),0)</f>
        <v>0</v>
      </c>
      <c r="AB105" s="139" cm="1">
        <f t="array" ref="AB105">IF($D105&lt;=AB$5,$E105*INDEX($L$26:$BF$26,1,AB$5-$D105+1),0)</f>
        <v>0</v>
      </c>
      <c r="AC105" s="139" cm="1">
        <f t="array" ref="AC105">IF($D105&lt;=AC$5,$E105*INDEX($L$26:$BF$26,1,AC$5-$D105+1),0)</f>
        <v>0</v>
      </c>
      <c r="AD105" s="139" cm="1">
        <f t="array" ref="AD105">IF($D105&lt;=AD$5,$E105*INDEX($L$26:$BF$26,1,AD$5-$D105+1),0)</f>
        <v>0</v>
      </c>
      <c r="AE105" s="139" cm="1">
        <f t="array" ref="AE105">IF($D105&lt;=AE$5,$E105*INDEX($L$26:$BF$26,1,AE$5-$D105+1),0)</f>
        <v>0</v>
      </c>
      <c r="AF105" s="139" cm="1">
        <f t="array" ref="AF105">IF($D105&lt;=AF$5,$E105*INDEX($L$26:$BF$26,1,AF$5-$D105+1),0)</f>
        <v>0</v>
      </c>
      <c r="AG105" s="139" cm="1">
        <f t="array" ref="AG105">IF($D105&lt;=AG$5,$E105*INDEX($L$26:$BF$26,1,AG$5-$D105+1),0)</f>
        <v>0</v>
      </c>
      <c r="AH105" s="139" cm="1">
        <f t="array" ref="AH105">IF($D105&lt;=AH$5,$E105*INDEX($L$26:$BF$26,1,AH$5-$D105+1),0)</f>
        <v>0</v>
      </c>
      <c r="AI105" s="139" cm="1">
        <f t="array" ref="AI105">IF($D105&lt;=AI$5,$E105*INDEX($L$26:$BF$26,1,AI$5-$D105+1),0)</f>
        <v>0</v>
      </c>
      <c r="AJ105" s="139" cm="1">
        <f t="array" ref="AJ105">IF($D105&lt;=AJ$5,$E105*INDEX($L$26:$BF$26,1,AJ$5-$D105+1),0)</f>
        <v>0</v>
      </c>
      <c r="AK105" s="139" cm="1">
        <f t="array" ref="AK105">IF($D105&lt;=AK$5,$E105*INDEX($L$26:$BF$26,1,AK$5-$D105+1),0)</f>
        <v>0</v>
      </c>
      <c r="AL105" s="139" cm="1">
        <f t="array" ref="AL105">IF($D105&lt;=AL$5,$E105*INDEX($L$26:$BF$26,1,AL$5-$D105+1),0)</f>
        <v>0</v>
      </c>
      <c r="AM105" s="139" cm="1">
        <f t="array" ref="AM105">IF($D105&lt;=AM$5,$E105*INDEX($L$26:$BF$26,1,AM$5-$D105+1),0)</f>
        <v>0</v>
      </c>
      <c r="AN105" s="139" cm="1">
        <f t="array" ref="AN105">IF($D105&lt;=AN$5,$E105*INDEX($L$26:$BF$26,1,AN$5-$D105+1),0)</f>
        <v>0</v>
      </c>
      <c r="AO105" s="139" cm="1">
        <f t="array" ref="AO105">IF($D105&lt;=AO$5,$E105*INDEX($L$26:$BF$26,1,AO$5-$D105+1),0)</f>
        <v>0</v>
      </c>
      <c r="AP105" s="139" cm="1">
        <f t="array" ref="AP105">IF($D105&lt;=AP$5,$E105*INDEX($L$26:$BF$26,1,AP$5-$D105+1),0)</f>
        <v>0</v>
      </c>
      <c r="AQ105" s="139" cm="1">
        <f t="array" ref="AQ105">IF($D105&lt;=AQ$5,$E105*INDEX($L$26:$BF$26,1,AQ$5-$D105+1),0)</f>
        <v>0</v>
      </c>
      <c r="AR105" s="139" cm="1">
        <f t="array" ref="AR105">IF($D105&lt;=AR$5,$E105*INDEX($L$26:$BF$26,1,AR$5-$D105+1),0)</f>
        <v>0</v>
      </c>
      <c r="AS105" s="139" cm="1">
        <f t="array" ref="AS105">IF($D105&lt;=AS$5,$E105*INDEX($L$26:$BF$26,1,AS$5-$D105+1),0)</f>
        <v>0</v>
      </c>
      <c r="AT105" s="139" cm="1">
        <f t="array" ref="AT105">IF($D105&lt;=AT$5,$E105*INDEX($L$26:$BF$26,1,AT$5-$D105+1),0)</f>
        <v>0</v>
      </c>
      <c r="AU105" s="139" cm="1">
        <f t="array" ref="AU105">IF($D105&lt;=AU$5,$E105*INDEX($L$26:$BF$26,1,AU$5-$D105+1),0)</f>
        <v>0</v>
      </c>
      <c r="AV105" s="139" cm="1">
        <f t="array" ref="AV105">IF($D105&lt;=AV$5,$E105*INDEX($L$26:$BF$26,1,AV$5-$D105+1),0)</f>
        <v>0</v>
      </c>
      <c r="AW105" s="139" cm="1">
        <f t="array" ref="AW105">IF($D105&lt;=AW$5,$E105*INDEX($L$26:$BF$26,1,AW$5-$D105+1),0)</f>
        <v>0</v>
      </c>
      <c r="AX105" s="139" cm="1">
        <f t="array" ref="AX105">IF($D105&lt;=AX$5,$E105*INDEX($L$26:$BF$26,1,AX$5-$D105+1),0)</f>
        <v>0</v>
      </c>
      <c r="AY105" s="139" cm="1">
        <f t="array" ref="AY105">IF($D105&lt;=AY$5,$E105*INDEX($L$26:$BF$26,1,AY$5-$D105+1),0)</f>
        <v>0</v>
      </c>
      <c r="AZ105" s="139" cm="1">
        <f t="array" ref="AZ105">IF($D105&lt;=AZ$5,$E105*INDEX($L$26:$BF$26,1,AZ$5-$D105+1),0)</f>
        <v>0</v>
      </c>
      <c r="BA105" s="139" cm="1">
        <f t="array" ref="BA105">IF($D105&lt;=BA$5,$E105*INDEX($L$26:$BF$26,1,BA$5-$D105+1),0)</f>
        <v>0</v>
      </c>
      <c r="BB105" s="139" cm="1">
        <f t="array" ref="BB105">IF($D105&lt;=BB$5,$E105*INDEX($L$26:$BF$26,1,BB$5-$D105+1),0)</f>
        <v>0</v>
      </c>
      <c r="BC105" s="139" cm="1">
        <f t="array" ref="BC105">IF($D105&lt;=BC$5,$E105*INDEX($L$26:$BF$26,1,BC$5-$D105+1),0)</f>
        <v>0</v>
      </c>
      <c r="BD105" s="139" cm="1">
        <f t="array" ref="BD105">IF($D105&lt;=BD$5,$E105*INDEX($L$26:$BF$26,1,BD$5-$D105+1),0)</f>
        <v>0</v>
      </c>
      <c r="BE105" s="139" cm="1">
        <f t="array" ref="BE105">IF($D105&lt;=BE$5,$E105*INDEX($L$26:$BF$26,1,BE$5-$D105+1),0)</f>
        <v>0</v>
      </c>
      <c r="BF105" s="139" cm="1">
        <f t="array" ref="BF105">IF($D105&lt;=BF$5,$E105*INDEX($L$26:$BF$26,1,BF$5-$D105+1),0)</f>
        <v>0</v>
      </c>
      <c r="BH105" s="70">
        <f t="shared" ca="1" si="115"/>
        <v>0</v>
      </c>
      <c r="BI105" s="70">
        <f t="shared" ca="1" si="115"/>
        <v>0</v>
      </c>
      <c r="BJ105" s="70">
        <f t="shared" ca="1" si="115"/>
        <v>0</v>
      </c>
      <c r="BK105" s="70">
        <f t="shared" ca="1" si="115"/>
        <v>0</v>
      </c>
      <c r="BL105" s="70">
        <f t="shared" ca="1" si="115"/>
        <v>0</v>
      </c>
      <c r="BM105" s="70">
        <f t="shared" ca="1" si="115"/>
        <v>0</v>
      </c>
      <c r="BN105" s="70">
        <f t="shared" ca="1" si="115"/>
        <v>0</v>
      </c>
      <c r="BO105" s="70">
        <f t="shared" ca="1" si="115"/>
        <v>0</v>
      </c>
      <c r="BP105" s="70">
        <f t="shared" ca="1" si="115"/>
        <v>0</v>
      </c>
      <c r="BQ105" s="70">
        <f t="shared" ca="1" si="115"/>
        <v>0</v>
      </c>
      <c r="BR105" s="70">
        <f t="shared" ca="1" si="115"/>
        <v>0</v>
      </c>
      <c r="BS105" s="70">
        <f t="shared" ca="1" si="115"/>
        <v>0</v>
      </c>
      <c r="BT105" s="70">
        <f t="shared" ca="1" si="115"/>
        <v>0</v>
      </c>
      <c r="BU105" s="70">
        <f t="shared" ca="1" si="115"/>
        <v>0</v>
      </c>
      <c r="BV105" s="70">
        <f t="shared" ca="1" si="115"/>
        <v>0</v>
      </c>
      <c r="BW105" s="70">
        <f t="shared" ca="1" si="115"/>
        <v>0</v>
      </c>
      <c r="BX105" s="139"/>
      <c r="BY105" s="70">
        <f t="shared" ca="1" si="112"/>
        <v>0</v>
      </c>
      <c r="BZ105" s="70">
        <f t="shared" ca="1" si="112"/>
        <v>0</v>
      </c>
      <c r="CA105" s="70">
        <f t="shared" ca="1" si="112"/>
        <v>0</v>
      </c>
      <c r="CB105" s="70">
        <f t="shared" ca="1" si="112"/>
        <v>0</v>
      </c>
    </row>
    <row r="106" spans="2:80" s="217" customFormat="1" hidden="1" outlineLevel="1">
      <c r="B106" s="223">
        <f t="shared" si="113"/>
        <v>44592</v>
      </c>
      <c r="C106" s="136"/>
      <c r="D106" s="17">
        <f t="shared" si="114"/>
        <v>25</v>
      </c>
      <c r="E106" s="36" cm="1">
        <f t="array" ref="E106">INDEX(L$20:BF$20,1,D106)</f>
        <v>0</v>
      </c>
      <c r="F106" s="36"/>
      <c r="G106" s="36"/>
      <c r="H106" s="36"/>
      <c r="I106" s="36"/>
      <c r="J106" s="36"/>
      <c r="K106" s="36"/>
      <c r="L106" s="139" cm="1">
        <f t="array" ref="L106">IF($D106&lt;=L$5,$E106*INDEX($L$26:$BF$26,1,L$5-$D106+1),0)</f>
        <v>0</v>
      </c>
      <c r="M106" s="139" cm="1">
        <f t="array" ref="M106">IF($D106&lt;=M$5,$E106*INDEX($L$26:$BF$26,1,M$5-$D106+1),0)</f>
        <v>0</v>
      </c>
      <c r="N106" s="139" cm="1">
        <f t="array" ref="N106">IF($D106&lt;=N$5,$E106*INDEX($L$26:$BF$26,1,N$5-$D106+1),0)</f>
        <v>0</v>
      </c>
      <c r="O106" s="139" cm="1">
        <f t="array" ref="O106">IF($D106&lt;=O$5,$E106*INDEX($L$26:$BF$26,1,O$5-$D106+1),0)</f>
        <v>0</v>
      </c>
      <c r="P106" s="139" cm="1">
        <f t="array" ref="P106">IF($D106&lt;=P$5,$E106*INDEX($L$26:$BF$26,1,P$5-$D106+1),0)</f>
        <v>0</v>
      </c>
      <c r="Q106" s="139" cm="1">
        <f t="array" ref="Q106">IF($D106&lt;=Q$5,$E106*INDEX($L$26:$BF$26,1,Q$5-$D106+1),0)</f>
        <v>0</v>
      </c>
      <c r="R106" s="139" cm="1">
        <f t="array" ref="R106">IF($D106&lt;=R$5,$E106*INDEX($L$26:$BF$26,1,R$5-$D106+1),0)</f>
        <v>0</v>
      </c>
      <c r="S106" s="139" cm="1">
        <f t="array" ref="S106">IF($D106&lt;=S$5,$E106*INDEX($L$26:$BF$26,1,S$5-$D106+1),0)</f>
        <v>0</v>
      </c>
      <c r="T106" s="139" cm="1">
        <f t="array" ref="T106">IF($D106&lt;=T$5,$E106*INDEX($L$26:$BF$26,1,T$5-$D106+1),0)</f>
        <v>0</v>
      </c>
      <c r="U106" s="139" cm="1">
        <f t="array" ref="U106">IF($D106&lt;=U$5,$E106*INDEX($L$26:$BF$26,1,U$5-$D106+1),0)</f>
        <v>0</v>
      </c>
      <c r="V106" s="139" cm="1">
        <f t="array" ref="V106">IF($D106&lt;=V$5,$E106*INDEX($L$26:$BF$26,1,V$5-$D106+1),0)</f>
        <v>0</v>
      </c>
      <c r="W106" s="139" cm="1">
        <f t="array" ref="W106">IF($D106&lt;=W$5,$E106*INDEX($L$26:$BF$26,1,W$5-$D106+1),0)</f>
        <v>0</v>
      </c>
      <c r="X106" s="139" cm="1">
        <f t="array" ref="X106">IF($D106&lt;=X$5,$E106*INDEX($L$26:$BF$26,1,X$5-$D106+1),0)</f>
        <v>0</v>
      </c>
      <c r="Y106" s="139" cm="1">
        <f t="array" ref="Y106">IF($D106&lt;=Y$5,$E106*INDEX($L$26:$BF$26,1,Y$5-$D106+1),0)</f>
        <v>0</v>
      </c>
      <c r="Z106" s="139" cm="1">
        <f t="array" ref="Z106">IF($D106&lt;=Z$5,$E106*INDEX($L$26:$BF$26,1,Z$5-$D106+1),0)</f>
        <v>0</v>
      </c>
      <c r="AA106" s="139" cm="1">
        <f t="array" ref="AA106">IF($D106&lt;=AA$5,$E106*INDEX($L$26:$BF$26,1,AA$5-$D106+1),0)</f>
        <v>0</v>
      </c>
      <c r="AB106" s="139" cm="1">
        <f t="array" ref="AB106">IF($D106&lt;=AB$5,$E106*INDEX($L$26:$BF$26,1,AB$5-$D106+1),0)</f>
        <v>0</v>
      </c>
      <c r="AC106" s="139" cm="1">
        <f t="array" ref="AC106">IF($D106&lt;=AC$5,$E106*INDEX($L$26:$BF$26,1,AC$5-$D106+1),0)</f>
        <v>0</v>
      </c>
      <c r="AD106" s="139" cm="1">
        <f t="array" ref="AD106">IF($D106&lt;=AD$5,$E106*INDEX($L$26:$BF$26,1,AD$5-$D106+1),0)</f>
        <v>0</v>
      </c>
      <c r="AE106" s="139" cm="1">
        <f t="array" ref="AE106">IF($D106&lt;=AE$5,$E106*INDEX($L$26:$BF$26,1,AE$5-$D106+1),0)</f>
        <v>0</v>
      </c>
      <c r="AF106" s="139" cm="1">
        <f t="array" ref="AF106">IF($D106&lt;=AF$5,$E106*INDEX($L$26:$BF$26,1,AF$5-$D106+1),0)</f>
        <v>0</v>
      </c>
      <c r="AG106" s="139" cm="1">
        <f t="array" ref="AG106">IF($D106&lt;=AG$5,$E106*INDEX($L$26:$BF$26,1,AG$5-$D106+1),0)</f>
        <v>0</v>
      </c>
      <c r="AH106" s="139" cm="1">
        <f t="array" ref="AH106">IF($D106&lt;=AH$5,$E106*INDEX($L$26:$BF$26,1,AH$5-$D106+1),0)</f>
        <v>0</v>
      </c>
      <c r="AI106" s="139" cm="1">
        <f t="array" ref="AI106">IF($D106&lt;=AI$5,$E106*INDEX($L$26:$BF$26,1,AI$5-$D106+1),0)</f>
        <v>0</v>
      </c>
      <c r="AJ106" s="139" cm="1">
        <f t="array" ref="AJ106">IF($D106&lt;=AJ$5,$E106*INDEX($L$26:$BF$26,1,AJ$5-$D106+1),0)</f>
        <v>0</v>
      </c>
      <c r="AK106" s="139" cm="1">
        <f t="array" ref="AK106">IF($D106&lt;=AK$5,$E106*INDEX($L$26:$BF$26,1,AK$5-$D106+1),0)</f>
        <v>0</v>
      </c>
      <c r="AL106" s="139" cm="1">
        <f t="array" ref="AL106">IF($D106&lt;=AL$5,$E106*INDEX($L$26:$BF$26,1,AL$5-$D106+1),0)</f>
        <v>0</v>
      </c>
      <c r="AM106" s="139" cm="1">
        <f t="array" ref="AM106">IF($D106&lt;=AM$5,$E106*INDEX($L$26:$BF$26,1,AM$5-$D106+1),0)</f>
        <v>0</v>
      </c>
      <c r="AN106" s="139" cm="1">
        <f t="array" ref="AN106">IF($D106&lt;=AN$5,$E106*INDEX($L$26:$BF$26,1,AN$5-$D106+1),0)</f>
        <v>0</v>
      </c>
      <c r="AO106" s="139" cm="1">
        <f t="array" ref="AO106">IF($D106&lt;=AO$5,$E106*INDEX($L$26:$BF$26,1,AO$5-$D106+1),0)</f>
        <v>0</v>
      </c>
      <c r="AP106" s="139" cm="1">
        <f t="array" ref="AP106">IF($D106&lt;=AP$5,$E106*INDEX($L$26:$BF$26,1,AP$5-$D106+1),0)</f>
        <v>0</v>
      </c>
      <c r="AQ106" s="139" cm="1">
        <f t="array" ref="AQ106">IF($D106&lt;=AQ$5,$E106*INDEX($L$26:$BF$26,1,AQ$5-$D106+1),0)</f>
        <v>0</v>
      </c>
      <c r="AR106" s="139" cm="1">
        <f t="array" ref="AR106">IF($D106&lt;=AR$5,$E106*INDEX($L$26:$BF$26,1,AR$5-$D106+1),0)</f>
        <v>0</v>
      </c>
      <c r="AS106" s="139" cm="1">
        <f t="array" ref="AS106">IF($D106&lt;=AS$5,$E106*INDEX($L$26:$BF$26,1,AS$5-$D106+1),0)</f>
        <v>0</v>
      </c>
      <c r="AT106" s="139" cm="1">
        <f t="array" ref="AT106">IF($D106&lt;=AT$5,$E106*INDEX($L$26:$BF$26,1,AT$5-$D106+1),0)</f>
        <v>0</v>
      </c>
      <c r="AU106" s="139" cm="1">
        <f t="array" ref="AU106">IF($D106&lt;=AU$5,$E106*INDEX($L$26:$BF$26,1,AU$5-$D106+1),0)</f>
        <v>0</v>
      </c>
      <c r="AV106" s="139" cm="1">
        <f t="array" ref="AV106">IF($D106&lt;=AV$5,$E106*INDEX($L$26:$BF$26,1,AV$5-$D106+1),0)</f>
        <v>0</v>
      </c>
      <c r="AW106" s="139" cm="1">
        <f t="array" ref="AW106">IF($D106&lt;=AW$5,$E106*INDEX($L$26:$BF$26,1,AW$5-$D106+1),0)</f>
        <v>0</v>
      </c>
      <c r="AX106" s="139" cm="1">
        <f t="array" ref="AX106">IF($D106&lt;=AX$5,$E106*INDEX($L$26:$BF$26,1,AX$5-$D106+1),0)</f>
        <v>0</v>
      </c>
      <c r="AY106" s="139" cm="1">
        <f t="array" ref="AY106">IF($D106&lt;=AY$5,$E106*INDEX($L$26:$BF$26,1,AY$5-$D106+1),0)</f>
        <v>0</v>
      </c>
      <c r="AZ106" s="139" cm="1">
        <f t="array" ref="AZ106">IF($D106&lt;=AZ$5,$E106*INDEX($L$26:$BF$26,1,AZ$5-$D106+1),0)</f>
        <v>0</v>
      </c>
      <c r="BA106" s="139" cm="1">
        <f t="array" ref="BA106">IF($D106&lt;=BA$5,$E106*INDEX($L$26:$BF$26,1,BA$5-$D106+1),0)</f>
        <v>0</v>
      </c>
      <c r="BB106" s="139" cm="1">
        <f t="array" ref="BB106">IF($D106&lt;=BB$5,$E106*INDEX($L$26:$BF$26,1,BB$5-$D106+1),0)</f>
        <v>0</v>
      </c>
      <c r="BC106" s="139" cm="1">
        <f t="array" ref="BC106">IF($D106&lt;=BC$5,$E106*INDEX($L$26:$BF$26,1,BC$5-$D106+1),0)</f>
        <v>0</v>
      </c>
      <c r="BD106" s="139" cm="1">
        <f t="array" ref="BD106">IF($D106&lt;=BD$5,$E106*INDEX($L$26:$BF$26,1,BD$5-$D106+1),0)</f>
        <v>0</v>
      </c>
      <c r="BE106" s="139" cm="1">
        <f t="array" ref="BE106">IF($D106&lt;=BE$5,$E106*INDEX($L$26:$BF$26,1,BE$5-$D106+1),0)</f>
        <v>0</v>
      </c>
      <c r="BF106" s="139" cm="1">
        <f t="array" ref="BF106">IF($D106&lt;=BF$5,$E106*INDEX($L$26:$BF$26,1,BF$5-$D106+1),0)</f>
        <v>0</v>
      </c>
      <c r="BH106" s="70">
        <f t="shared" ca="1" si="115"/>
        <v>0</v>
      </c>
      <c r="BI106" s="70">
        <f t="shared" ca="1" si="115"/>
        <v>0</v>
      </c>
      <c r="BJ106" s="70">
        <f t="shared" ca="1" si="115"/>
        <v>0</v>
      </c>
      <c r="BK106" s="70">
        <f t="shared" ca="1" si="115"/>
        <v>0</v>
      </c>
      <c r="BL106" s="70">
        <f t="shared" ca="1" si="115"/>
        <v>0</v>
      </c>
      <c r="BM106" s="70">
        <f t="shared" ca="1" si="115"/>
        <v>0</v>
      </c>
      <c r="BN106" s="70">
        <f t="shared" ca="1" si="115"/>
        <v>0</v>
      </c>
      <c r="BO106" s="70">
        <f t="shared" ca="1" si="115"/>
        <v>0</v>
      </c>
      <c r="BP106" s="70">
        <f t="shared" ca="1" si="115"/>
        <v>0</v>
      </c>
      <c r="BQ106" s="70">
        <f t="shared" ca="1" si="115"/>
        <v>0</v>
      </c>
      <c r="BR106" s="70">
        <f t="shared" ca="1" si="115"/>
        <v>0</v>
      </c>
      <c r="BS106" s="70">
        <f t="shared" ca="1" si="115"/>
        <v>0</v>
      </c>
      <c r="BT106" s="70">
        <f t="shared" ca="1" si="115"/>
        <v>0</v>
      </c>
      <c r="BU106" s="70">
        <f t="shared" ca="1" si="115"/>
        <v>0</v>
      </c>
      <c r="BV106" s="70">
        <f t="shared" ca="1" si="115"/>
        <v>0</v>
      </c>
      <c r="BW106" s="70">
        <f t="shared" ca="1" si="115"/>
        <v>0</v>
      </c>
      <c r="BX106" s="139"/>
      <c r="BY106" s="70">
        <f t="shared" ca="1" si="112"/>
        <v>0</v>
      </c>
      <c r="BZ106" s="70">
        <f t="shared" ca="1" si="112"/>
        <v>0</v>
      </c>
      <c r="CA106" s="70">
        <f t="shared" ca="1" si="112"/>
        <v>0</v>
      </c>
      <c r="CB106" s="70">
        <f t="shared" ca="1" si="112"/>
        <v>0</v>
      </c>
    </row>
    <row r="107" spans="2:80" s="217" customFormat="1" hidden="1" outlineLevel="1">
      <c r="B107" s="223">
        <f t="shared" si="113"/>
        <v>44620</v>
      </c>
      <c r="C107" s="136"/>
      <c r="D107" s="17">
        <f t="shared" si="114"/>
        <v>26</v>
      </c>
      <c r="E107" s="36" cm="1">
        <f t="array" ref="E107">INDEX(L$20:BF$20,1,D107)</f>
        <v>0</v>
      </c>
      <c r="F107" s="36"/>
      <c r="G107" s="36"/>
      <c r="H107" s="36"/>
      <c r="I107" s="36"/>
      <c r="J107" s="36"/>
      <c r="K107" s="36"/>
      <c r="L107" s="139" cm="1">
        <f t="array" ref="L107">IF($D107&lt;=L$5,$E107*INDEX($L$26:$BF$26,1,L$5-$D107+1),0)</f>
        <v>0</v>
      </c>
      <c r="M107" s="139" cm="1">
        <f t="array" ref="M107">IF($D107&lt;=M$5,$E107*INDEX($L$26:$BF$26,1,M$5-$D107+1),0)</f>
        <v>0</v>
      </c>
      <c r="N107" s="139" cm="1">
        <f t="array" ref="N107">IF($D107&lt;=N$5,$E107*INDEX($L$26:$BF$26,1,N$5-$D107+1),0)</f>
        <v>0</v>
      </c>
      <c r="O107" s="139" cm="1">
        <f t="array" ref="O107">IF($D107&lt;=O$5,$E107*INDEX($L$26:$BF$26,1,O$5-$D107+1),0)</f>
        <v>0</v>
      </c>
      <c r="P107" s="139" cm="1">
        <f t="array" ref="P107">IF($D107&lt;=P$5,$E107*INDEX($L$26:$BF$26,1,P$5-$D107+1),0)</f>
        <v>0</v>
      </c>
      <c r="Q107" s="139" cm="1">
        <f t="array" ref="Q107">IF($D107&lt;=Q$5,$E107*INDEX($L$26:$BF$26,1,Q$5-$D107+1),0)</f>
        <v>0</v>
      </c>
      <c r="R107" s="139" cm="1">
        <f t="array" ref="R107">IF($D107&lt;=R$5,$E107*INDEX($L$26:$BF$26,1,R$5-$D107+1),0)</f>
        <v>0</v>
      </c>
      <c r="S107" s="139" cm="1">
        <f t="array" ref="S107">IF($D107&lt;=S$5,$E107*INDEX($L$26:$BF$26,1,S$5-$D107+1),0)</f>
        <v>0</v>
      </c>
      <c r="T107" s="139" cm="1">
        <f t="array" ref="T107">IF($D107&lt;=T$5,$E107*INDEX($L$26:$BF$26,1,T$5-$D107+1),0)</f>
        <v>0</v>
      </c>
      <c r="U107" s="139" cm="1">
        <f t="array" ref="U107">IF($D107&lt;=U$5,$E107*INDEX($L$26:$BF$26,1,U$5-$D107+1),0)</f>
        <v>0</v>
      </c>
      <c r="V107" s="139" cm="1">
        <f t="array" ref="V107">IF($D107&lt;=V$5,$E107*INDEX($L$26:$BF$26,1,V$5-$D107+1),0)</f>
        <v>0</v>
      </c>
      <c r="W107" s="139" cm="1">
        <f t="array" ref="W107">IF($D107&lt;=W$5,$E107*INDEX($L$26:$BF$26,1,W$5-$D107+1),0)</f>
        <v>0</v>
      </c>
      <c r="X107" s="139" cm="1">
        <f t="array" ref="X107">IF($D107&lt;=X$5,$E107*INDEX($L$26:$BF$26,1,X$5-$D107+1),0)</f>
        <v>0</v>
      </c>
      <c r="Y107" s="139" cm="1">
        <f t="array" ref="Y107">IF($D107&lt;=Y$5,$E107*INDEX($L$26:$BF$26,1,Y$5-$D107+1),0)</f>
        <v>0</v>
      </c>
      <c r="Z107" s="139" cm="1">
        <f t="array" ref="Z107">IF($D107&lt;=Z$5,$E107*INDEX($L$26:$BF$26,1,Z$5-$D107+1),0)</f>
        <v>0</v>
      </c>
      <c r="AA107" s="139" cm="1">
        <f t="array" ref="AA107">IF($D107&lt;=AA$5,$E107*INDEX($L$26:$BF$26,1,AA$5-$D107+1),0)</f>
        <v>0</v>
      </c>
      <c r="AB107" s="139" cm="1">
        <f t="array" ref="AB107">IF($D107&lt;=AB$5,$E107*INDEX($L$26:$BF$26,1,AB$5-$D107+1),0)</f>
        <v>0</v>
      </c>
      <c r="AC107" s="139" cm="1">
        <f t="array" ref="AC107">IF($D107&lt;=AC$5,$E107*INDEX($L$26:$BF$26,1,AC$5-$D107+1),0)</f>
        <v>0</v>
      </c>
      <c r="AD107" s="139" cm="1">
        <f t="array" ref="AD107">IF($D107&lt;=AD$5,$E107*INDEX($L$26:$BF$26,1,AD$5-$D107+1),0)</f>
        <v>0</v>
      </c>
      <c r="AE107" s="139" cm="1">
        <f t="array" ref="AE107">IF($D107&lt;=AE$5,$E107*INDEX($L$26:$BF$26,1,AE$5-$D107+1),0)</f>
        <v>0</v>
      </c>
      <c r="AF107" s="139" cm="1">
        <f t="array" ref="AF107">IF($D107&lt;=AF$5,$E107*INDEX($L$26:$BF$26,1,AF$5-$D107+1),0)</f>
        <v>0</v>
      </c>
      <c r="AG107" s="139" cm="1">
        <f t="array" ref="AG107">IF($D107&lt;=AG$5,$E107*INDEX($L$26:$BF$26,1,AG$5-$D107+1),0)</f>
        <v>0</v>
      </c>
      <c r="AH107" s="139" cm="1">
        <f t="array" ref="AH107">IF($D107&lt;=AH$5,$E107*INDEX($L$26:$BF$26,1,AH$5-$D107+1),0)</f>
        <v>0</v>
      </c>
      <c r="AI107" s="139" cm="1">
        <f t="array" ref="AI107">IF($D107&lt;=AI$5,$E107*INDEX($L$26:$BF$26,1,AI$5-$D107+1),0)</f>
        <v>0</v>
      </c>
      <c r="AJ107" s="139" cm="1">
        <f t="array" ref="AJ107">IF($D107&lt;=AJ$5,$E107*INDEX($L$26:$BF$26,1,AJ$5-$D107+1),0)</f>
        <v>0</v>
      </c>
      <c r="AK107" s="139" cm="1">
        <f t="array" ref="AK107">IF($D107&lt;=AK$5,$E107*INDEX($L$26:$BF$26,1,AK$5-$D107+1),0)</f>
        <v>0</v>
      </c>
      <c r="AL107" s="139" cm="1">
        <f t="array" ref="AL107">IF($D107&lt;=AL$5,$E107*INDEX($L$26:$BF$26,1,AL$5-$D107+1),0)</f>
        <v>0</v>
      </c>
      <c r="AM107" s="139" cm="1">
        <f t="array" ref="AM107">IF($D107&lt;=AM$5,$E107*INDEX($L$26:$BF$26,1,AM$5-$D107+1),0)</f>
        <v>0</v>
      </c>
      <c r="AN107" s="139" cm="1">
        <f t="array" ref="AN107">IF($D107&lt;=AN$5,$E107*INDEX($L$26:$BF$26,1,AN$5-$D107+1),0)</f>
        <v>0</v>
      </c>
      <c r="AO107" s="139" cm="1">
        <f t="array" ref="AO107">IF($D107&lt;=AO$5,$E107*INDEX($L$26:$BF$26,1,AO$5-$D107+1),0)</f>
        <v>0</v>
      </c>
      <c r="AP107" s="139" cm="1">
        <f t="array" ref="AP107">IF($D107&lt;=AP$5,$E107*INDEX($L$26:$BF$26,1,AP$5-$D107+1),0)</f>
        <v>0</v>
      </c>
      <c r="AQ107" s="139" cm="1">
        <f t="array" ref="AQ107">IF($D107&lt;=AQ$5,$E107*INDEX($L$26:$BF$26,1,AQ$5-$D107+1),0)</f>
        <v>0</v>
      </c>
      <c r="AR107" s="139" cm="1">
        <f t="array" ref="AR107">IF($D107&lt;=AR$5,$E107*INDEX($L$26:$BF$26,1,AR$5-$D107+1),0)</f>
        <v>0</v>
      </c>
      <c r="AS107" s="139" cm="1">
        <f t="array" ref="AS107">IF($D107&lt;=AS$5,$E107*INDEX($L$26:$BF$26,1,AS$5-$D107+1),0)</f>
        <v>0</v>
      </c>
      <c r="AT107" s="139" cm="1">
        <f t="array" ref="AT107">IF($D107&lt;=AT$5,$E107*INDEX($L$26:$BF$26,1,AT$5-$D107+1),0)</f>
        <v>0</v>
      </c>
      <c r="AU107" s="139" cm="1">
        <f t="array" ref="AU107">IF($D107&lt;=AU$5,$E107*INDEX($L$26:$BF$26,1,AU$5-$D107+1),0)</f>
        <v>0</v>
      </c>
      <c r="AV107" s="139" cm="1">
        <f t="array" ref="AV107">IF($D107&lt;=AV$5,$E107*INDEX($L$26:$BF$26,1,AV$5-$D107+1),0)</f>
        <v>0</v>
      </c>
      <c r="AW107" s="139" cm="1">
        <f t="array" ref="AW107">IF($D107&lt;=AW$5,$E107*INDEX($L$26:$BF$26,1,AW$5-$D107+1),0)</f>
        <v>0</v>
      </c>
      <c r="AX107" s="139" cm="1">
        <f t="array" ref="AX107">IF($D107&lt;=AX$5,$E107*INDEX($L$26:$BF$26,1,AX$5-$D107+1),0)</f>
        <v>0</v>
      </c>
      <c r="AY107" s="139" cm="1">
        <f t="array" ref="AY107">IF($D107&lt;=AY$5,$E107*INDEX($L$26:$BF$26,1,AY$5-$D107+1),0)</f>
        <v>0</v>
      </c>
      <c r="AZ107" s="139" cm="1">
        <f t="array" ref="AZ107">IF($D107&lt;=AZ$5,$E107*INDEX($L$26:$BF$26,1,AZ$5-$D107+1),0)</f>
        <v>0</v>
      </c>
      <c r="BA107" s="139" cm="1">
        <f t="array" ref="BA107">IF($D107&lt;=BA$5,$E107*INDEX($L$26:$BF$26,1,BA$5-$D107+1),0)</f>
        <v>0</v>
      </c>
      <c r="BB107" s="139" cm="1">
        <f t="array" ref="BB107">IF($D107&lt;=BB$5,$E107*INDEX($L$26:$BF$26,1,BB$5-$D107+1),0)</f>
        <v>0</v>
      </c>
      <c r="BC107" s="139" cm="1">
        <f t="array" ref="BC107">IF($D107&lt;=BC$5,$E107*INDEX($L$26:$BF$26,1,BC$5-$D107+1),0)</f>
        <v>0</v>
      </c>
      <c r="BD107" s="139" cm="1">
        <f t="array" ref="BD107">IF($D107&lt;=BD$5,$E107*INDEX($L$26:$BF$26,1,BD$5-$D107+1),0)</f>
        <v>0</v>
      </c>
      <c r="BE107" s="139" cm="1">
        <f t="array" ref="BE107">IF($D107&lt;=BE$5,$E107*INDEX($L$26:$BF$26,1,BE$5-$D107+1),0)</f>
        <v>0</v>
      </c>
      <c r="BF107" s="139" cm="1">
        <f t="array" ref="BF107">IF($D107&lt;=BF$5,$E107*INDEX($L$26:$BF$26,1,BF$5-$D107+1),0)</f>
        <v>0</v>
      </c>
      <c r="BH107" s="70">
        <f t="shared" ca="1" si="115"/>
        <v>0</v>
      </c>
      <c r="BI107" s="70">
        <f t="shared" ca="1" si="115"/>
        <v>0</v>
      </c>
      <c r="BJ107" s="70">
        <f t="shared" ca="1" si="115"/>
        <v>0</v>
      </c>
      <c r="BK107" s="70">
        <f t="shared" ca="1" si="115"/>
        <v>0</v>
      </c>
      <c r="BL107" s="70">
        <f t="shared" ca="1" si="115"/>
        <v>0</v>
      </c>
      <c r="BM107" s="70">
        <f t="shared" ca="1" si="115"/>
        <v>0</v>
      </c>
      <c r="BN107" s="70">
        <f t="shared" ca="1" si="115"/>
        <v>0</v>
      </c>
      <c r="BO107" s="70">
        <f t="shared" ca="1" si="115"/>
        <v>0</v>
      </c>
      <c r="BP107" s="70">
        <f t="shared" ca="1" si="115"/>
        <v>0</v>
      </c>
      <c r="BQ107" s="70">
        <f t="shared" ca="1" si="115"/>
        <v>0</v>
      </c>
      <c r="BR107" s="70">
        <f t="shared" ca="1" si="115"/>
        <v>0</v>
      </c>
      <c r="BS107" s="70">
        <f t="shared" ca="1" si="115"/>
        <v>0</v>
      </c>
      <c r="BT107" s="70">
        <f t="shared" ca="1" si="115"/>
        <v>0</v>
      </c>
      <c r="BU107" s="70">
        <f t="shared" ca="1" si="115"/>
        <v>0</v>
      </c>
      <c r="BV107" s="70">
        <f t="shared" ca="1" si="115"/>
        <v>0</v>
      </c>
      <c r="BW107" s="70">
        <f t="shared" ca="1" si="115"/>
        <v>0</v>
      </c>
      <c r="BX107" s="139"/>
      <c r="BY107" s="70">
        <f t="shared" ca="1" si="112"/>
        <v>0</v>
      </c>
      <c r="BZ107" s="70">
        <f t="shared" ca="1" si="112"/>
        <v>0</v>
      </c>
      <c r="CA107" s="70">
        <f t="shared" ca="1" si="112"/>
        <v>0</v>
      </c>
      <c r="CB107" s="70">
        <f t="shared" ca="1" si="112"/>
        <v>0</v>
      </c>
    </row>
    <row r="108" spans="2:80" s="217" customFormat="1" hidden="1" outlineLevel="1">
      <c r="B108" s="223">
        <f t="shared" si="113"/>
        <v>44651</v>
      </c>
      <c r="C108" s="136"/>
      <c r="D108" s="17">
        <f t="shared" si="114"/>
        <v>27</v>
      </c>
      <c r="E108" s="36" cm="1">
        <f t="array" ref="E108">INDEX(L$20:BF$20,1,D108)</f>
        <v>0</v>
      </c>
      <c r="F108" s="36"/>
      <c r="G108" s="36"/>
      <c r="H108" s="36"/>
      <c r="I108" s="36"/>
      <c r="J108" s="36"/>
      <c r="K108" s="36"/>
      <c r="L108" s="139" cm="1">
        <f t="array" ref="L108">IF($D108&lt;=L$5,$E108*INDEX($L$26:$BF$26,1,L$5-$D108+1),0)</f>
        <v>0</v>
      </c>
      <c r="M108" s="139" cm="1">
        <f t="array" ref="M108">IF($D108&lt;=M$5,$E108*INDEX($L$26:$BF$26,1,M$5-$D108+1),0)</f>
        <v>0</v>
      </c>
      <c r="N108" s="139" cm="1">
        <f t="array" ref="N108">IF($D108&lt;=N$5,$E108*INDEX($L$26:$BF$26,1,N$5-$D108+1),0)</f>
        <v>0</v>
      </c>
      <c r="O108" s="139" cm="1">
        <f t="array" ref="O108">IF($D108&lt;=O$5,$E108*INDEX($L$26:$BF$26,1,O$5-$D108+1),0)</f>
        <v>0</v>
      </c>
      <c r="P108" s="139" cm="1">
        <f t="array" ref="P108">IF($D108&lt;=P$5,$E108*INDEX($L$26:$BF$26,1,P$5-$D108+1),0)</f>
        <v>0</v>
      </c>
      <c r="Q108" s="139" cm="1">
        <f t="array" ref="Q108">IF($D108&lt;=Q$5,$E108*INDEX($L$26:$BF$26,1,Q$5-$D108+1),0)</f>
        <v>0</v>
      </c>
      <c r="R108" s="139" cm="1">
        <f t="array" ref="R108">IF($D108&lt;=R$5,$E108*INDEX($L$26:$BF$26,1,R$5-$D108+1),0)</f>
        <v>0</v>
      </c>
      <c r="S108" s="139" cm="1">
        <f t="array" ref="S108">IF($D108&lt;=S$5,$E108*INDEX($L$26:$BF$26,1,S$5-$D108+1),0)</f>
        <v>0</v>
      </c>
      <c r="T108" s="139" cm="1">
        <f t="array" ref="T108">IF($D108&lt;=T$5,$E108*INDEX($L$26:$BF$26,1,T$5-$D108+1),0)</f>
        <v>0</v>
      </c>
      <c r="U108" s="139" cm="1">
        <f t="array" ref="U108">IF($D108&lt;=U$5,$E108*INDEX($L$26:$BF$26,1,U$5-$D108+1),0)</f>
        <v>0</v>
      </c>
      <c r="V108" s="139" cm="1">
        <f t="array" ref="V108">IF($D108&lt;=V$5,$E108*INDEX($L$26:$BF$26,1,V$5-$D108+1),0)</f>
        <v>0</v>
      </c>
      <c r="W108" s="139" cm="1">
        <f t="array" ref="W108">IF($D108&lt;=W$5,$E108*INDEX($L$26:$BF$26,1,W$5-$D108+1),0)</f>
        <v>0</v>
      </c>
      <c r="X108" s="139" cm="1">
        <f t="array" ref="X108">IF($D108&lt;=X$5,$E108*INDEX($L$26:$BF$26,1,X$5-$D108+1),0)</f>
        <v>0</v>
      </c>
      <c r="Y108" s="139" cm="1">
        <f t="array" ref="Y108">IF($D108&lt;=Y$5,$E108*INDEX($L$26:$BF$26,1,Y$5-$D108+1),0)</f>
        <v>0</v>
      </c>
      <c r="Z108" s="139" cm="1">
        <f t="array" ref="Z108">IF($D108&lt;=Z$5,$E108*INDEX($L$26:$BF$26,1,Z$5-$D108+1),0)</f>
        <v>0</v>
      </c>
      <c r="AA108" s="139" cm="1">
        <f t="array" ref="AA108">IF($D108&lt;=AA$5,$E108*INDEX($L$26:$BF$26,1,AA$5-$D108+1),0)</f>
        <v>0</v>
      </c>
      <c r="AB108" s="139" cm="1">
        <f t="array" ref="AB108">IF($D108&lt;=AB$5,$E108*INDEX($L$26:$BF$26,1,AB$5-$D108+1),0)</f>
        <v>0</v>
      </c>
      <c r="AC108" s="139" cm="1">
        <f t="array" ref="AC108">IF($D108&lt;=AC$5,$E108*INDEX($L$26:$BF$26,1,AC$5-$D108+1),0)</f>
        <v>0</v>
      </c>
      <c r="AD108" s="139" cm="1">
        <f t="array" ref="AD108">IF($D108&lt;=AD$5,$E108*INDEX($L$26:$BF$26,1,AD$5-$D108+1),0)</f>
        <v>0</v>
      </c>
      <c r="AE108" s="139" cm="1">
        <f t="array" ref="AE108">IF($D108&lt;=AE$5,$E108*INDEX($L$26:$BF$26,1,AE$5-$D108+1),0)</f>
        <v>0</v>
      </c>
      <c r="AF108" s="139" cm="1">
        <f t="array" ref="AF108">IF($D108&lt;=AF$5,$E108*INDEX($L$26:$BF$26,1,AF$5-$D108+1),0)</f>
        <v>0</v>
      </c>
      <c r="AG108" s="139" cm="1">
        <f t="array" ref="AG108">IF($D108&lt;=AG$5,$E108*INDEX($L$26:$BF$26,1,AG$5-$D108+1),0)</f>
        <v>0</v>
      </c>
      <c r="AH108" s="139" cm="1">
        <f t="array" ref="AH108">IF($D108&lt;=AH$5,$E108*INDEX($L$26:$BF$26,1,AH$5-$D108+1),0)</f>
        <v>0</v>
      </c>
      <c r="AI108" s="139" cm="1">
        <f t="array" ref="AI108">IF($D108&lt;=AI$5,$E108*INDEX($L$26:$BF$26,1,AI$5-$D108+1),0)</f>
        <v>0</v>
      </c>
      <c r="AJ108" s="139" cm="1">
        <f t="array" ref="AJ108">IF($D108&lt;=AJ$5,$E108*INDEX($L$26:$BF$26,1,AJ$5-$D108+1),0)</f>
        <v>0</v>
      </c>
      <c r="AK108" s="139" cm="1">
        <f t="array" ref="AK108">IF($D108&lt;=AK$5,$E108*INDEX($L$26:$BF$26,1,AK$5-$D108+1),0)</f>
        <v>0</v>
      </c>
      <c r="AL108" s="139" cm="1">
        <f t="array" ref="AL108">IF($D108&lt;=AL$5,$E108*INDEX($L$26:$BF$26,1,AL$5-$D108+1),0)</f>
        <v>0</v>
      </c>
      <c r="AM108" s="139" cm="1">
        <f t="array" ref="AM108">IF($D108&lt;=AM$5,$E108*INDEX($L$26:$BF$26,1,AM$5-$D108+1),0)</f>
        <v>0</v>
      </c>
      <c r="AN108" s="139" cm="1">
        <f t="array" ref="AN108">IF($D108&lt;=AN$5,$E108*INDEX($L$26:$BF$26,1,AN$5-$D108+1),0)</f>
        <v>0</v>
      </c>
      <c r="AO108" s="139" cm="1">
        <f t="array" ref="AO108">IF($D108&lt;=AO$5,$E108*INDEX($L$26:$BF$26,1,AO$5-$D108+1),0)</f>
        <v>0</v>
      </c>
      <c r="AP108" s="139" cm="1">
        <f t="array" ref="AP108">IF($D108&lt;=AP$5,$E108*INDEX($L$26:$BF$26,1,AP$5-$D108+1),0)</f>
        <v>0</v>
      </c>
      <c r="AQ108" s="139" cm="1">
        <f t="array" ref="AQ108">IF($D108&lt;=AQ$5,$E108*INDEX($L$26:$BF$26,1,AQ$5-$D108+1),0)</f>
        <v>0</v>
      </c>
      <c r="AR108" s="139" cm="1">
        <f t="array" ref="AR108">IF($D108&lt;=AR$5,$E108*INDEX($L$26:$BF$26,1,AR$5-$D108+1),0)</f>
        <v>0</v>
      </c>
      <c r="AS108" s="139" cm="1">
        <f t="array" ref="AS108">IF($D108&lt;=AS$5,$E108*INDEX($L$26:$BF$26,1,AS$5-$D108+1),0)</f>
        <v>0</v>
      </c>
      <c r="AT108" s="139" cm="1">
        <f t="array" ref="AT108">IF($D108&lt;=AT$5,$E108*INDEX($L$26:$BF$26,1,AT$5-$D108+1),0)</f>
        <v>0</v>
      </c>
      <c r="AU108" s="139" cm="1">
        <f t="array" ref="AU108">IF($D108&lt;=AU$5,$E108*INDEX($L$26:$BF$26,1,AU$5-$D108+1),0)</f>
        <v>0</v>
      </c>
      <c r="AV108" s="139" cm="1">
        <f t="array" ref="AV108">IF($D108&lt;=AV$5,$E108*INDEX($L$26:$BF$26,1,AV$5-$D108+1),0)</f>
        <v>0</v>
      </c>
      <c r="AW108" s="139" cm="1">
        <f t="array" ref="AW108">IF($D108&lt;=AW$5,$E108*INDEX($L$26:$BF$26,1,AW$5-$D108+1),0)</f>
        <v>0</v>
      </c>
      <c r="AX108" s="139" cm="1">
        <f t="array" ref="AX108">IF($D108&lt;=AX$5,$E108*INDEX($L$26:$BF$26,1,AX$5-$D108+1),0)</f>
        <v>0</v>
      </c>
      <c r="AY108" s="139" cm="1">
        <f t="array" ref="AY108">IF($D108&lt;=AY$5,$E108*INDEX($L$26:$BF$26,1,AY$5-$D108+1),0)</f>
        <v>0</v>
      </c>
      <c r="AZ108" s="139" cm="1">
        <f t="array" ref="AZ108">IF($D108&lt;=AZ$5,$E108*INDEX($L$26:$BF$26,1,AZ$5-$D108+1),0)</f>
        <v>0</v>
      </c>
      <c r="BA108" s="139" cm="1">
        <f t="array" ref="BA108">IF($D108&lt;=BA$5,$E108*INDEX($L$26:$BF$26,1,BA$5-$D108+1),0)</f>
        <v>0</v>
      </c>
      <c r="BB108" s="139" cm="1">
        <f t="array" ref="BB108">IF($D108&lt;=BB$5,$E108*INDEX($L$26:$BF$26,1,BB$5-$D108+1),0)</f>
        <v>0</v>
      </c>
      <c r="BC108" s="139" cm="1">
        <f t="array" ref="BC108">IF($D108&lt;=BC$5,$E108*INDEX($L$26:$BF$26,1,BC$5-$D108+1),0)</f>
        <v>0</v>
      </c>
      <c r="BD108" s="139" cm="1">
        <f t="array" ref="BD108">IF($D108&lt;=BD$5,$E108*INDEX($L$26:$BF$26,1,BD$5-$D108+1),0)</f>
        <v>0</v>
      </c>
      <c r="BE108" s="139" cm="1">
        <f t="array" ref="BE108">IF($D108&lt;=BE$5,$E108*INDEX($L$26:$BF$26,1,BE$5-$D108+1),0)</f>
        <v>0</v>
      </c>
      <c r="BF108" s="139" cm="1">
        <f t="array" ref="BF108">IF($D108&lt;=BF$5,$E108*INDEX($L$26:$BF$26,1,BF$5-$D108+1),0)</f>
        <v>0</v>
      </c>
      <c r="BH108" s="70">
        <f t="shared" ca="1" si="115"/>
        <v>0</v>
      </c>
      <c r="BI108" s="70">
        <f t="shared" ca="1" si="115"/>
        <v>0</v>
      </c>
      <c r="BJ108" s="70">
        <f t="shared" ca="1" si="115"/>
        <v>0</v>
      </c>
      <c r="BK108" s="70">
        <f t="shared" ca="1" si="115"/>
        <v>0</v>
      </c>
      <c r="BL108" s="70">
        <f t="shared" ca="1" si="115"/>
        <v>0</v>
      </c>
      <c r="BM108" s="70">
        <f t="shared" ca="1" si="115"/>
        <v>0</v>
      </c>
      <c r="BN108" s="70">
        <f t="shared" ca="1" si="115"/>
        <v>0</v>
      </c>
      <c r="BO108" s="70">
        <f t="shared" ca="1" si="115"/>
        <v>0</v>
      </c>
      <c r="BP108" s="70">
        <f t="shared" ca="1" si="115"/>
        <v>0</v>
      </c>
      <c r="BQ108" s="70">
        <f t="shared" ca="1" si="115"/>
        <v>0</v>
      </c>
      <c r="BR108" s="70">
        <f t="shared" ca="1" si="115"/>
        <v>0</v>
      </c>
      <c r="BS108" s="70">
        <f t="shared" ca="1" si="115"/>
        <v>0</v>
      </c>
      <c r="BT108" s="70">
        <f t="shared" ca="1" si="115"/>
        <v>0</v>
      </c>
      <c r="BU108" s="70">
        <f t="shared" ca="1" si="115"/>
        <v>0</v>
      </c>
      <c r="BV108" s="70">
        <f t="shared" ca="1" si="115"/>
        <v>0</v>
      </c>
      <c r="BW108" s="70">
        <f t="shared" ca="1" si="115"/>
        <v>0</v>
      </c>
      <c r="BX108" s="139"/>
      <c r="BY108" s="70">
        <f t="shared" ca="1" si="112"/>
        <v>0</v>
      </c>
      <c r="BZ108" s="70">
        <f t="shared" ca="1" si="112"/>
        <v>0</v>
      </c>
      <c r="CA108" s="70">
        <f t="shared" ca="1" si="112"/>
        <v>0</v>
      </c>
      <c r="CB108" s="70">
        <f t="shared" ca="1" si="112"/>
        <v>0</v>
      </c>
    </row>
    <row r="109" spans="2:80" s="217" customFormat="1" hidden="1" outlineLevel="1">
      <c r="B109" s="223">
        <f t="shared" si="113"/>
        <v>44681</v>
      </c>
      <c r="C109" s="136"/>
      <c r="D109" s="17">
        <f t="shared" si="114"/>
        <v>28</v>
      </c>
      <c r="E109" s="36" cm="1">
        <f t="array" ref="E109">INDEX(L$20:BF$20,1,D109)</f>
        <v>0</v>
      </c>
      <c r="F109" s="36"/>
      <c r="G109" s="36"/>
      <c r="H109" s="36"/>
      <c r="I109" s="36"/>
      <c r="J109" s="36"/>
      <c r="K109" s="36"/>
      <c r="L109" s="139" cm="1">
        <f t="array" ref="L109">IF($D109&lt;=L$5,$E109*INDEX($L$26:$BF$26,1,L$5-$D109+1),0)</f>
        <v>0</v>
      </c>
      <c r="M109" s="139" cm="1">
        <f t="array" ref="M109">IF($D109&lt;=M$5,$E109*INDEX($L$26:$BF$26,1,M$5-$D109+1),0)</f>
        <v>0</v>
      </c>
      <c r="N109" s="139" cm="1">
        <f t="array" ref="N109">IF($D109&lt;=N$5,$E109*INDEX($L$26:$BF$26,1,N$5-$D109+1),0)</f>
        <v>0</v>
      </c>
      <c r="O109" s="139" cm="1">
        <f t="array" ref="O109">IF($D109&lt;=O$5,$E109*INDEX($L$26:$BF$26,1,O$5-$D109+1),0)</f>
        <v>0</v>
      </c>
      <c r="P109" s="139" cm="1">
        <f t="array" ref="P109">IF($D109&lt;=P$5,$E109*INDEX($L$26:$BF$26,1,P$5-$D109+1),0)</f>
        <v>0</v>
      </c>
      <c r="Q109" s="139" cm="1">
        <f t="array" ref="Q109">IF($D109&lt;=Q$5,$E109*INDEX($L$26:$BF$26,1,Q$5-$D109+1),0)</f>
        <v>0</v>
      </c>
      <c r="R109" s="139" cm="1">
        <f t="array" ref="R109">IF($D109&lt;=R$5,$E109*INDEX($L$26:$BF$26,1,R$5-$D109+1),0)</f>
        <v>0</v>
      </c>
      <c r="S109" s="139" cm="1">
        <f t="array" ref="S109">IF($D109&lt;=S$5,$E109*INDEX($L$26:$BF$26,1,S$5-$D109+1),0)</f>
        <v>0</v>
      </c>
      <c r="T109" s="139" cm="1">
        <f t="array" ref="T109">IF($D109&lt;=T$5,$E109*INDEX($L$26:$BF$26,1,T$5-$D109+1),0)</f>
        <v>0</v>
      </c>
      <c r="U109" s="139" cm="1">
        <f t="array" ref="U109">IF($D109&lt;=U$5,$E109*INDEX($L$26:$BF$26,1,U$5-$D109+1),0)</f>
        <v>0</v>
      </c>
      <c r="V109" s="139" cm="1">
        <f t="array" ref="V109">IF($D109&lt;=V$5,$E109*INDEX($L$26:$BF$26,1,V$5-$D109+1),0)</f>
        <v>0</v>
      </c>
      <c r="W109" s="139" cm="1">
        <f t="array" ref="W109">IF($D109&lt;=W$5,$E109*INDEX($L$26:$BF$26,1,W$5-$D109+1),0)</f>
        <v>0</v>
      </c>
      <c r="X109" s="139" cm="1">
        <f t="array" ref="X109">IF($D109&lt;=X$5,$E109*INDEX($L$26:$BF$26,1,X$5-$D109+1),0)</f>
        <v>0</v>
      </c>
      <c r="Y109" s="139" cm="1">
        <f t="array" ref="Y109">IF($D109&lt;=Y$5,$E109*INDEX($L$26:$BF$26,1,Y$5-$D109+1),0)</f>
        <v>0</v>
      </c>
      <c r="Z109" s="139" cm="1">
        <f t="array" ref="Z109">IF($D109&lt;=Z$5,$E109*INDEX($L$26:$BF$26,1,Z$5-$D109+1),0)</f>
        <v>0</v>
      </c>
      <c r="AA109" s="139" cm="1">
        <f t="array" ref="AA109">IF($D109&lt;=AA$5,$E109*INDEX($L$26:$BF$26,1,AA$5-$D109+1),0)</f>
        <v>0</v>
      </c>
      <c r="AB109" s="139" cm="1">
        <f t="array" ref="AB109">IF($D109&lt;=AB$5,$E109*INDEX($L$26:$BF$26,1,AB$5-$D109+1),0)</f>
        <v>0</v>
      </c>
      <c r="AC109" s="139" cm="1">
        <f t="array" ref="AC109">IF($D109&lt;=AC$5,$E109*INDEX($L$26:$BF$26,1,AC$5-$D109+1),0)</f>
        <v>0</v>
      </c>
      <c r="AD109" s="139" cm="1">
        <f t="array" ref="AD109">IF($D109&lt;=AD$5,$E109*INDEX($L$26:$BF$26,1,AD$5-$D109+1),0)</f>
        <v>0</v>
      </c>
      <c r="AE109" s="139" cm="1">
        <f t="array" ref="AE109">IF($D109&lt;=AE$5,$E109*INDEX($L$26:$BF$26,1,AE$5-$D109+1),0)</f>
        <v>0</v>
      </c>
      <c r="AF109" s="139" cm="1">
        <f t="array" ref="AF109">IF($D109&lt;=AF$5,$E109*INDEX($L$26:$BF$26,1,AF$5-$D109+1),0)</f>
        <v>0</v>
      </c>
      <c r="AG109" s="139" cm="1">
        <f t="array" ref="AG109">IF($D109&lt;=AG$5,$E109*INDEX($L$26:$BF$26,1,AG$5-$D109+1),0)</f>
        <v>0</v>
      </c>
      <c r="AH109" s="139" cm="1">
        <f t="array" ref="AH109">IF($D109&lt;=AH$5,$E109*INDEX($L$26:$BF$26,1,AH$5-$D109+1),0)</f>
        <v>0</v>
      </c>
      <c r="AI109" s="139" cm="1">
        <f t="array" ref="AI109">IF($D109&lt;=AI$5,$E109*INDEX($L$26:$BF$26,1,AI$5-$D109+1),0)</f>
        <v>0</v>
      </c>
      <c r="AJ109" s="139" cm="1">
        <f t="array" ref="AJ109">IF($D109&lt;=AJ$5,$E109*INDEX($L$26:$BF$26,1,AJ$5-$D109+1),0)</f>
        <v>0</v>
      </c>
      <c r="AK109" s="139" cm="1">
        <f t="array" ref="AK109">IF($D109&lt;=AK$5,$E109*INDEX($L$26:$BF$26,1,AK$5-$D109+1),0)</f>
        <v>0</v>
      </c>
      <c r="AL109" s="139" cm="1">
        <f t="array" ref="AL109">IF($D109&lt;=AL$5,$E109*INDEX($L$26:$BF$26,1,AL$5-$D109+1),0)</f>
        <v>0</v>
      </c>
      <c r="AM109" s="139" cm="1">
        <f t="array" ref="AM109">IF($D109&lt;=AM$5,$E109*INDEX($L$26:$BF$26,1,AM$5-$D109+1),0)</f>
        <v>0</v>
      </c>
      <c r="AN109" s="139" cm="1">
        <f t="array" ref="AN109">IF($D109&lt;=AN$5,$E109*INDEX($L$26:$BF$26,1,AN$5-$D109+1),0)</f>
        <v>0</v>
      </c>
      <c r="AO109" s="139" cm="1">
        <f t="array" ref="AO109">IF($D109&lt;=AO$5,$E109*INDEX($L$26:$BF$26,1,AO$5-$D109+1),0)</f>
        <v>0</v>
      </c>
      <c r="AP109" s="139" cm="1">
        <f t="array" ref="AP109">IF($D109&lt;=AP$5,$E109*INDEX($L$26:$BF$26,1,AP$5-$D109+1),0)</f>
        <v>0</v>
      </c>
      <c r="AQ109" s="139" cm="1">
        <f t="array" ref="AQ109">IF($D109&lt;=AQ$5,$E109*INDEX($L$26:$BF$26,1,AQ$5-$D109+1),0)</f>
        <v>0</v>
      </c>
      <c r="AR109" s="139" cm="1">
        <f t="array" ref="AR109">IF($D109&lt;=AR$5,$E109*INDEX($L$26:$BF$26,1,AR$5-$D109+1),0)</f>
        <v>0</v>
      </c>
      <c r="AS109" s="139" cm="1">
        <f t="array" ref="AS109">IF($D109&lt;=AS$5,$E109*INDEX($L$26:$BF$26,1,AS$5-$D109+1),0)</f>
        <v>0</v>
      </c>
      <c r="AT109" s="139" cm="1">
        <f t="array" ref="AT109">IF($D109&lt;=AT$5,$E109*INDEX($L$26:$BF$26,1,AT$5-$D109+1),0)</f>
        <v>0</v>
      </c>
      <c r="AU109" s="139" cm="1">
        <f t="array" ref="AU109">IF($D109&lt;=AU$5,$E109*INDEX($L$26:$BF$26,1,AU$5-$D109+1),0)</f>
        <v>0</v>
      </c>
      <c r="AV109" s="139" cm="1">
        <f t="array" ref="AV109">IF($D109&lt;=AV$5,$E109*INDEX($L$26:$BF$26,1,AV$5-$D109+1),0)</f>
        <v>0</v>
      </c>
      <c r="AW109" s="139" cm="1">
        <f t="array" ref="AW109">IF($D109&lt;=AW$5,$E109*INDEX($L$26:$BF$26,1,AW$5-$D109+1),0)</f>
        <v>0</v>
      </c>
      <c r="AX109" s="139" cm="1">
        <f t="array" ref="AX109">IF($D109&lt;=AX$5,$E109*INDEX($L$26:$BF$26,1,AX$5-$D109+1),0)</f>
        <v>0</v>
      </c>
      <c r="AY109" s="139" cm="1">
        <f t="array" ref="AY109">IF($D109&lt;=AY$5,$E109*INDEX($L$26:$BF$26,1,AY$5-$D109+1),0)</f>
        <v>0</v>
      </c>
      <c r="AZ109" s="139" cm="1">
        <f t="array" ref="AZ109">IF($D109&lt;=AZ$5,$E109*INDEX($L$26:$BF$26,1,AZ$5-$D109+1),0)</f>
        <v>0</v>
      </c>
      <c r="BA109" s="139" cm="1">
        <f t="array" ref="BA109">IF($D109&lt;=BA$5,$E109*INDEX($L$26:$BF$26,1,BA$5-$D109+1),0)</f>
        <v>0</v>
      </c>
      <c r="BB109" s="139" cm="1">
        <f t="array" ref="BB109">IF($D109&lt;=BB$5,$E109*INDEX($L$26:$BF$26,1,BB$5-$D109+1),0)</f>
        <v>0</v>
      </c>
      <c r="BC109" s="139" cm="1">
        <f t="array" ref="BC109">IF($D109&lt;=BC$5,$E109*INDEX($L$26:$BF$26,1,BC$5-$D109+1),0)</f>
        <v>0</v>
      </c>
      <c r="BD109" s="139" cm="1">
        <f t="array" ref="BD109">IF($D109&lt;=BD$5,$E109*INDEX($L$26:$BF$26,1,BD$5-$D109+1),0)</f>
        <v>0</v>
      </c>
      <c r="BE109" s="139" cm="1">
        <f t="array" ref="BE109">IF($D109&lt;=BE$5,$E109*INDEX($L$26:$BF$26,1,BE$5-$D109+1),0)</f>
        <v>0</v>
      </c>
      <c r="BF109" s="139" cm="1">
        <f t="array" ref="BF109">IF($D109&lt;=BF$5,$E109*INDEX($L$26:$BF$26,1,BF$5-$D109+1),0)</f>
        <v>0</v>
      </c>
      <c r="BH109" s="70">
        <f t="shared" ca="1" si="115"/>
        <v>0</v>
      </c>
      <c r="BI109" s="70">
        <f t="shared" ca="1" si="115"/>
        <v>0</v>
      </c>
      <c r="BJ109" s="70">
        <f t="shared" ca="1" si="115"/>
        <v>0</v>
      </c>
      <c r="BK109" s="70">
        <f t="shared" ca="1" si="115"/>
        <v>0</v>
      </c>
      <c r="BL109" s="70">
        <f t="shared" ca="1" si="115"/>
        <v>0</v>
      </c>
      <c r="BM109" s="70">
        <f t="shared" ca="1" si="115"/>
        <v>0</v>
      </c>
      <c r="BN109" s="70">
        <f t="shared" ca="1" si="115"/>
        <v>0</v>
      </c>
      <c r="BO109" s="70">
        <f t="shared" ca="1" si="115"/>
        <v>0</v>
      </c>
      <c r="BP109" s="70">
        <f t="shared" ca="1" si="115"/>
        <v>0</v>
      </c>
      <c r="BQ109" s="70">
        <f t="shared" ca="1" si="115"/>
        <v>0</v>
      </c>
      <c r="BR109" s="70">
        <f t="shared" ca="1" si="115"/>
        <v>0</v>
      </c>
      <c r="BS109" s="70">
        <f t="shared" ca="1" si="115"/>
        <v>0</v>
      </c>
      <c r="BT109" s="70">
        <f t="shared" ca="1" si="115"/>
        <v>0</v>
      </c>
      <c r="BU109" s="70">
        <f t="shared" ca="1" si="115"/>
        <v>0</v>
      </c>
      <c r="BV109" s="70">
        <f t="shared" ca="1" si="115"/>
        <v>0</v>
      </c>
      <c r="BW109" s="70">
        <f t="shared" ca="1" si="115"/>
        <v>0</v>
      </c>
      <c r="BX109" s="139"/>
      <c r="BY109" s="70">
        <f t="shared" ca="1" si="112"/>
        <v>0</v>
      </c>
      <c r="BZ109" s="70">
        <f t="shared" ca="1" si="112"/>
        <v>0</v>
      </c>
      <c r="CA109" s="70">
        <f t="shared" ca="1" si="112"/>
        <v>0</v>
      </c>
      <c r="CB109" s="70">
        <f t="shared" ca="1" si="112"/>
        <v>0</v>
      </c>
    </row>
    <row r="110" spans="2:80" s="217" customFormat="1" hidden="1" outlineLevel="1">
      <c r="B110" s="223">
        <f t="shared" si="113"/>
        <v>44712</v>
      </c>
      <c r="C110" s="136"/>
      <c r="D110" s="17">
        <f t="shared" si="114"/>
        <v>29</v>
      </c>
      <c r="E110" s="36" cm="1">
        <f t="array" ref="E110">INDEX(L$20:BF$20,1,D110)</f>
        <v>0</v>
      </c>
      <c r="F110" s="36"/>
      <c r="G110" s="36"/>
      <c r="H110" s="36"/>
      <c r="I110" s="36"/>
      <c r="J110" s="36"/>
      <c r="K110" s="36"/>
      <c r="L110" s="139" cm="1">
        <f t="array" ref="L110">IF($D110&lt;=L$5,$E110*INDEX($L$26:$BF$26,1,L$5-$D110+1),0)</f>
        <v>0</v>
      </c>
      <c r="M110" s="139" cm="1">
        <f t="array" ref="M110">IF($D110&lt;=M$5,$E110*INDEX($L$26:$BF$26,1,M$5-$D110+1),0)</f>
        <v>0</v>
      </c>
      <c r="N110" s="139" cm="1">
        <f t="array" ref="N110">IF($D110&lt;=N$5,$E110*INDEX($L$26:$BF$26,1,N$5-$D110+1),0)</f>
        <v>0</v>
      </c>
      <c r="O110" s="139" cm="1">
        <f t="array" ref="O110">IF($D110&lt;=O$5,$E110*INDEX($L$26:$BF$26,1,O$5-$D110+1),0)</f>
        <v>0</v>
      </c>
      <c r="P110" s="139" cm="1">
        <f t="array" ref="P110">IF($D110&lt;=P$5,$E110*INDEX($L$26:$BF$26,1,P$5-$D110+1),0)</f>
        <v>0</v>
      </c>
      <c r="Q110" s="139" cm="1">
        <f t="array" ref="Q110">IF($D110&lt;=Q$5,$E110*INDEX($L$26:$BF$26,1,Q$5-$D110+1),0)</f>
        <v>0</v>
      </c>
      <c r="R110" s="139" cm="1">
        <f t="array" ref="R110">IF($D110&lt;=R$5,$E110*INDEX($L$26:$BF$26,1,R$5-$D110+1),0)</f>
        <v>0</v>
      </c>
      <c r="S110" s="139" cm="1">
        <f t="array" ref="S110">IF($D110&lt;=S$5,$E110*INDEX($L$26:$BF$26,1,S$5-$D110+1),0)</f>
        <v>0</v>
      </c>
      <c r="T110" s="139" cm="1">
        <f t="array" ref="T110">IF($D110&lt;=T$5,$E110*INDEX($L$26:$BF$26,1,T$5-$D110+1),0)</f>
        <v>0</v>
      </c>
      <c r="U110" s="139" cm="1">
        <f t="array" ref="U110">IF($D110&lt;=U$5,$E110*INDEX($L$26:$BF$26,1,U$5-$D110+1),0)</f>
        <v>0</v>
      </c>
      <c r="V110" s="139" cm="1">
        <f t="array" ref="V110">IF($D110&lt;=V$5,$E110*INDEX($L$26:$BF$26,1,V$5-$D110+1),0)</f>
        <v>0</v>
      </c>
      <c r="W110" s="139" cm="1">
        <f t="array" ref="W110">IF($D110&lt;=W$5,$E110*INDEX($L$26:$BF$26,1,W$5-$D110+1),0)</f>
        <v>0</v>
      </c>
      <c r="X110" s="139" cm="1">
        <f t="array" ref="X110">IF($D110&lt;=X$5,$E110*INDEX($L$26:$BF$26,1,X$5-$D110+1),0)</f>
        <v>0</v>
      </c>
      <c r="Y110" s="139" cm="1">
        <f t="array" ref="Y110">IF($D110&lt;=Y$5,$E110*INDEX($L$26:$BF$26,1,Y$5-$D110+1),0)</f>
        <v>0</v>
      </c>
      <c r="Z110" s="139" cm="1">
        <f t="array" ref="Z110">IF($D110&lt;=Z$5,$E110*INDEX($L$26:$BF$26,1,Z$5-$D110+1),0)</f>
        <v>0</v>
      </c>
      <c r="AA110" s="139" cm="1">
        <f t="array" ref="AA110">IF($D110&lt;=AA$5,$E110*INDEX($L$26:$BF$26,1,AA$5-$D110+1),0)</f>
        <v>0</v>
      </c>
      <c r="AB110" s="139" cm="1">
        <f t="array" ref="AB110">IF($D110&lt;=AB$5,$E110*INDEX($L$26:$BF$26,1,AB$5-$D110+1),0)</f>
        <v>0</v>
      </c>
      <c r="AC110" s="139" cm="1">
        <f t="array" ref="AC110">IF($D110&lt;=AC$5,$E110*INDEX($L$26:$BF$26,1,AC$5-$D110+1),0)</f>
        <v>0</v>
      </c>
      <c r="AD110" s="139" cm="1">
        <f t="array" ref="AD110">IF($D110&lt;=AD$5,$E110*INDEX($L$26:$BF$26,1,AD$5-$D110+1),0)</f>
        <v>0</v>
      </c>
      <c r="AE110" s="139" cm="1">
        <f t="array" ref="AE110">IF($D110&lt;=AE$5,$E110*INDEX($L$26:$BF$26,1,AE$5-$D110+1),0)</f>
        <v>0</v>
      </c>
      <c r="AF110" s="139" cm="1">
        <f t="array" ref="AF110">IF($D110&lt;=AF$5,$E110*INDEX($L$26:$BF$26,1,AF$5-$D110+1),0)</f>
        <v>0</v>
      </c>
      <c r="AG110" s="139" cm="1">
        <f t="array" ref="AG110">IF($D110&lt;=AG$5,$E110*INDEX($L$26:$BF$26,1,AG$5-$D110+1),0)</f>
        <v>0</v>
      </c>
      <c r="AH110" s="139" cm="1">
        <f t="array" ref="AH110">IF($D110&lt;=AH$5,$E110*INDEX($L$26:$BF$26,1,AH$5-$D110+1),0)</f>
        <v>0</v>
      </c>
      <c r="AI110" s="139" cm="1">
        <f t="array" ref="AI110">IF($D110&lt;=AI$5,$E110*INDEX($L$26:$BF$26,1,AI$5-$D110+1),0)</f>
        <v>0</v>
      </c>
      <c r="AJ110" s="139" cm="1">
        <f t="array" ref="AJ110">IF($D110&lt;=AJ$5,$E110*INDEX($L$26:$BF$26,1,AJ$5-$D110+1),0)</f>
        <v>0</v>
      </c>
      <c r="AK110" s="139" cm="1">
        <f t="array" ref="AK110">IF($D110&lt;=AK$5,$E110*INDEX($L$26:$BF$26,1,AK$5-$D110+1),0)</f>
        <v>0</v>
      </c>
      <c r="AL110" s="139" cm="1">
        <f t="array" ref="AL110">IF($D110&lt;=AL$5,$E110*INDEX($L$26:$BF$26,1,AL$5-$D110+1),0)</f>
        <v>0</v>
      </c>
      <c r="AM110" s="139" cm="1">
        <f t="array" ref="AM110">IF($D110&lt;=AM$5,$E110*INDEX($L$26:$BF$26,1,AM$5-$D110+1),0)</f>
        <v>0</v>
      </c>
      <c r="AN110" s="139" cm="1">
        <f t="array" ref="AN110">IF($D110&lt;=AN$5,$E110*INDEX($L$26:$BF$26,1,AN$5-$D110+1),0)</f>
        <v>0</v>
      </c>
      <c r="AO110" s="139" cm="1">
        <f t="array" ref="AO110">IF($D110&lt;=AO$5,$E110*INDEX($L$26:$BF$26,1,AO$5-$D110+1),0)</f>
        <v>0</v>
      </c>
      <c r="AP110" s="139" cm="1">
        <f t="array" ref="AP110">IF($D110&lt;=AP$5,$E110*INDEX($L$26:$BF$26,1,AP$5-$D110+1),0)</f>
        <v>0</v>
      </c>
      <c r="AQ110" s="139" cm="1">
        <f t="array" ref="AQ110">IF($D110&lt;=AQ$5,$E110*INDEX($L$26:$BF$26,1,AQ$5-$D110+1),0)</f>
        <v>0</v>
      </c>
      <c r="AR110" s="139" cm="1">
        <f t="array" ref="AR110">IF($D110&lt;=AR$5,$E110*INDEX($L$26:$BF$26,1,AR$5-$D110+1),0)</f>
        <v>0</v>
      </c>
      <c r="AS110" s="139" cm="1">
        <f t="array" ref="AS110">IF($D110&lt;=AS$5,$E110*INDEX($L$26:$BF$26,1,AS$5-$D110+1),0)</f>
        <v>0</v>
      </c>
      <c r="AT110" s="139" cm="1">
        <f t="array" ref="AT110">IF($D110&lt;=AT$5,$E110*INDEX($L$26:$BF$26,1,AT$5-$D110+1),0)</f>
        <v>0</v>
      </c>
      <c r="AU110" s="139" cm="1">
        <f t="array" ref="AU110">IF($D110&lt;=AU$5,$E110*INDEX($L$26:$BF$26,1,AU$5-$D110+1),0)</f>
        <v>0</v>
      </c>
      <c r="AV110" s="139" cm="1">
        <f t="array" ref="AV110">IF($D110&lt;=AV$5,$E110*INDEX($L$26:$BF$26,1,AV$5-$D110+1),0)</f>
        <v>0</v>
      </c>
      <c r="AW110" s="139" cm="1">
        <f t="array" ref="AW110">IF($D110&lt;=AW$5,$E110*INDEX($L$26:$BF$26,1,AW$5-$D110+1),0)</f>
        <v>0</v>
      </c>
      <c r="AX110" s="139" cm="1">
        <f t="array" ref="AX110">IF($D110&lt;=AX$5,$E110*INDEX($L$26:$BF$26,1,AX$5-$D110+1),0)</f>
        <v>0</v>
      </c>
      <c r="AY110" s="139" cm="1">
        <f t="array" ref="AY110">IF($D110&lt;=AY$5,$E110*INDEX($L$26:$BF$26,1,AY$5-$D110+1),0)</f>
        <v>0</v>
      </c>
      <c r="AZ110" s="139" cm="1">
        <f t="array" ref="AZ110">IF($D110&lt;=AZ$5,$E110*INDEX($L$26:$BF$26,1,AZ$5-$D110+1),0)</f>
        <v>0</v>
      </c>
      <c r="BA110" s="139" cm="1">
        <f t="array" ref="BA110">IF($D110&lt;=BA$5,$E110*INDEX($L$26:$BF$26,1,BA$5-$D110+1),0)</f>
        <v>0</v>
      </c>
      <c r="BB110" s="139" cm="1">
        <f t="array" ref="BB110">IF($D110&lt;=BB$5,$E110*INDEX($L$26:$BF$26,1,BB$5-$D110+1),0)</f>
        <v>0</v>
      </c>
      <c r="BC110" s="139" cm="1">
        <f t="array" ref="BC110">IF($D110&lt;=BC$5,$E110*INDEX($L$26:$BF$26,1,BC$5-$D110+1),0)</f>
        <v>0</v>
      </c>
      <c r="BD110" s="139" cm="1">
        <f t="array" ref="BD110">IF($D110&lt;=BD$5,$E110*INDEX($L$26:$BF$26,1,BD$5-$D110+1),0)</f>
        <v>0</v>
      </c>
      <c r="BE110" s="139" cm="1">
        <f t="array" ref="BE110">IF($D110&lt;=BE$5,$E110*INDEX($L$26:$BF$26,1,BE$5-$D110+1),0)</f>
        <v>0</v>
      </c>
      <c r="BF110" s="139" cm="1">
        <f t="array" ref="BF110">IF($D110&lt;=BF$5,$E110*INDEX($L$26:$BF$26,1,BF$5-$D110+1),0)</f>
        <v>0</v>
      </c>
      <c r="BH110" s="70">
        <f t="shared" ca="1" si="115"/>
        <v>0</v>
      </c>
      <c r="BI110" s="70">
        <f t="shared" ca="1" si="115"/>
        <v>0</v>
      </c>
      <c r="BJ110" s="70">
        <f t="shared" ca="1" si="115"/>
        <v>0</v>
      </c>
      <c r="BK110" s="70">
        <f t="shared" ca="1" si="115"/>
        <v>0</v>
      </c>
      <c r="BL110" s="70">
        <f t="shared" ca="1" si="115"/>
        <v>0</v>
      </c>
      <c r="BM110" s="70">
        <f t="shared" ca="1" si="115"/>
        <v>0</v>
      </c>
      <c r="BN110" s="70">
        <f t="shared" ca="1" si="115"/>
        <v>0</v>
      </c>
      <c r="BO110" s="70">
        <f t="shared" ca="1" si="115"/>
        <v>0</v>
      </c>
      <c r="BP110" s="70">
        <f t="shared" ca="1" si="115"/>
        <v>0</v>
      </c>
      <c r="BQ110" s="70">
        <f t="shared" ca="1" si="115"/>
        <v>0</v>
      </c>
      <c r="BR110" s="70">
        <f t="shared" ca="1" si="115"/>
        <v>0</v>
      </c>
      <c r="BS110" s="70">
        <f t="shared" ca="1" si="115"/>
        <v>0</v>
      </c>
      <c r="BT110" s="70">
        <f t="shared" ca="1" si="115"/>
        <v>0</v>
      </c>
      <c r="BU110" s="70">
        <f t="shared" ca="1" si="115"/>
        <v>0</v>
      </c>
      <c r="BV110" s="70">
        <f t="shared" ca="1" si="115"/>
        <v>0</v>
      </c>
      <c r="BW110" s="70">
        <f t="shared" ca="1" si="115"/>
        <v>0</v>
      </c>
      <c r="BX110" s="139"/>
      <c r="BY110" s="70">
        <f t="shared" ca="1" si="112"/>
        <v>0</v>
      </c>
      <c r="BZ110" s="70">
        <f t="shared" ca="1" si="112"/>
        <v>0</v>
      </c>
      <c r="CA110" s="70">
        <f t="shared" ca="1" si="112"/>
        <v>0</v>
      </c>
      <c r="CB110" s="70">
        <f t="shared" ca="1" si="112"/>
        <v>0</v>
      </c>
    </row>
    <row r="111" spans="2:80" s="217" customFormat="1" hidden="1" outlineLevel="1">
      <c r="B111" s="223">
        <f t="shared" si="113"/>
        <v>44742</v>
      </c>
      <c r="C111" s="136"/>
      <c r="D111" s="17">
        <f t="shared" si="114"/>
        <v>30</v>
      </c>
      <c r="E111" s="36" cm="1">
        <f t="array" ref="E111">INDEX(L$20:BF$20,1,D111)</f>
        <v>0</v>
      </c>
      <c r="F111" s="36"/>
      <c r="G111" s="36"/>
      <c r="H111" s="36"/>
      <c r="I111" s="36"/>
      <c r="J111" s="36"/>
      <c r="K111" s="36"/>
      <c r="L111" s="139" cm="1">
        <f t="array" ref="L111">IF($D111&lt;=L$5,$E111*INDEX($L$26:$BF$26,1,L$5-$D111+1),0)</f>
        <v>0</v>
      </c>
      <c r="M111" s="139" cm="1">
        <f t="array" ref="M111">IF($D111&lt;=M$5,$E111*INDEX($L$26:$BF$26,1,M$5-$D111+1),0)</f>
        <v>0</v>
      </c>
      <c r="N111" s="139" cm="1">
        <f t="array" ref="N111">IF($D111&lt;=N$5,$E111*INDEX($L$26:$BF$26,1,N$5-$D111+1),0)</f>
        <v>0</v>
      </c>
      <c r="O111" s="139" cm="1">
        <f t="array" ref="O111">IF($D111&lt;=O$5,$E111*INDEX($L$26:$BF$26,1,O$5-$D111+1),0)</f>
        <v>0</v>
      </c>
      <c r="P111" s="139" cm="1">
        <f t="array" ref="P111">IF($D111&lt;=P$5,$E111*INDEX($L$26:$BF$26,1,P$5-$D111+1),0)</f>
        <v>0</v>
      </c>
      <c r="Q111" s="139" cm="1">
        <f t="array" ref="Q111">IF($D111&lt;=Q$5,$E111*INDEX($L$26:$BF$26,1,Q$5-$D111+1),0)</f>
        <v>0</v>
      </c>
      <c r="R111" s="139" cm="1">
        <f t="array" ref="R111">IF($D111&lt;=R$5,$E111*INDEX($L$26:$BF$26,1,R$5-$D111+1),0)</f>
        <v>0</v>
      </c>
      <c r="S111" s="139" cm="1">
        <f t="array" ref="S111">IF($D111&lt;=S$5,$E111*INDEX($L$26:$BF$26,1,S$5-$D111+1),0)</f>
        <v>0</v>
      </c>
      <c r="T111" s="139" cm="1">
        <f t="array" ref="T111">IF($D111&lt;=T$5,$E111*INDEX($L$26:$BF$26,1,T$5-$D111+1),0)</f>
        <v>0</v>
      </c>
      <c r="U111" s="139" cm="1">
        <f t="array" ref="U111">IF($D111&lt;=U$5,$E111*INDEX($L$26:$BF$26,1,U$5-$D111+1),0)</f>
        <v>0</v>
      </c>
      <c r="V111" s="139" cm="1">
        <f t="array" ref="V111">IF($D111&lt;=V$5,$E111*INDEX($L$26:$BF$26,1,V$5-$D111+1),0)</f>
        <v>0</v>
      </c>
      <c r="W111" s="139" cm="1">
        <f t="array" ref="W111">IF($D111&lt;=W$5,$E111*INDEX($L$26:$BF$26,1,W$5-$D111+1),0)</f>
        <v>0</v>
      </c>
      <c r="X111" s="139" cm="1">
        <f t="array" ref="X111">IF($D111&lt;=X$5,$E111*INDEX($L$26:$BF$26,1,X$5-$D111+1),0)</f>
        <v>0</v>
      </c>
      <c r="Y111" s="139" cm="1">
        <f t="array" ref="Y111">IF($D111&lt;=Y$5,$E111*INDEX($L$26:$BF$26,1,Y$5-$D111+1),0)</f>
        <v>0</v>
      </c>
      <c r="Z111" s="139" cm="1">
        <f t="array" ref="Z111">IF($D111&lt;=Z$5,$E111*INDEX($L$26:$BF$26,1,Z$5-$D111+1),0)</f>
        <v>0</v>
      </c>
      <c r="AA111" s="139" cm="1">
        <f t="array" ref="AA111">IF($D111&lt;=AA$5,$E111*INDEX($L$26:$BF$26,1,AA$5-$D111+1),0)</f>
        <v>0</v>
      </c>
      <c r="AB111" s="139" cm="1">
        <f t="array" ref="AB111">IF($D111&lt;=AB$5,$E111*INDEX($L$26:$BF$26,1,AB$5-$D111+1),0)</f>
        <v>0</v>
      </c>
      <c r="AC111" s="139" cm="1">
        <f t="array" ref="AC111">IF($D111&lt;=AC$5,$E111*INDEX($L$26:$BF$26,1,AC$5-$D111+1),0)</f>
        <v>0</v>
      </c>
      <c r="AD111" s="139" cm="1">
        <f t="array" ref="AD111">IF($D111&lt;=AD$5,$E111*INDEX($L$26:$BF$26,1,AD$5-$D111+1),0)</f>
        <v>0</v>
      </c>
      <c r="AE111" s="139" cm="1">
        <f t="array" ref="AE111">IF($D111&lt;=AE$5,$E111*INDEX($L$26:$BF$26,1,AE$5-$D111+1),0)</f>
        <v>0</v>
      </c>
      <c r="AF111" s="139" cm="1">
        <f t="array" ref="AF111">IF($D111&lt;=AF$5,$E111*INDEX($L$26:$BF$26,1,AF$5-$D111+1),0)</f>
        <v>0</v>
      </c>
      <c r="AG111" s="139" cm="1">
        <f t="array" ref="AG111">IF($D111&lt;=AG$5,$E111*INDEX($L$26:$BF$26,1,AG$5-$D111+1),0)</f>
        <v>0</v>
      </c>
      <c r="AH111" s="139" cm="1">
        <f t="array" ref="AH111">IF($D111&lt;=AH$5,$E111*INDEX($L$26:$BF$26,1,AH$5-$D111+1),0)</f>
        <v>0</v>
      </c>
      <c r="AI111" s="139" cm="1">
        <f t="array" ref="AI111">IF($D111&lt;=AI$5,$E111*INDEX($L$26:$BF$26,1,AI$5-$D111+1),0)</f>
        <v>0</v>
      </c>
      <c r="AJ111" s="139" cm="1">
        <f t="array" ref="AJ111">IF($D111&lt;=AJ$5,$E111*INDEX($L$26:$BF$26,1,AJ$5-$D111+1),0)</f>
        <v>0</v>
      </c>
      <c r="AK111" s="139" cm="1">
        <f t="array" ref="AK111">IF($D111&lt;=AK$5,$E111*INDEX($L$26:$BF$26,1,AK$5-$D111+1),0)</f>
        <v>0</v>
      </c>
      <c r="AL111" s="139" cm="1">
        <f t="array" ref="AL111">IF($D111&lt;=AL$5,$E111*INDEX($L$26:$BF$26,1,AL$5-$D111+1),0)</f>
        <v>0</v>
      </c>
      <c r="AM111" s="139" cm="1">
        <f t="array" ref="AM111">IF($D111&lt;=AM$5,$E111*INDEX($L$26:$BF$26,1,AM$5-$D111+1),0)</f>
        <v>0</v>
      </c>
      <c r="AN111" s="139" cm="1">
        <f t="array" ref="AN111">IF($D111&lt;=AN$5,$E111*INDEX($L$26:$BF$26,1,AN$5-$D111+1),0)</f>
        <v>0</v>
      </c>
      <c r="AO111" s="139" cm="1">
        <f t="array" ref="AO111">IF($D111&lt;=AO$5,$E111*INDEX($L$26:$BF$26,1,AO$5-$D111+1),0)</f>
        <v>0</v>
      </c>
      <c r="AP111" s="139" cm="1">
        <f t="array" ref="AP111">IF($D111&lt;=AP$5,$E111*INDEX($L$26:$BF$26,1,AP$5-$D111+1),0)</f>
        <v>0</v>
      </c>
      <c r="AQ111" s="139" cm="1">
        <f t="array" ref="AQ111">IF($D111&lt;=AQ$5,$E111*INDEX($L$26:$BF$26,1,AQ$5-$D111+1),0)</f>
        <v>0</v>
      </c>
      <c r="AR111" s="139" cm="1">
        <f t="array" ref="AR111">IF($D111&lt;=AR$5,$E111*INDEX($L$26:$BF$26,1,AR$5-$D111+1),0)</f>
        <v>0</v>
      </c>
      <c r="AS111" s="139" cm="1">
        <f t="array" ref="AS111">IF($D111&lt;=AS$5,$E111*INDEX($L$26:$BF$26,1,AS$5-$D111+1),0)</f>
        <v>0</v>
      </c>
      <c r="AT111" s="139" cm="1">
        <f t="array" ref="AT111">IF($D111&lt;=AT$5,$E111*INDEX($L$26:$BF$26,1,AT$5-$D111+1),0)</f>
        <v>0</v>
      </c>
      <c r="AU111" s="139" cm="1">
        <f t="array" ref="AU111">IF($D111&lt;=AU$5,$E111*INDEX($L$26:$BF$26,1,AU$5-$D111+1),0)</f>
        <v>0</v>
      </c>
      <c r="AV111" s="139" cm="1">
        <f t="array" ref="AV111">IF($D111&lt;=AV$5,$E111*INDEX($L$26:$BF$26,1,AV$5-$D111+1),0)</f>
        <v>0</v>
      </c>
      <c r="AW111" s="139" cm="1">
        <f t="array" ref="AW111">IF($D111&lt;=AW$5,$E111*INDEX($L$26:$BF$26,1,AW$5-$D111+1),0)</f>
        <v>0</v>
      </c>
      <c r="AX111" s="139" cm="1">
        <f t="array" ref="AX111">IF($D111&lt;=AX$5,$E111*INDEX($L$26:$BF$26,1,AX$5-$D111+1),0)</f>
        <v>0</v>
      </c>
      <c r="AY111" s="139" cm="1">
        <f t="array" ref="AY111">IF($D111&lt;=AY$5,$E111*INDEX($L$26:$BF$26,1,AY$5-$D111+1),0)</f>
        <v>0</v>
      </c>
      <c r="AZ111" s="139" cm="1">
        <f t="array" ref="AZ111">IF($D111&lt;=AZ$5,$E111*INDEX($L$26:$BF$26,1,AZ$5-$D111+1),0)</f>
        <v>0</v>
      </c>
      <c r="BA111" s="139" cm="1">
        <f t="array" ref="BA111">IF($D111&lt;=BA$5,$E111*INDEX($L$26:$BF$26,1,BA$5-$D111+1),0)</f>
        <v>0</v>
      </c>
      <c r="BB111" s="139" cm="1">
        <f t="array" ref="BB111">IF($D111&lt;=BB$5,$E111*INDEX($L$26:$BF$26,1,BB$5-$D111+1),0)</f>
        <v>0</v>
      </c>
      <c r="BC111" s="139" cm="1">
        <f t="array" ref="BC111">IF($D111&lt;=BC$5,$E111*INDEX($L$26:$BF$26,1,BC$5-$D111+1),0)</f>
        <v>0</v>
      </c>
      <c r="BD111" s="139" cm="1">
        <f t="array" ref="BD111">IF($D111&lt;=BD$5,$E111*INDEX($L$26:$BF$26,1,BD$5-$D111+1),0)</f>
        <v>0</v>
      </c>
      <c r="BE111" s="139" cm="1">
        <f t="array" ref="BE111">IF($D111&lt;=BE$5,$E111*INDEX($L$26:$BF$26,1,BE$5-$D111+1),0)</f>
        <v>0</v>
      </c>
      <c r="BF111" s="139" cm="1">
        <f t="array" ref="BF111">IF($D111&lt;=BF$5,$E111*INDEX($L$26:$BF$26,1,BF$5-$D111+1),0)</f>
        <v>0</v>
      </c>
      <c r="BH111" s="70">
        <f t="shared" ca="1" si="115"/>
        <v>0</v>
      </c>
      <c r="BI111" s="70">
        <f t="shared" ca="1" si="115"/>
        <v>0</v>
      </c>
      <c r="BJ111" s="70">
        <f t="shared" ca="1" si="115"/>
        <v>0</v>
      </c>
      <c r="BK111" s="70">
        <f t="shared" ca="1" si="115"/>
        <v>0</v>
      </c>
      <c r="BL111" s="70">
        <f t="shared" ca="1" si="115"/>
        <v>0</v>
      </c>
      <c r="BM111" s="70">
        <f t="shared" ca="1" si="115"/>
        <v>0</v>
      </c>
      <c r="BN111" s="70">
        <f t="shared" ca="1" si="115"/>
        <v>0</v>
      </c>
      <c r="BO111" s="70">
        <f t="shared" ca="1" si="115"/>
        <v>0</v>
      </c>
      <c r="BP111" s="70">
        <f t="shared" ca="1" si="115"/>
        <v>0</v>
      </c>
      <c r="BQ111" s="70">
        <f t="shared" ca="1" si="115"/>
        <v>0</v>
      </c>
      <c r="BR111" s="70">
        <f t="shared" ca="1" si="115"/>
        <v>0</v>
      </c>
      <c r="BS111" s="70">
        <f t="shared" ca="1" si="115"/>
        <v>0</v>
      </c>
      <c r="BT111" s="70">
        <f t="shared" ca="1" si="115"/>
        <v>0</v>
      </c>
      <c r="BU111" s="70">
        <f t="shared" ca="1" si="115"/>
        <v>0</v>
      </c>
      <c r="BV111" s="70">
        <f t="shared" ca="1" si="115"/>
        <v>0</v>
      </c>
      <c r="BW111" s="70">
        <f t="shared" ca="1" si="115"/>
        <v>0</v>
      </c>
      <c r="BX111" s="139"/>
      <c r="BY111" s="70">
        <f t="shared" ca="1" si="112"/>
        <v>0</v>
      </c>
      <c r="BZ111" s="70">
        <f t="shared" ca="1" si="112"/>
        <v>0</v>
      </c>
      <c r="CA111" s="70">
        <f t="shared" ca="1" si="112"/>
        <v>0</v>
      </c>
      <c r="CB111" s="70">
        <f t="shared" ca="1" si="112"/>
        <v>0</v>
      </c>
    </row>
    <row r="112" spans="2:80" s="217" customFormat="1" hidden="1" outlineLevel="1">
      <c r="B112" s="223">
        <f t="shared" si="113"/>
        <v>44773</v>
      </c>
      <c r="C112" s="136"/>
      <c r="D112" s="17">
        <f t="shared" si="114"/>
        <v>31</v>
      </c>
      <c r="E112" s="36" cm="1">
        <f t="array" ref="E112">INDEX(L$20:BF$20,1,D112)</f>
        <v>0</v>
      </c>
      <c r="F112" s="36"/>
      <c r="G112" s="36"/>
      <c r="H112" s="36"/>
      <c r="I112" s="36"/>
      <c r="J112" s="36"/>
      <c r="K112" s="36"/>
      <c r="L112" s="139" cm="1">
        <f t="array" ref="L112">IF($D112&lt;=L$5,$E112*INDEX($L$26:$BF$26,1,L$5-$D112+1),0)</f>
        <v>0</v>
      </c>
      <c r="M112" s="139" cm="1">
        <f t="array" ref="M112">IF($D112&lt;=M$5,$E112*INDEX($L$26:$BF$26,1,M$5-$D112+1),0)</f>
        <v>0</v>
      </c>
      <c r="N112" s="139" cm="1">
        <f t="array" ref="N112">IF($D112&lt;=N$5,$E112*INDEX($L$26:$BF$26,1,N$5-$D112+1),0)</f>
        <v>0</v>
      </c>
      <c r="O112" s="139" cm="1">
        <f t="array" ref="O112">IF($D112&lt;=O$5,$E112*INDEX($L$26:$BF$26,1,O$5-$D112+1),0)</f>
        <v>0</v>
      </c>
      <c r="P112" s="139" cm="1">
        <f t="array" ref="P112">IF($D112&lt;=P$5,$E112*INDEX($L$26:$BF$26,1,P$5-$D112+1),0)</f>
        <v>0</v>
      </c>
      <c r="Q112" s="139" cm="1">
        <f t="array" ref="Q112">IF($D112&lt;=Q$5,$E112*INDEX($L$26:$BF$26,1,Q$5-$D112+1),0)</f>
        <v>0</v>
      </c>
      <c r="R112" s="139" cm="1">
        <f t="array" ref="R112">IF($D112&lt;=R$5,$E112*INDEX($L$26:$BF$26,1,R$5-$D112+1),0)</f>
        <v>0</v>
      </c>
      <c r="S112" s="139" cm="1">
        <f t="array" ref="S112">IF($D112&lt;=S$5,$E112*INDEX($L$26:$BF$26,1,S$5-$D112+1),0)</f>
        <v>0</v>
      </c>
      <c r="T112" s="139" cm="1">
        <f t="array" ref="T112">IF($D112&lt;=T$5,$E112*INDEX($L$26:$BF$26,1,T$5-$D112+1),0)</f>
        <v>0</v>
      </c>
      <c r="U112" s="139" cm="1">
        <f t="array" ref="U112">IF($D112&lt;=U$5,$E112*INDEX($L$26:$BF$26,1,U$5-$D112+1),0)</f>
        <v>0</v>
      </c>
      <c r="V112" s="139" cm="1">
        <f t="array" ref="V112">IF($D112&lt;=V$5,$E112*INDEX($L$26:$BF$26,1,V$5-$D112+1),0)</f>
        <v>0</v>
      </c>
      <c r="W112" s="139" cm="1">
        <f t="array" ref="W112">IF($D112&lt;=W$5,$E112*INDEX($L$26:$BF$26,1,W$5-$D112+1),0)</f>
        <v>0</v>
      </c>
      <c r="X112" s="139" cm="1">
        <f t="array" ref="X112">IF($D112&lt;=X$5,$E112*INDEX($L$26:$BF$26,1,X$5-$D112+1),0)</f>
        <v>0</v>
      </c>
      <c r="Y112" s="139" cm="1">
        <f t="array" ref="Y112">IF($D112&lt;=Y$5,$E112*INDEX($L$26:$BF$26,1,Y$5-$D112+1),0)</f>
        <v>0</v>
      </c>
      <c r="Z112" s="139" cm="1">
        <f t="array" ref="Z112">IF($D112&lt;=Z$5,$E112*INDEX($L$26:$BF$26,1,Z$5-$D112+1),0)</f>
        <v>0</v>
      </c>
      <c r="AA112" s="139" cm="1">
        <f t="array" ref="AA112">IF($D112&lt;=AA$5,$E112*INDEX($L$26:$BF$26,1,AA$5-$D112+1),0)</f>
        <v>0</v>
      </c>
      <c r="AB112" s="139" cm="1">
        <f t="array" ref="AB112">IF($D112&lt;=AB$5,$E112*INDEX($L$26:$BF$26,1,AB$5-$D112+1),0)</f>
        <v>0</v>
      </c>
      <c r="AC112" s="139" cm="1">
        <f t="array" ref="AC112">IF($D112&lt;=AC$5,$E112*INDEX($L$26:$BF$26,1,AC$5-$D112+1),0)</f>
        <v>0</v>
      </c>
      <c r="AD112" s="139" cm="1">
        <f t="array" ref="AD112">IF($D112&lt;=AD$5,$E112*INDEX($L$26:$BF$26,1,AD$5-$D112+1),0)</f>
        <v>0</v>
      </c>
      <c r="AE112" s="139" cm="1">
        <f t="array" ref="AE112">IF($D112&lt;=AE$5,$E112*INDEX($L$26:$BF$26,1,AE$5-$D112+1),0)</f>
        <v>0</v>
      </c>
      <c r="AF112" s="139" cm="1">
        <f t="array" ref="AF112">IF($D112&lt;=AF$5,$E112*INDEX($L$26:$BF$26,1,AF$5-$D112+1),0)</f>
        <v>0</v>
      </c>
      <c r="AG112" s="139" cm="1">
        <f t="array" ref="AG112">IF($D112&lt;=AG$5,$E112*INDEX($L$26:$BF$26,1,AG$5-$D112+1),0)</f>
        <v>0</v>
      </c>
      <c r="AH112" s="139" cm="1">
        <f t="array" ref="AH112">IF($D112&lt;=AH$5,$E112*INDEX($L$26:$BF$26,1,AH$5-$D112+1),0)</f>
        <v>0</v>
      </c>
      <c r="AI112" s="139" cm="1">
        <f t="array" ref="AI112">IF($D112&lt;=AI$5,$E112*INDEX($L$26:$BF$26,1,AI$5-$D112+1),0)</f>
        <v>0</v>
      </c>
      <c r="AJ112" s="139" cm="1">
        <f t="array" ref="AJ112">IF($D112&lt;=AJ$5,$E112*INDEX($L$26:$BF$26,1,AJ$5-$D112+1),0)</f>
        <v>0</v>
      </c>
      <c r="AK112" s="139" cm="1">
        <f t="array" ref="AK112">IF($D112&lt;=AK$5,$E112*INDEX($L$26:$BF$26,1,AK$5-$D112+1),0)</f>
        <v>0</v>
      </c>
      <c r="AL112" s="139" cm="1">
        <f t="array" ref="AL112">IF($D112&lt;=AL$5,$E112*INDEX($L$26:$BF$26,1,AL$5-$D112+1),0)</f>
        <v>0</v>
      </c>
      <c r="AM112" s="139" cm="1">
        <f t="array" ref="AM112">IF($D112&lt;=AM$5,$E112*INDEX($L$26:$BF$26,1,AM$5-$D112+1),0)</f>
        <v>0</v>
      </c>
      <c r="AN112" s="139" cm="1">
        <f t="array" ref="AN112">IF($D112&lt;=AN$5,$E112*INDEX($L$26:$BF$26,1,AN$5-$D112+1),0)</f>
        <v>0</v>
      </c>
      <c r="AO112" s="139" cm="1">
        <f t="array" ref="AO112">IF($D112&lt;=AO$5,$E112*INDEX($L$26:$BF$26,1,AO$5-$D112+1),0)</f>
        <v>0</v>
      </c>
      <c r="AP112" s="139" cm="1">
        <f t="array" ref="AP112">IF($D112&lt;=AP$5,$E112*INDEX($L$26:$BF$26,1,AP$5-$D112+1),0)</f>
        <v>0</v>
      </c>
      <c r="AQ112" s="139" cm="1">
        <f t="array" ref="AQ112">IF($D112&lt;=AQ$5,$E112*INDEX($L$26:$BF$26,1,AQ$5-$D112+1),0)</f>
        <v>0</v>
      </c>
      <c r="AR112" s="139" cm="1">
        <f t="array" ref="AR112">IF($D112&lt;=AR$5,$E112*INDEX($L$26:$BF$26,1,AR$5-$D112+1),0)</f>
        <v>0</v>
      </c>
      <c r="AS112" s="139" cm="1">
        <f t="array" ref="AS112">IF($D112&lt;=AS$5,$E112*INDEX($L$26:$BF$26,1,AS$5-$D112+1),0)</f>
        <v>0</v>
      </c>
      <c r="AT112" s="139" cm="1">
        <f t="array" ref="AT112">IF($D112&lt;=AT$5,$E112*INDEX($L$26:$BF$26,1,AT$5-$D112+1),0)</f>
        <v>0</v>
      </c>
      <c r="AU112" s="139" cm="1">
        <f t="array" ref="AU112">IF($D112&lt;=AU$5,$E112*INDEX($L$26:$BF$26,1,AU$5-$D112+1),0)</f>
        <v>0</v>
      </c>
      <c r="AV112" s="139" cm="1">
        <f t="array" ref="AV112">IF($D112&lt;=AV$5,$E112*INDEX($L$26:$BF$26,1,AV$5-$D112+1),0)</f>
        <v>0</v>
      </c>
      <c r="AW112" s="139" cm="1">
        <f t="array" ref="AW112">IF($D112&lt;=AW$5,$E112*INDEX($L$26:$BF$26,1,AW$5-$D112+1),0)</f>
        <v>0</v>
      </c>
      <c r="AX112" s="139" cm="1">
        <f t="array" ref="AX112">IF($D112&lt;=AX$5,$E112*INDEX($L$26:$BF$26,1,AX$5-$D112+1),0)</f>
        <v>0</v>
      </c>
      <c r="AY112" s="139" cm="1">
        <f t="array" ref="AY112">IF($D112&lt;=AY$5,$E112*INDEX($L$26:$BF$26,1,AY$5-$D112+1),0)</f>
        <v>0</v>
      </c>
      <c r="AZ112" s="139" cm="1">
        <f t="array" ref="AZ112">IF($D112&lt;=AZ$5,$E112*INDEX($L$26:$BF$26,1,AZ$5-$D112+1),0)</f>
        <v>0</v>
      </c>
      <c r="BA112" s="139" cm="1">
        <f t="array" ref="BA112">IF($D112&lt;=BA$5,$E112*INDEX($L$26:$BF$26,1,BA$5-$D112+1),0)</f>
        <v>0</v>
      </c>
      <c r="BB112" s="139" cm="1">
        <f t="array" ref="BB112">IF($D112&lt;=BB$5,$E112*INDEX($L$26:$BF$26,1,BB$5-$D112+1),0)</f>
        <v>0</v>
      </c>
      <c r="BC112" s="139" cm="1">
        <f t="array" ref="BC112">IF($D112&lt;=BC$5,$E112*INDEX($L$26:$BF$26,1,BC$5-$D112+1),0)</f>
        <v>0</v>
      </c>
      <c r="BD112" s="139" cm="1">
        <f t="array" ref="BD112">IF($D112&lt;=BD$5,$E112*INDEX($L$26:$BF$26,1,BD$5-$D112+1),0)</f>
        <v>0</v>
      </c>
      <c r="BE112" s="139" cm="1">
        <f t="array" ref="BE112">IF($D112&lt;=BE$5,$E112*INDEX($L$26:$BF$26,1,BE$5-$D112+1),0)</f>
        <v>0</v>
      </c>
      <c r="BF112" s="139" cm="1">
        <f t="array" ref="BF112">IF($D112&lt;=BF$5,$E112*INDEX($L$26:$BF$26,1,BF$5-$D112+1),0)</f>
        <v>0</v>
      </c>
      <c r="BH112" s="70">
        <f t="shared" ca="1" si="115"/>
        <v>0</v>
      </c>
      <c r="BI112" s="70">
        <f t="shared" ca="1" si="115"/>
        <v>0</v>
      </c>
      <c r="BJ112" s="70">
        <f t="shared" ca="1" si="115"/>
        <v>0</v>
      </c>
      <c r="BK112" s="70">
        <f t="shared" ca="1" si="115"/>
        <v>0</v>
      </c>
      <c r="BL112" s="70">
        <f t="shared" ca="1" si="115"/>
        <v>0</v>
      </c>
      <c r="BM112" s="70">
        <f t="shared" ca="1" si="115"/>
        <v>0</v>
      </c>
      <c r="BN112" s="70">
        <f t="shared" ca="1" si="115"/>
        <v>0</v>
      </c>
      <c r="BO112" s="70">
        <f t="shared" ca="1" si="115"/>
        <v>0</v>
      </c>
      <c r="BP112" s="70">
        <f t="shared" ca="1" si="115"/>
        <v>0</v>
      </c>
      <c r="BQ112" s="70">
        <f t="shared" ca="1" si="115"/>
        <v>0</v>
      </c>
      <c r="BR112" s="70">
        <f t="shared" ca="1" si="115"/>
        <v>0</v>
      </c>
      <c r="BS112" s="70">
        <f t="shared" ca="1" si="115"/>
        <v>0</v>
      </c>
      <c r="BT112" s="70">
        <f t="shared" ca="1" si="115"/>
        <v>0</v>
      </c>
      <c r="BU112" s="70">
        <f t="shared" ca="1" si="115"/>
        <v>0</v>
      </c>
      <c r="BV112" s="70">
        <f t="shared" ca="1" si="115"/>
        <v>0</v>
      </c>
      <c r="BW112" s="70">
        <f t="shared" ca="1" si="115"/>
        <v>0</v>
      </c>
      <c r="BX112" s="139"/>
      <c r="BY112" s="70">
        <f t="shared" ca="1" si="112"/>
        <v>0</v>
      </c>
      <c r="BZ112" s="70">
        <f t="shared" ca="1" si="112"/>
        <v>0</v>
      </c>
      <c r="CA112" s="70">
        <f t="shared" ca="1" si="112"/>
        <v>0</v>
      </c>
      <c r="CB112" s="70">
        <f t="shared" ca="1" si="112"/>
        <v>0</v>
      </c>
    </row>
    <row r="113" spans="2:80" s="217" customFormat="1" hidden="1" outlineLevel="1">
      <c r="B113" s="223">
        <f t="shared" si="113"/>
        <v>44804</v>
      </c>
      <c r="C113" s="136"/>
      <c r="D113" s="17">
        <f t="shared" si="114"/>
        <v>32</v>
      </c>
      <c r="E113" s="36" cm="1">
        <f t="array" ref="E113">INDEX(L$20:BF$20,1,D113)</f>
        <v>0</v>
      </c>
      <c r="F113" s="36"/>
      <c r="G113" s="36"/>
      <c r="H113" s="36"/>
      <c r="I113" s="36"/>
      <c r="J113" s="36"/>
      <c r="K113" s="36"/>
      <c r="L113" s="139" cm="1">
        <f t="array" ref="L113">IF($D113&lt;=L$5,$E113*INDEX($L$26:$BF$26,1,L$5-$D113+1),0)</f>
        <v>0</v>
      </c>
      <c r="M113" s="139" cm="1">
        <f t="array" ref="M113">IF($D113&lt;=M$5,$E113*INDEX($L$26:$BF$26,1,M$5-$D113+1),0)</f>
        <v>0</v>
      </c>
      <c r="N113" s="139" cm="1">
        <f t="array" ref="N113">IF($D113&lt;=N$5,$E113*INDEX($L$26:$BF$26,1,N$5-$D113+1),0)</f>
        <v>0</v>
      </c>
      <c r="O113" s="139" cm="1">
        <f t="array" ref="O113">IF($D113&lt;=O$5,$E113*INDEX($L$26:$BF$26,1,O$5-$D113+1),0)</f>
        <v>0</v>
      </c>
      <c r="P113" s="139" cm="1">
        <f t="array" ref="P113">IF($D113&lt;=P$5,$E113*INDEX($L$26:$BF$26,1,P$5-$D113+1),0)</f>
        <v>0</v>
      </c>
      <c r="Q113" s="139" cm="1">
        <f t="array" ref="Q113">IF($D113&lt;=Q$5,$E113*INDEX($L$26:$BF$26,1,Q$5-$D113+1),0)</f>
        <v>0</v>
      </c>
      <c r="R113" s="139" cm="1">
        <f t="array" ref="R113">IF($D113&lt;=R$5,$E113*INDEX($L$26:$BF$26,1,R$5-$D113+1),0)</f>
        <v>0</v>
      </c>
      <c r="S113" s="139" cm="1">
        <f t="array" ref="S113">IF($D113&lt;=S$5,$E113*INDEX($L$26:$BF$26,1,S$5-$D113+1),0)</f>
        <v>0</v>
      </c>
      <c r="T113" s="139" cm="1">
        <f t="array" ref="T113">IF($D113&lt;=T$5,$E113*INDEX($L$26:$BF$26,1,T$5-$D113+1),0)</f>
        <v>0</v>
      </c>
      <c r="U113" s="139" cm="1">
        <f t="array" ref="U113">IF($D113&lt;=U$5,$E113*INDEX($L$26:$BF$26,1,U$5-$D113+1),0)</f>
        <v>0</v>
      </c>
      <c r="V113" s="139" cm="1">
        <f t="array" ref="V113">IF($D113&lt;=V$5,$E113*INDEX($L$26:$BF$26,1,V$5-$D113+1),0)</f>
        <v>0</v>
      </c>
      <c r="W113" s="139" cm="1">
        <f t="array" ref="W113">IF($D113&lt;=W$5,$E113*INDEX($L$26:$BF$26,1,W$5-$D113+1),0)</f>
        <v>0</v>
      </c>
      <c r="X113" s="139" cm="1">
        <f t="array" ref="X113">IF($D113&lt;=X$5,$E113*INDEX($L$26:$BF$26,1,X$5-$D113+1),0)</f>
        <v>0</v>
      </c>
      <c r="Y113" s="139" cm="1">
        <f t="array" ref="Y113">IF($D113&lt;=Y$5,$E113*INDEX($L$26:$BF$26,1,Y$5-$D113+1),0)</f>
        <v>0</v>
      </c>
      <c r="Z113" s="139" cm="1">
        <f t="array" ref="Z113">IF($D113&lt;=Z$5,$E113*INDEX($L$26:$BF$26,1,Z$5-$D113+1),0)</f>
        <v>0</v>
      </c>
      <c r="AA113" s="139" cm="1">
        <f t="array" ref="AA113">IF($D113&lt;=AA$5,$E113*INDEX($L$26:$BF$26,1,AA$5-$D113+1),0)</f>
        <v>0</v>
      </c>
      <c r="AB113" s="139" cm="1">
        <f t="array" ref="AB113">IF($D113&lt;=AB$5,$E113*INDEX($L$26:$BF$26,1,AB$5-$D113+1),0)</f>
        <v>0</v>
      </c>
      <c r="AC113" s="139" cm="1">
        <f t="array" ref="AC113">IF($D113&lt;=AC$5,$E113*INDEX($L$26:$BF$26,1,AC$5-$D113+1),0)</f>
        <v>0</v>
      </c>
      <c r="AD113" s="139" cm="1">
        <f t="array" ref="AD113">IF($D113&lt;=AD$5,$E113*INDEX($L$26:$BF$26,1,AD$5-$D113+1),0)</f>
        <v>0</v>
      </c>
      <c r="AE113" s="139" cm="1">
        <f t="array" ref="AE113">IF($D113&lt;=AE$5,$E113*INDEX($L$26:$BF$26,1,AE$5-$D113+1),0)</f>
        <v>0</v>
      </c>
      <c r="AF113" s="139" cm="1">
        <f t="array" ref="AF113">IF($D113&lt;=AF$5,$E113*INDEX($L$26:$BF$26,1,AF$5-$D113+1),0)</f>
        <v>0</v>
      </c>
      <c r="AG113" s="139" cm="1">
        <f t="array" ref="AG113">IF($D113&lt;=AG$5,$E113*INDEX($L$26:$BF$26,1,AG$5-$D113+1),0)</f>
        <v>0</v>
      </c>
      <c r="AH113" s="139" cm="1">
        <f t="array" ref="AH113">IF($D113&lt;=AH$5,$E113*INDEX($L$26:$BF$26,1,AH$5-$D113+1),0)</f>
        <v>0</v>
      </c>
      <c r="AI113" s="139" cm="1">
        <f t="array" ref="AI113">IF($D113&lt;=AI$5,$E113*INDEX($L$26:$BF$26,1,AI$5-$D113+1),0)</f>
        <v>0</v>
      </c>
      <c r="AJ113" s="139" cm="1">
        <f t="array" ref="AJ113">IF($D113&lt;=AJ$5,$E113*INDEX($L$26:$BF$26,1,AJ$5-$D113+1),0)</f>
        <v>0</v>
      </c>
      <c r="AK113" s="139" cm="1">
        <f t="array" ref="AK113">IF($D113&lt;=AK$5,$E113*INDEX($L$26:$BF$26,1,AK$5-$D113+1),0)</f>
        <v>0</v>
      </c>
      <c r="AL113" s="139" cm="1">
        <f t="array" ref="AL113">IF($D113&lt;=AL$5,$E113*INDEX($L$26:$BF$26,1,AL$5-$D113+1),0)</f>
        <v>0</v>
      </c>
      <c r="AM113" s="139" cm="1">
        <f t="array" ref="AM113">IF($D113&lt;=AM$5,$E113*INDEX($L$26:$BF$26,1,AM$5-$D113+1),0)</f>
        <v>0</v>
      </c>
      <c r="AN113" s="139" cm="1">
        <f t="array" ref="AN113">IF($D113&lt;=AN$5,$E113*INDEX($L$26:$BF$26,1,AN$5-$D113+1),0)</f>
        <v>0</v>
      </c>
      <c r="AO113" s="139" cm="1">
        <f t="array" ref="AO113">IF($D113&lt;=AO$5,$E113*INDEX($L$26:$BF$26,1,AO$5-$D113+1),0)</f>
        <v>0</v>
      </c>
      <c r="AP113" s="139" cm="1">
        <f t="array" ref="AP113">IF($D113&lt;=AP$5,$E113*INDEX($L$26:$BF$26,1,AP$5-$D113+1),0)</f>
        <v>0</v>
      </c>
      <c r="AQ113" s="139" cm="1">
        <f t="array" ref="AQ113">IF($D113&lt;=AQ$5,$E113*INDEX($L$26:$BF$26,1,AQ$5-$D113+1),0)</f>
        <v>0</v>
      </c>
      <c r="AR113" s="139" cm="1">
        <f t="array" ref="AR113">IF($D113&lt;=AR$5,$E113*INDEX($L$26:$BF$26,1,AR$5-$D113+1),0)</f>
        <v>0</v>
      </c>
      <c r="AS113" s="139" cm="1">
        <f t="array" ref="AS113">IF($D113&lt;=AS$5,$E113*INDEX($L$26:$BF$26,1,AS$5-$D113+1),0)</f>
        <v>0</v>
      </c>
      <c r="AT113" s="139" cm="1">
        <f t="array" ref="AT113">IF($D113&lt;=AT$5,$E113*INDEX($L$26:$BF$26,1,AT$5-$D113+1),0)</f>
        <v>0</v>
      </c>
      <c r="AU113" s="139" cm="1">
        <f t="array" ref="AU113">IF($D113&lt;=AU$5,$E113*INDEX($L$26:$BF$26,1,AU$5-$D113+1),0)</f>
        <v>0</v>
      </c>
      <c r="AV113" s="139" cm="1">
        <f t="array" ref="AV113">IF($D113&lt;=AV$5,$E113*INDEX($L$26:$BF$26,1,AV$5-$D113+1),0)</f>
        <v>0</v>
      </c>
      <c r="AW113" s="139" cm="1">
        <f t="array" ref="AW113">IF($D113&lt;=AW$5,$E113*INDEX($L$26:$BF$26,1,AW$5-$D113+1),0)</f>
        <v>0</v>
      </c>
      <c r="AX113" s="139" cm="1">
        <f t="array" ref="AX113">IF($D113&lt;=AX$5,$E113*INDEX($L$26:$BF$26,1,AX$5-$D113+1),0)</f>
        <v>0</v>
      </c>
      <c r="AY113" s="139" cm="1">
        <f t="array" ref="AY113">IF($D113&lt;=AY$5,$E113*INDEX($L$26:$BF$26,1,AY$5-$D113+1),0)</f>
        <v>0</v>
      </c>
      <c r="AZ113" s="139" cm="1">
        <f t="array" ref="AZ113">IF($D113&lt;=AZ$5,$E113*INDEX($L$26:$BF$26,1,AZ$5-$D113+1),0)</f>
        <v>0</v>
      </c>
      <c r="BA113" s="139" cm="1">
        <f t="array" ref="BA113">IF($D113&lt;=BA$5,$E113*INDEX($L$26:$BF$26,1,BA$5-$D113+1),0)</f>
        <v>0</v>
      </c>
      <c r="BB113" s="139" cm="1">
        <f t="array" ref="BB113">IF($D113&lt;=BB$5,$E113*INDEX($L$26:$BF$26,1,BB$5-$D113+1),0)</f>
        <v>0</v>
      </c>
      <c r="BC113" s="139" cm="1">
        <f t="array" ref="BC113">IF($D113&lt;=BC$5,$E113*INDEX($L$26:$BF$26,1,BC$5-$D113+1),0)</f>
        <v>0</v>
      </c>
      <c r="BD113" s="139" cm="1">
        <f t="array" ref="BD113">IF($D113&lt;=BD$5,$E113*INDEX($L$26:$BF$26,1,BD$5-$D113+1),0)</f>
        <v>0</v>
      </c>
      <c r="BE113" s="139" cm="1">
        <f t="array" ref="BE113">IF($D113&lt;=BE$5,$E113*INDEX($L$26:$BF$26,1,BE$5-$D113+1),0)</f>
        <v>0</v>
      </c>
      <c r="BF113" s="139" cm="1">
        <f t="array" ref="BF113">IF($D113&lt;=BF$5,$E113*INDEX($L$26:$BF$26,1,BF$5-$D113+1),0)</f>
        <v>0</v>
      </c>
      <c r="BH113" s="70">
        <f t="shared" ca="1" si="115"/>
        <v>0</v>
      </c>
      <c r="BI113" s="70">
        <f t="shared" ca="1" si="115"/>
        <v>0</v>
      </c>
      <c r="BJ113" s="70">
        <f t="shared" ca="1" si="115"/>
        <v>0</v>
      </c>
      <c r="BK113" s="70">
        <f t="shared" ca="1" si="115"/>
        <v>0</v>
      </c>
      <c r="BL113" s="70">
        <f t="shared" ca="1" si="115"/>
        <v>0</v>
      </c>
      <c r="BM113" s="70">
        <f t="shared" ca="1" si="115"/>
        <v>0</v>
      </c>
      <c r="BN113" s="70">
        <f t="shared" ca="1" si="115"/>
        <v>0</v>
      </c>
      <c r="BO113" s="70">
        <f t="shared" ca="1" si="115"/>
        <v>0</v>
      </c>
      <c r="BP113" s="70">
        <f t="shared" ca="1" si="115"/>
        <v>0</v>
      </c>
      <c r="BQ113" s="70">
        <f t="shared" ca="1" si="115"/>
        <v>0</v>
      </c>
      <c r="BR113" s="70">
        <f t="shared" ca="1" si="115"/>
        <v>0</v>
      </c>
      <c r="BS113" s="70">
        <f t="shared" ca="1" si="115"/>
        <v>0</v>
      </c>
      <c r="BT113" s="70">
        <f t="shared" ca="1" si="115"/>
        <v>0</v>
      </c>
      <c r="BU113" s="70">
        <f t="shared" ca="1" si="115"/>
        <v>0</v>
      </c>
      <c r="BV113" s="70">
        <f t="shared" ref="BH113:BW127" ca="1" si="116">SUMIFS($L113:$BF113,$L$6:$BF$6,BV$6,$L$7:$BF$7,BV$7)</f>
        <v>0</v>
      </c>
      <c r="BW113" s="70">
        <f t="shared" ca="1" si="116"/>
        <v>0</v>
      </c>
      <c r="BX113" s="139"/>
      <c r="BY113" s="70">
        <f t="shared" ca="1" si="112"/>
        <v>0</v>
      </c>
      <c r="BZ113" s="70">
        <f t="shared" ca="1" si="112"/>
        <v>0</v>
      </c>
      <c r="CA113" s="70">
        <f t="shared" ca="1" si="112"/>
        <v>0</v>
      </c>
      <c r="CB113" s="70">
        <f t="shared" ca="1" si="112"/>
        <v>0</v>
      </c>
    </row>
    <row r="114" spans="2:80" s="217" customFormat="1" hidden="1" outlineLevel="1">
      <c r="B114" s="223">
        <f t="shared" si="113"/>
        <v>44834</v>
      </c>
      <c r="C114" s="136"/>
      <c r="D114" s="17">
        <f t="shared" si="114"/>
        <v>33</v>
      </c>
      <c r="E114" s="36" cm="1">
        <f t="array" ref="E114">INDEX(L$20:BF$20,1,D114)</f>
        <v>0</v>
      </c>
      <c r="F114" s="36"/>
      <c r="G114" s="36"/>
      <c r="H114" s="36"/>
      <c r="I114" s="36"/>
      <c r="J114" s="36"/>
      <c r="K114" s="36"/>
      <c r="L114" s="139" cm="1">
        <f t="array" ref="L114">IF($D114&lt;=L$5,$E114*INDEX($L$26:$BF$26,1,L$5-$D114+1),0)</f>
        <v>0</v>
      </c>
      <c r="M114" s="139" cm="1">
        <f t="array" ref="M114">IF($D114&lt;=M$5,$E114*INDEX($L$26:$BF$26,1,M$5-$D114+1),0)</f>
        <v>0</v>
      </c>
      <c r="N114" s="139" cm="1">
        <f t="array" ref="N114">IF($D114&lt;=N$5,$E114*INDEX($L$26:$BF$26,1,N$5-$D114+1),0)</f>
        <v>0</v>
      </c>
      <c r="O114" s="139" cm="1">
        <f t="array" ref="O114">IF($D114&lt;=O$5,$E114*INDEX($L$26:$BF$26,1,O$5-$D114+1),0)</f>
        <v>0</v>
      </c>
      <c r="P114" s="139" cm="1">
        <f t="array" ref="P114">IF($D114&lt;=P$5,$E114*INDEX($L$26:$BF$26,1,P$5-$D114+1),0)</f>
        <v>0</v>
      </c>
      <c r="Q114" s="139" cm="1">
        <f t="array" ref="Q114">IF($D114&lt;=Q$5,$E114*INDEX($L$26:$BF$26,1,Q$5-$D114+1),0)</f>
        <v>0</v>
      </c>
      <c r="R114" s="139" cm="1">
        <f t="array" ref="R114">IF($D114&lt;=R$5,$E114*INDEX($L$26:$BF$26,1,R$5-$D114+1),0)</f>
        <v>0</v>
      </c>
      <c r="S114" s="139" cm="1">
        <f t="array" ref="S114">IF($D114&lt;=S$5,$E114*INDEX($L$26:$BF$26,1,S$5-$D114+1),0)</f>
        <v>0</v>
      </c>
      <c r="T114" s="139" cm="1">
        <f t="array" ref="T114">IF($D114&lt;=T$5,$E114*INDEX($L$26:$BF$26,1,T$5-$D114+1),0)</f>
        <v>0</v>
      </c>
      <c r="U114" s="139" cm="1">
        <f t="array" ref="U114">IF($D114&lt;=U$5,$E114*INDEX($L$26:$BF$26,1,U$5-$D114+1),0)</f>
        <v>0</v>
      </c>
      <c r="V114" s="139" cm="1">
        <f t="array" ref="V114">IF($D114&lt;=V$5,$E114*INDEX($L$26:$BF$26,1,V$5-$D114+1),0)</f>
        <v>0</v>
      </c>
      <c r="W114" s="139" cm="1">
        <f t="array" ref="W114">IF($D114&lt;=W$5,$E114*INDEX($L$26:$BF$26,1,W$5-$D114+1),0)</f>
        <v>0</v>
      </c>
      <c r="X114" s="139" cm="1">
        <f t="array" ref="X114">IF($D114&lt;=X$5,$E114*INDEX($L$26:$BF$26,1,X$5-$D114+1),0)</f>
        <v>0</v>
      </c>
      <c r="Y114" s="139" cm="1">
        <f t="array" ref="Y114">IF($D114&lt;=Y$5,$E114*INDEX($L$26:$BF$26,1,Y$5-$D114+1),0)</f>
        <v>0</v>
      </c>
      <c r="Z114" s="139" cm="1">
        <f t="array" ref="Z114">IF($D114&lt;=Z$5,$E114*INDEX($L$26:$BF$26,1,Z$5-$D114+1),0)</f>
        <v>0</v>
      </c>
      <c r="AA114" s="139" cm="1">
        <f t="array" ref="AA114">IF($D114&lt;=AA$5,$E114*INDEX($L$26:$BF$26,1,AA$5-$D114+1),0)</f>
        <v>0</v>
      </c>
      <c r="AB114" s="139" cm="1">
        <f t="array" ref="AB114">IF($D114&lt;=AB$5,$E114*INDEX($L$26:$BF$26,1,AB$5-$D114+1),0)</f>
        <v>0</v>
      </c>
      <c r="AC114" s="139" cm="1">
        <f t="array" ref="AC114">IF($D114&lt;=AC$5,$E114*INDEX($L$26:$BF$26,1,AC$5-$D114+1),0)</f>
        <v>0</v>
      </c>
      <c r="AD114" s="139" cm="1">
        <f t="array" ref="AD114">IF($D114&lt;=AD$5,$E114*INDEX($L$26:$BF$26,1,AD$5-$D114+1),0)</f>
        <v>0</v>
      </c>
      <c r="AE114" s="139" cm="1">
        <f t="array" ref="AE114">IF($D114&lt;=AE$5,$E114*INDEX($L$26:$BF$26,1,AE$5-$D114+1),0)</f>
        <v>0</v>
      </c>
      <c r="AF114" s="139" cm="1">
        <f t="array" ref="AF114">IF($D114&lt;=AF$5,$E114*INDEX($L$26:$BF$26,1,AF$5-$D114+1),0)</f>
        <v>0</v>
      </c>
      <c r="AG114" s="139" cm="1">
        <f t="array" ref="AG114">IF($D114&lt;=AG$5,$E114*INDEX($L$26:$BF$26,1,AG$5-$D114+1),0)</f>
        <v>0</v>
      </c>
      <c r="AH114" s="139" cm="1">
        <f t="array" ref="AH114">IF($D114&lt;=AH$5,$E114*INDEX($L$26:$BF$26,1,AH$5-$D114+1),0)</f>
        <v>0</v>
      </c>
      <c r="AI114" s="139" cm="1">
        <f t="array" ref="AI114">IF($D114&lt;=AI$5,$E114*INDEX($L$26:$BF$26,1,AI$5-$D114+1),0)</f>
        <v>0</v>
      </c>
      <c r="AJ114" s="139" cm="1">
        <f t="array" ref="AJ114">IF($D114&lt;=AJ$5,$E114*INDEX($L$26:$BF$26,1,AJ$5-$D114+1),0)</f>
        <v>0</v>
      </c>
      <c r="AK114" s="139" cm="1">
        <f t="array" ref="AK114">IF($D114&lt;=AK$5,$E114*INDEX($L$26:$BF$26,1,AK$5-$D114+1),0)</f>
        <v>0</v>
      </c>
      <c r="AL114" s="139" cm="1">
        <f t="array" ref="AL114">IF($D114&lt;=AL$5,$E114*INDEX($L$26:$BF$26,1,AL$5-$D114+1),0)</f>
        <v>0</v>
      </c>
      <c r="AM114" s="139" cm="1">
        <f t="array" ref="AM114">IF($D114&lt;=AM$5,$E114*INDEX($L$26:$BF$26,1,AM$5-$D114+1),0)</f>
        <v>0</v>
      </c>
      <c r="AN114" s="139" cm="1">
        <f t="array" ref="AN114">IF($D114&lt;=AN$5,$E114*INDEX($L$26:$BF$26,1,AN$5-$D114+1),0)</f>
        <v>0</v>
      </c>
      <c r="AO114" s="139" cm="1">
        <f t="array" ref="AO114">IF($D114&lt;=AO$5,$E114*INDEX($L$26:$BF$26,1,AO$5-$D114+1),0)</f>
        <v>0</v>
      </c>
      <c r="AP114" s="139" cm="1">
        <f t="array" ref="AP114">IF($D114&lt;=AP$5,$E114*INDEX($L$26:$BF$26,1,AP$5-$D114+1),0)</f>
        <v>0</v>
      </c>
      <c r="AQ114" s="139" cm="1">
        <f t="array" ref="AQ114">IF($D114&lt;=AQ$5,$E114*INDEX($L$26:$BF$26,1,AQ$5-$D114+1),0)</f>
        <v>0</v>
      </c>
      <c r="AR114" s="139" cm="1">
        <f t="array" ref="AR114">IF($D114&lt;=AR$5,$E114*INDEX($L$26:$BF$26,1,AR$5-$D114+1),0)</f>
        <v>0</v>
      </c>
      <c r="AS114" s="139" cm="1">
        <f t="array" ref="AS114">IF($D114&lt;=AS$5,$E114*INDEX($L$26:$BF$26,1,AS$5-$D114+1),0)</f>
        <v>0</v>
      </c>
      <c r="AT114" s="139" cm="1">
        <f t="array" ref="AT114">IF($D114&lt;=AT$5,$E114*INDEX($L$26:$BF$26,1,AT$5-$D114+1),0)</f>
        <v>0</v>
      </c>
      <c r="AU114" s="139" cm="1">
        <f t="array" ref="AU114">IF($D114&lt;=AU$5,$E114*INDEX($L$26:$BF$26,1,AU$5-$D114+1),0)</f>
        <v>0</v>
      </c>
      <c r="AV114" s="139" cm="1">
        <f t="array" ref="AV114">IF($D114&lt;=AV$5,$E114*INDEX($L$26:$BF$26,1,AV$5-$D114+1),0)</f>
        <v>0</v>
      </c>
      <c r="AW114" s="139" cm="1">
        <f t="array" ref="AW114">IF($D114&lt;=AW$5,$E114*INDEX($L$26:$BF$26,1,AW$5-$D114+1),0)</f>
        <v>0</v>
      </c>
      <c r="AX114" s="139" cm="1">
        <f t="array" ref="AX114">IF($D114&lt;=AX$5,$E114*INDEX($L$26:$BF$26,1,AX$5-$D114+1),0)</f>
        <v>0</v>
      </c>
      <c r="AY114" s="139" cm="1">
        <f t="array" ref="AY114">IF($D114&lt;=AY$5,$E114*INDEX($L$26:$BF$26,1,AY$5-$D114+1),0)</f>
        <v>0</v>
      </c>
      <c r="AZ114" s="139" cm="1">
        <f t="array" ref="AZ114">IF($D114&lt;=AZ$5,$E114*INDEX($L$26:$BF$26,1,AZ$5-$D114+1),0)</f>
        <v>0</v>
      </c>
      <c r="BA114" s="139" cm="1">
        <f t="array" ref="BA114">IF($D114&lt;=BA$5,$E114*INDEX($L$26:$BF$26,1,BA$5-$D114+1),0)</f>
        <v>0</v>
      </c>
      <c r="BB114" s="139" cm="1">
        <f t="array" ref="BB114">IF($D114&lt;=BB$5,$E114*INDEX($L$26:$BF$26,1,BB$5-$D114+1),0)</f>
        <v>0</v>
      </c>
      <c r="BC114" s="139" cm="1">
        <f t="array" ref="BC114">IF($D114&lt;=BC$5,$E114*INDEX($L$26:$BF$26,1,BC$5-$D114+1),0)</f>
        <v>0</v>
      </c>
      <c r="BD114" s="139" cm="1">
        <f t="array" ref="BD114">IF($D114&lt;=BD$5,$E114*INDEX($L$26:$BF$26,1,BD$5-$D114+1),0)</f>
        <v>0</v>
      </c>
      <c r="BE114" s="139" cm="1">
        <f t="array" ref="BE114">IF($D114&lt;=BE$5,$E114*INDEX($L$26:$BF$26,1,BE$5-$D114+1),0)</f>
        <v>0</v>
      </c>
      <c r="BF114" s="139" cm="1">
        <f t="array" ref="BF114">IF($D114&lt;=BF$5,$E114*INDEX($L$26:$BF$26,1,BF$5-$D114+1),0)</f>
        <v>0</v>
      </c>
      <c r="BH114" s="70">
        <f t="shared" ca="1" si="116"/>
        <v>0</v>
      </c>
      <c r="BI114" s="70">
        <f t="shared" ca="1" si="116"/>
        <v>0</v>
      </c>
      <c r="BJ114" s="70">
        <f t="shared" ca="1" si="116"/>
        <v>0</v>
      </c>
      <c r="BK114" s="70">
        <f t="shared" ca="1" si="116"/>
        <v>0</v>
      </c>
      <c r="BL114" s="70">
        <f t="shared" ca="1" si="116"/>
        <v>0</v>
      </c>
      <c r="BM114" s="70">
        <f t="shared" ca="1" si="116"/>
        <v>0</v>
      </c>
      <c r="BN114" s="70">
        <f t="shared" ca="1" si="116"/>
        <v>0</v>
      </c>
      <c r="BO114" s="70">
        <f t="shared" ca="1" si="116"/>
        <v>0</v>
      </c>
      <c r="BP114" s="70">
        <f t="shared" ca="1" si="116"/>
        <v>0</v>
      </c>
      <c r="BQ114" s="70">
        <f t="shared" ca="1" si="116"/>
        <v>0</v>
      </c>
      <c r="BR114" s="70">
        <f t="shared" ca="1" si="116"/>
        <v>0</v>
      </c>
      <c r="BS114" s="70">
        <f t="shared" ca="1" si="116"/>
        <v>0</v>
      </c>
      <c r="BT114" s="70">
        <f t="shared" ca="1" si="116"/>
        <v>0</v>
      </c>
      <c r="BU114" s="70">
        <f t="shared" ca="1" si="116"/>
        <v>0</v>
      </c>
      <c r="BV114" s="70">
        <f t="shared" ca="1" si="116"/>
        <v>0</v>
      </c>
      <c r="BW114" s="70">
        <f t="shared" ca="1" si="116"/>
        <v>0</v>
      </c>
      <c r="BX114" s="139"/>
      <c r="BY114" s="70">
        <f t="shared" ca="1" si="112"/>
        <v>0</v>
      </c>
      <c r="BZ114" s="70">
        <f t="shared" ca="1" si="112"/>
        <v>0</v>
      </c>
      <c r="CA114" s="70">
        <f t="shared" ca="1" si="112"/>
        <v>0</v>
      </c>
      <c r="CB114" s="70">
        <f t="shared" ca="1" si="112"/>
        <v>0</v>
      </c>
    </row>
    <row r="115" spans="2:80" s="217" customFormat="1" hidden="1" outlineLevel="1">
      <c r="B115" s="223">
        <f t="shared" si="113"/>
        <v>44865</v>
      </c>
      <c r="C115" s="136"/>
      <c r="D115" s="17">
        <f t="shared" si="114"/>
        <v>34</v>
      </c>
      <c r="E115" s="36" cm="1">
        <f t="array" ref="E115">INDEX(L$20:BF$20,1,D115)</f>
        <v>0</v>
      </c>
      <c r="F115" s="36"/>
      <c r="G115" s="36"/>
      <c r="H115" s="36"/>
      <c r="I115" s="36"/>
      <c r="J115" s="36"/>
      <c r="K115" s="36"/>
      <c r="L115" s="139" cm="1">
        <f t="array" ref="L115">IF($D115&lt;=L$5,$E115*INDEX($L$26:$BF$26,1,L$5-$D115+1),0)</f>
        <v>0</v>
      </c>
      <c r="M115" s="139" cm="1">
        <f t="array" ref="M115">IF($D115&lt;=M$5,$E115*INDEX($L$26:$BF$26,1,M$5-$D115+1),0)</f>
        <v>0</v>
      </c>
      <c r="N115" s="139" cm="1">
        <f t="array" ref="N115">IF($D115&lt;=N$5,$E115*INDEX($L$26:$BF$26,1,N$5-$D115+1),0)</f>
        <v>0</v>
      </c>
      <c r="O115" s="139" cm="1">
        <f t="array" ref="O115">IF($D115&lt;=O$5,$E115*INDEX($L$26:$BF$26,1,O$5-$D115+1),0)</f>
        <v>0</v>
      </c>
      <c r="P115" s="139" cm="1">
        <f t="array" ref="P115">IF($D115&lt;=P$5,$E115*INDEX($L$26:$BF$26,1,P$5-$D115+1),0)</f>
        <v>0</v>
      </c>
      <c r="Q115" s="139" cm="1">
        <f t="array" ref="Q115">IF($D115&lt;=Q$5,$E115*INDEX($L$26:$BF$26,1,Q$5-$D115+1),0)</f>
        <v>0</v>
      </c>
      <c r="R115" s="139" cm="1">
        <f t="array" ref="R115">IF($D115&lt;=R$5,$E115*INDEX($L$26:$BF$26,1,R$5-$D115+1),0)</f>
        <v>0</v>
      </c>
      <c r="S115" s="139" cm="1">
        <f t="array" ref="S115">IF($D115&lt;=S$5,$E115*INDEX($L$26:$BF$26,1,S$5-$D115+1),0)</f>
        <v>0</v>
      </c>
      <c r="T115" s="139" cm="1">
        <f t="array" ref="T115">IF($D115&lt;=T$5,$E115*INDEX($L$26:$BF$26,1,T$5-$D115+1),0)</f>
        <v>0</v>
      </c>
      <c r="U115" s="139" cm="1">
        <f t="array" ref="U115">IF($D115&lt;=U$5,$E115*INDEX($L$26:$BF$26,1,U$5-$D115+1),0)</f>
        <v>0</v>
      </c>
      <c r="V115" s="139" cm="1">
        <f t="array" ref="V115">IF($D115&lt;=V$5,$E115*INDEX($L$26:$BF$26,1,V$5-$D115+1),0)</f>
        <v>0</v>
      </c>
      <c r="W115" s="139" cm="1">
        <f t="array" ref="W115">IF($D115&lt;=W$5,$E115*INDEX($L$26:$BF$26,1,W$5-$D115+1),0)</f>
        <v>0</v>
      </c>
      <c r="X115" s="139" cm="1">
        <f t="array" ref="X115">IF($D115&lt;=X$5,$E115*INDEX($L$26:$BF$26,1,X$5-$D115+1),0)</f>
        <v>0</v>
      </c>
      <c r="Y115" s="139" cm="1">
        <f t="array" ref="Y115">IF($D115&lt;=Y$5,$E115*INDEX($L$26:$BF$26,1,Y$5-$D115+1),0)</f>
        <v>0</v>
      </c>
      <c r="Z115" s="139" cm="1">
        <f t="array" ref="Z115">IF($D115&lt;=Z$5,$E115*INDEX($L$26:$BF$26,1,Z$5-$D115+1),0)</f>
        <v>0</v>
      </c>
      <c r="AA115" s="139" cm="1">
        <f t="array" ref="AA115">IF($D115&lt;=AA$5,$E115*INDEX($L$26:$BF$26,1,AA$5-$D115+1),0)</f>
        <v>0</v>
      </c>
      <c r="AB115" s="139" cm="1">
        <f t="array" ref="AB115">IF($D115&lt;=AB$5,$E115*INDEX($L$26:$BF$26,1,AB$5-$D115+1),0)</f>
        <v>0</v>
      </c>
      <c r="AC115" s="139" cm="1">
        <f t="array" ref="AC115">IF($D115&lt;=AC$5,$E115*INDEX($L$26:$BF$26,1,AC$5-$D115+1),0)</f>
        <v>0</v>
      </c>
      <c r="AD115" s="139" cm="1">
        <f t="array" ref="AD115">IF($D115&lt;=AD$5,$E115*INDEX($L$26:$BF$26,1,AD$5-$D115+1),0)</f>
        <v>0</v>
      </c>
      <c r="AE115" s="139" cm="1">
        <f t="array" ref="AE115">IF($D115&lt;=AE$5,$E115*INDEX($L$26:$BF$26,1,AE$5-$D115+1),0)</f>
        <v>0</v>
      </c>
      <c r="AF115" s="139" cm="1">
        <f t="array" ref="AF115">IF($D115&lt;=AF$5,$E115*INDEX($L$26:$BF$26,1,AF$5-$D115+1),0)</f>
        <v>0</v>
      </c>
      <c r="AG115" s="139" cm="1">
        <f t="array" ref="AG115">IF($D115&lt;=AG$5,$E115*INDEX($L$26:$BF$26,1,AG$5-$D115+1),0)</f>
        <v>0</v>
      </c>
      <c r="AH115" s="139" cm="1">
        <f t="array" ref="AH115">IF($D115&lt;=AH$5,$E115*INDEX($L$26:$BF$26,1,AH$5-$D115+1),0)</f>
        <v>0</v>
      </c>
      <c r="AI115" s="139" cm="1">
        <f t="array" ref="AI115">IF($D115&lt;=AI$5,$E115*INDEX($L$26:$BF$26,1,AI$5-$D115+1),0)</f>
        <v>0</v>
      </c>
      <c r="AJ115" s="139" cm="1">
        <f t="array" ref="AJ115">IF($D115&lt;=AJ$5,$E115*INDEX($L$26:$BF$26,1,AJ$5-$D115+1),0)</f>
        <v>0</v>
      </c>
      <c r="AK115" s="139" cm="1">
        <f t="array" ref="AK115">IF($D115&lt;=AK$5,$E115*INDEX($L$26:$BF$26,1,AK$5-$D115+1),0)</f>
        <v>0</v>
      </c>
      <c r="AL115" s="139" cm="1">
        <f t="array" ref="AL115">IF($D115&lt;=AL$5,$E115*INDEX($L$26:$BF$26,1,AL$5-$D115+1),0)</f>
        <v>0</v>
      </c>
      <c r="AM115" s="139" cm="1">
        <f t="array" ref="AM115">IF($D115&lt;=AM$5,$E115*INDEX($L$26:$BF$26,1,AM$5-$D115+1),0)</f>
        <v>0</v>
      </c>
      <c r="AN115" s="139" cm="1">
        <f t="array" ref="AN115">IF($D115&lt;=AN$5,$E115*INDEX($L$26:$BF$26,1,AN$5-$D115+1),0)</f>
        <v>0</v>
      </c>
      <c r="AO115" s="139" cm="1">
        <f t="array" ref="AO115">IF($D115&lt;=AO$5,$E115*INDEX($L$26:$BF$26,1,AO$5-$D115+1),0)</f>
        <v>0</v>
      </c>
      <c r="AP115" s="139" cm="1">
        <f t="array" ref="AP115">IF($D115&lt;=AP$5,$E115*INDEX($L$26:$BF$26,1,AP$5-$D115+1),0)</f>
        <v>0</v>
      </c>
      <c r="AQ115" s="139" cm="1">
        <f t="array" ref="AQ115">IF($D115&lt;=AQ$5,$E115*INDEX($L$26:$BF$26,1,AQ$5-$D115+1),0)</f>
        <v>0</v>
      </c>
      <c r="AR115" s="139" cm="1">
        <f t="array" ref="AR115">IF($D115&lt;=AR$5,$E115*INDEX($L$26:$BF$26,1,AR$5-$D115+1),0)</f>
        <v>0</v>
      </c>
      <c r="AS115" s="139" cm="1">
        <f t="array" ref="AS115">IF($D115&lt;=AS$5,$E115*INDEX($L$26:$BF$26,1,AS$5-$D115+1),0)</f>
        <v>0</v>
      </c>
      <c r="AT115" s="139" cm="1">
        <f t="array" ref="AT115">IF($D115&lt;=AT$5,$E115*INDEX($L$26:$BF$26,1,AT$5-$D115+1),0)</f>
        <v>0</v>
      </c>
      <c r="AU115" s="139" cm="1">
        <f t="array" ref="AU115">IF($D115&lt;=AU$5,$E115*INDEX($L$26:$BF$26,1,AU$5-$D115+1),0)</f>
        <v>0</v>
      </c>
      <c r="AV115" s="139" cm="1">
        <f t="array" ref="AV115">IF($D115&lt;=AV$5,$E115*INDEX($L$26:$BF$26,1,AV$5-$D115+1),0)</f>
        <v>0</v>
      </c>
      <c r="AW115" s="139" cm="1">
        <f t="array" ref="AW115">IF($D115&lt;=AW$5,$E115*INDEX($L$26:$BF$26,1,AW$5-$D115+1),0)</f>
        <v>0</v>
      </c>
      <c r="AX115" s="139" cm="1">
        <f t="array" ref="AX115">IF($D115&lt;=AX$5,$E115*INDEX($L$26:$BF$26,1,AX$5-$D115+1),0)</f>
        <v>0</v>
      </c>
      <c r="AY115" s="139" cm="1">
        <f t="array" ref="AY115">IF($D115&lt;=AY$5,$E115*INDEX($L$26:$BF$26,1,AY$5-$D115+1),0)</f>
        <v>0</v>
      </c>
      <c r="AZ115" s="139" cm="1">
        <f t="array" ref="AZ115">IF($D115&lt;=AZ$5,$E115*INDEX($L$26:$BF$26,1,AZ$5-$D115+1),0)</f>
        <v>0</v>
      </c>
      <c r="BA115" s="139" cm="1">
        <f t="array" ref="BA115">IF($D115&lt;=BA$5,$E115*INDEX($L$26:$BF$26,1,BA$5-$D115+1),0)</f>
        <v>0</v>
      </c>
      <c r="BB115" s="139" cm="1">
        <f t="array" ref="BB115">IF($D115&lt;=BB$5,$E115*INDEX($L$26:$BF$26,1,BB$5-$D115+1),0)</f>
        <v>0</v>
      </c>
      <c r="BC115" s="139" cm="1">
        <f t="array" ref="BC115">IF($D115&lt;=BC$5,$E115*INDEX($L$26:$BF$26,1,BC$5-$D115+1),0)</f>
        <v>0</v>
      </c>
      <c r="BD115" s="139" cm="1">
        <f t="array" ref="BD115">IF($D115&lt;=BD$5,$E115*INDEX($L$26:$BF$26,1,BD$5-$D115+1),0)</f>
        <v>0</v>
      </c>
      <c r="BE115" s="139" cm="1">
        <f t="array" ref="BE115">IF($D115&lt;=BE$5,$E115*INDEX($L$26:$BF$26,1,BE$5-$D115+1),0)</f>
        <v>0</v>
      </c>
      <c r="BF115" s="139" cm="1">
        <f t="array" ref="BF115">IF($D115&lt;=BF$5,$E115*INDEX($L$26:$BF$26,1,BF$5-$D115+1),0)</f>
        <v>0</v>
      </c>
      <c r="BH115" s="70">
        <f t="shared" ca="1" si="116"/>
        <v>0</v>
      </c>
      <c r="BI115" s="70">
        <f t="shared" ca="1" si="116"/>
        <v>0</v>
      </c>
      <c r="BJ115" s="70">
        <f t="shared" ca="1" si="116"/>
        <v>0</v>
      </c>
      <c r="BK115" s="70">
        <f t="shared" ca="1" si="116"/>
        <v>0</v>
      </c>
      <c r="BL115" s="70">
        <f t="shared" ca="1" si="116"/>
        <v>0</v>
      </c>
      <c r="BM115" s="70">
        <f t="shared" ca="1" si="116"/>
        <v>0</v>
      </c>
      <c r="BN115" s="70">
        <f t="shared" ca="1" si="116"/>
        <v>0</v>
      </c>
      <c r="BO115" s="70">
        <f t="shared" ca="1" si="116"/>
        <v>0</v>
      </c>
      <c r="BP115" s="70">
        <f t="shared" ca="1" si="116"/>
        <v>0</v>
      </c>
      <c r="BQ115" s="70">
        <f t="shared" ca="1" si="116"/>
        <v>0</v>
      </c>
      <c r="BR115" s="70">
        <f t="shared" ca="1" si="116"/>
        <v>0</v>
      </c>
      <c r="BS115" s="70">
        <f t="shared" ca="1" si="116"/>
        <v>0</v>
      </c>
      <c r="BT115" s="70">
        <f t="shared" ca="1" si="116"/>
        <v>0</v>
      </c>
      <c r="BU115" s="70">
        <f t="shared" ca="1" si="116"/>
        <v>0</v>
      </c>
      <c r="BV115" s="70">
        <f t="shared" ca="1" si="116"/>
        <v>0</v>
      </c>
      <c r="BW115" s="70">
        <f t="shared" ca="1" si="116"/>
        <v>0</v>
      </c>
      <c r="BX115" s="139"/>
      <c r="BY115" s="70">
        <f t="shared" ca="1" si="112"/>
        <v>0</v>
      </c>
      <c r="BZ115" s="70">
        <f t="shared" ca="1" si="112"/>
        <v>0</v>
      </c>
      <c r="CA115" s="70">
        <f t="shared" ca="1" si="112"/>
        <v>0</v>
      </c>
      <c r="CB115" s="70">
        <f t="shared" ca="1" si="112"/>
        <v>0</v>
      </c>
    </row>
    <row r="116" spans="2:80" s="217" customFormat="1" hidden="1" outlineLevel="1">
      <c r="B116" s="223">
        <f t="shared" si="113"/>
        <v>44895</v>
      </c>
      <c r="C116" s="136"/>
      <c r="D116" s="17">
        <f t="shared" si="114"/>
        <v>35</v>
      </c>
      <c r="E116" s="36" cm="1">
        <f t="array" ref="E116">INDEX(L$20:BF$20,1,D116)</f>
        <v>0</v>
      </c>
      <c r="F116" s="36"/>
      <c r="G116" s="36"/>
      <c r="H116" s="36"/>
      <c r="I116" s="36"/>
      <c r="J116" s="36"/>
      <c r="K116" s="36"/>
      <c r="L116" s="139" cm="1">
        <f t="array" ref="L116">IF($D116&lt;=L$5,$E116*INDEX($L$26:$BF$26,1,L$5-$D116+1),0)</f>
        <v>0</v>
      </c>
      <c r="M116" s="139" cm="1">
        <f t="array" ref="M116">IF($D116&lt;=M$5,$E116*INDEX($L$26:$BF$26,1,M$5-$D116+1),0)</f>
        <v>0</v>
      </c>
      <c r="N116" s="139" cm="1">
        <f t="array" ref="N116">IF($D116&lt;=N$5,$E116*INDEX($L$26:$BF$26,1,N$5-$D116+1),0)</f>
        <v>0</v>
      </c>
      <c r="O116" s="139" cm="1">
        <f t="array" ref="O116">IF($D116&lt;=O$5,$E116*INDEX($L$26:$BF$26,1,O$5-$D116+1),0)</f>
        <v>0</v>
      </c>
      <c r="P116" s="139" cm="1">
        <f t="array" ref="P116">IF($D116&lt;=P$5,$E116*INDEX($L$26:$BF$26,1,P$5-$D116+1),0)</f>
        <v>0</v>
      </c>
      <c r="Q116" s="139" cm="1">
        <f t="array" ref="Q116">IF($D116&lt;=Q$5,$E116*INDEX($L$26:$BF$26,1,Q$5-$D116+1),0)</f>
        <v>0</v>
      </c>
      <c r="R116" s="139" cm="1">
        <f t="array" ref="R116">IF($D116&lt;=R$5,$E116*INDEX($L$26:$BF$26,1,R$5-$D116+1),0)</f>
        <v>0</v>
      </c>
      <c r="S116" s="139" cm="1">
        <f t="array" ref="S116">IF($D116&lt;=S$5,$E116*INDEX($L$26:$BF$26,1,S$5-$D116+1),0)</f>
        <v>0</v>
      </c>
      <c r="T116" s="139" cm="1">
        <f t="array" ref="T116">IF($D116&lt;=T$5,$E116*INDEX($L$26:$BF$26,1,T$5-$D116+1),0)</f>
        <v>0</v>
      </c>
      <c r="U116" s="139" cm="1">
        <f t="array" ref="U116">IF($D116&lt;=U$5,$E116*INDEX($L$26:$BF$26,1,U$5-$D116+1),0)</f>
        <v>0</v>
      </c>
      <c r="V116" s="139" cm="1">
        <f t="array" ref="V116">IF($D116&lt;=V$5,$E116*INDEX($L$26:$BF$26,1,V$5-$D116+1),0)</f>
        <v>0</v>
      </c>
      <c r="W116" s="139" cm="1">
        <f t="array" ref="W116">IF($D116&lt;=W$5,$E116*INDEX($L$26:$BF$26,1,W$5-$D116+1),0)</f>
        <v>0</v>
      </c>
      <c r="X116" s="139" cm="1">
        <f t="array" ref="X116">IF($D116&lt;=X$5,$E116*INDEX($L$26:$BF$26,1,X$5-$D116+1),0)</f>
        <v>0</v>
      </c>
      <c r="Y116" s="139" cm="1">
        <f t="array" ref="Y116">IF($D116&lt;=Y$5,$E116*INDEX($L$26:$BF$26,1,Y$5-$D116+1),0)</f>
        <v>0</v>
      </c>
      <c r="Z116" s="139" cm="1">
        <f t="array" ref="Z116">IF($D116&lt;=Z$5,$E116*INDEX($L$26:$BF$26,1,Z$5-$D116+1),0)</f>
        <v>0</v>
      </c>
      <c r="AA116" s="139" cm="1">
        <f t="array" ref="AA116">IF($D116&lt;=AA$5,$E116*INDEX($L$26:$BF$26,1,AA$5-$D116+1),0)</f>
        <v>0</v>
      </c>
      <c r="AB116" s="139" cm="1">
        <f t="array" ref="AB116">IF($D116&lt;=AB$5,$E116*INDEX($L$26:$BF$26,1,AB$5-$D116+1),0)</f>
        <v>0</v>
      </c>
      <c r="AC116" s="139" cm="1">
        <f t="array" ref="AC116">IF($D116&lt;=AC$5,$E116*INDEX($L$26:$BF$26,1,AC$5-$D116+1),0)</f>
        <v>0</v>
      </c>
      <c r="AD116" s="139" cm="1">
        <f t="array" ref="AD116">IF($D116&lt;=AD$5,$E116*INDEX($L$26:$BF$26,1,AD$5-$D116+1),0)</f>
        <v>0</v>
      </c>
      <c r="AE116" s="139" cm="1">
        <f t="array" ref="AE116">IF($D116&lt;=AE$5,$E116*INDEX($L$26:$BF$26,1,AE$5-$D116+1),0)</f>
        <v>0</v>
      </c>
      <c r="AF116" s="139" cm="1">
        <f t="array" ref="AF116">IF($D116&lt;=AF$5,$E116*INDEX($L$26:$BF$26,1,AF$5-$D116+1),0)</f>
        <v>0</v>
      </c>
      <c r="AG116" s="139" cm="1">
        <f t="array" ref="AG116">IF($D116&lt;=AG$5,$E116*INDEX($L$26:$BF$26,1,AG$5-$D116+1),0)</f>
        <v>0</v>
      </c>
      <c r="AH116" s="139" cm="1">
        <f t="array" ref="AH116">IF($D116&lt;=AH$5,$E116*INDEX($L$26:$BF$26,1,AH$5-$D116+1),0)</f>
        <v>0</v>
      </c>
      <c r="AI116" s="139" cm="1">
        <f t="array" ref="AI116">IF($D116&lt;=AI$5,$E116*INDEX($L$26:$BF$26,1,AI$5-$D116+1),0)</f>
        <v>0</v>
      </c>
      <c r="AJ116" s="139" cm="1">
        <f t="array" ref="AJ116">IF($D116&lt;=AJ$5,$E116*INDEX($L$26:$BF$26,1,AJ$5-$D116+1),0)</f>
        <v>0</v>
      </c>
      <c r="AK116" s="139" cm="1">
        <f t="array" ref="AK116">IF($D116&lt;=AK$5,$E116*INDEX($L$26:$BF$26,1,AK$5-$D116+1),0)</f>
        <v>0</v>
      </c>
      <c r="AL116" s="139" cm="1">
        <f t="array" ref="AL116">IF($D116&lt;=AL$5,$E116*INDEX($L$26:$BF$26,1,AL$5-$D116+1),0)</f>
        <v>0</v>
      </c>
      <c r="AM116" s="139" cm="1">
        <f t="array" ref="AM116">IF($D116&lt;=AM$5,$E116*INDEX($L$26:$BF$26,1,AM$5-$D116+1),0)</f>
        <v>0</v>
      </c>
      <c r="AN116" s="139" cm="1">
        <f t="array" ref="AN116">IF($D116&lt;=AN$5,$E116*INDEX($L$26:$BF$26,1,AN$5-$D116+1),0)</f>
        <v>0</v>
      </c>
      <c r="AO116" s="139" cm="1">
        <f t="array" ref="AO116">IF($D116&lt;=AO$5,$E116*INDEX($L$26:$BF$26,1,AO$5-$D116+1),0)</f>
        <v>0</v>
      </c>
      <c r="AP116" s="139" cm="1">
        <f t="array" ref="AP116">IF($D116&lt;=AP$5,$E116*INDEX($L$26:$BF$26,1,AP$5-$D116+1),0)</f>
        <v>0</v>
      </c>
      <c r="AQ116" s="139" cm="1">
        <f t="array" ref="AQ116">IF($D116&lt;=AQ$5,$E116*INDEX($L$26:$BF$26,1,AQ$5-$D116+1),0)</f>
        <v>0</v>
      </c>
      <c r="AR116" s="139" cm="1">
        <f t="array" ref="AR116">IF($D116&lt;=AR$5,$E116*INDEX($L$26:$BF$26,1,AR$5-$D116+1),0)</f>
        <v>0</v>
      </c>
      <c r="AS116" s="139" cm="1">
        <f t="array" ref="AS116">IF($D116&lt;=AS$5,$E116*INDEX($L$26:$BF$26,1,AS$5-$D116+1),0)</f>
        <v>0</v>
      </c>
      <c r="AT116" s="139" cm="1">
        <f t="array" ref="AT116">IF($D116&lt;=AT$5,$E116*INDEX($L$26:$BF$26,1,AT$5-$D116+1),0)</f>
        <v>0</v>
      </c>
      <c r="AU116" s="139" cm="1">
        <f t="array" ref="AU116">IF($D116&lt;=AU$5,$E116*INDEX($L$26:$BF$26,1,AU$5-$D116+1),0)</f>
        <v>0</v>
      </c>
      <c r="AV116" s="139" cm="1">
        <f t="array" ref="AV116">IF($D116&lt;=AV$5,$E116*INDEX($L$26:$BF$26,1,AV$5-$D116+1),0)</f>
        <v>0</v>
      </c>
      <c r="AW116" s="139" cm="1">
        <f t="array" ref="AW116">IF($D116&lt;=AW$5,$E116*INDEX($L$26:$BF$26,1,AW$5-$D116+1),0)</f>
        <v>0</v>
      </c>
      <c r="AX116" s="139" cm="1">
        <f t="array" ref="AX116">IF($D116&lt;=AX$5,$E116*INDEX($L$26:$BF$26,1,AX$5-$D116+1),0)</f>
        <v>0</v>
      </c>
      <c r="AY116" s="139" cm="1">
        <f t="array" ref="AY116">IF($D116&lt;=AY$5,$E116*INDEX($L$26:$BF$26,1,AY$5-$D116+1),0)</f>
        <v>0</v>
      </c>
      <c r="AZ116" s="139" cm="1">
        <f t="array" ref="AZ116">IF($D116&lt;=AZ$5,$E116*INDEX($L$26:$BF$26,1,AZ$5-$D116+1),0)</f>
        <v>0</v>
      </c>
      <c r="BA116" s="139" cm="1">
        <f t="array" ref="BA116">IF($D116&lt;=BA$5,$E116*INDEX($L$26:$BF$26,1,BA$5-$D116+1),0)</f>
        <v>0</v>
      </c>
      <c r="BB116" s="139" cm="1">
        <f t="array" ref="BB116">IF($D116&lt;=BB$5,$E116*INDEX($L$26:$BF$26,1,BB$5-$D116+1),0)</f>
        <v>0</v>
      </c>
      <c r="BC116" s="139" cm="1">
        <f t="array" ref="BC116">IF($D116&lt;=BC$5,$E116*INDEX($L$26:$BF$26,1,BC$5-$D116+1),0)</f>
        <v>0</v>
      </c>
      <c r="BD116" s="139" cm="1">
        <f t="array" ref="BD116">IF($D116&lt;=BD$5,$E116*INDEX($L$26:$BF$26,1,BD$5-$D116+1),0)</f>
        <v>0</v>
      </c>
      <c r="BE116" s="139" cm="1">
        <f t="array" ref="BE116">IF($D116&lt;=BE$5,$E116*INDEX($L$26:$BF$26,1,BE$5-$D116+1),0)</f>
        <v>0</v>
      </c>
      <c r="BF116" s="139" cm="1">
        <f t="array" ref="BF116">IF($D116&lt;=BF$5,$E116*INDEX($L$26:$BF$26,1,BF$5-$D116+1),0)</f>
        <v>0</v>
      </c>
      <c r="BH116" s="70">
        <f t="shared" ca="1" si="116"/>
        <v>0</v>
      </c>
      <c r="BI116" s="70">
        <f t="shared" ca="1" si="116"/>
        <v>0</v>
      </c>
      <c r="BJ116" s="70">
        <f t="shared" ca="1" si="116"/>
        <v>0</v>
      </c>
      <c r="BK116" s="70">
        <f t="shared" ca="1" si="116"/>
        <v>0</v>
      </c>
      <c r="BL116" s="70">
        <f t="shared" ca="1" si="116"/>
        <v>0</v>
      </c>
      <c r="BM116" s="70">
        <f t="shared" ca="1" si="116"/>
        <v>0</v>
      </c>
      <c r="BN116" s="70">
        <f t="shared" ca="1" si="116"/>
        <v>0</v>
      </c>
      <c r="BO116" s="70">
        <f t="shared" ca="1" si="116"/>
        <v>0</v>
      </c>
      <c r="BP116" s="70">
        <f t="shared" ca="1" si="116"/>
        <v>0</v>
      </c>
      <c r="BQ116" s="70">
        <f t="shared" ca="1" si="116"/>
        <v>0</v>
      </c>
      <c r="BR116" s="70">
        <f t="shared" ca="1" si="116"/>
        <v>0</v>
      </c>
      <c r="BS116" s="70">
        <f t="shared" ca="1" si="116"/>
        <v>0</v>
      </c>
      <c r="BT116" s="70">
        <f t="shared" ca="1" si="116"/>
        <v>0</v>
      </c>
      <c r="BU116" s="70">
        <f t="shared" ca="1" si="116"/>
        <v>0</v>
      </c>
      <c r="BV116" s="70">
        <f t="shared" ca="1" si="116"/>
        <v>0</v>
      </c>
      <c r="BW116" s="70">
        <f t="shared" ca="1" si="116"/>
        <v>0</v>
      </c>
      <c r="BX116" s="139"/>
      <c r="BY116" s="70">
        <f t="shared" ca="1" si="112"/>
        <v>0</v>
      </c>
      <c r="BZ116" s="70">
        <f t="shared" ca="1" si="112"/>
        <v>0</v>
      </c>
      <c r="CA116" s="70">
        <f t="shared" ca="1" si="112"/>
        <v>0</v>
      </c>
      <c r="CB116" s="70">
        <f t="shared" ca="1" si="112"/>
        <v>0</v>
      </c>
    </row>
    <row r="117" spans="2:80" s="217" customFormat="1" hidden="1" outlineLevel="1">
      <c r="B117" s="223">
        <f t="shared" si="113"/>
        <v>44926</v>
      </c>
      <c r="C117" s="136"/>
      <c r="D117" s="17">
        <f t="shared" si="114"/>
        <v>36</v>
      </c>
      <c r="E117" s="36" cm="1">
        <f t="array" ref="E117">INDEX(L$20:BF$20,1,D117)</f>
        <v>0</v>
      </c>
      <c r="F117" s="36"/>
      <c r="G117" s="36"/>
      <c r="H117" s="36"/>
      <c r="I117" s="36"/>
      <c r="J117" s="36"/>
      <c r="K117" s="36"/>
      <c r="L117" s="139" cm="1">
        <f t="array" ref="L117">IF($D117&lt;=L$5,$E117*INDEX($L$26:$BF$26,1,L$5-$D117+1),0)</f>
        <v>0</v>
      </c>
      <c r="M117" s="139" cm="1">
        <f t="array" ref="M117">IF($D117&lt;=M$5,$E117*INDEX($L$26:$BF$26,1,M$5-$D117+1),0)</f>
        <v>0</v>
      </c>
      <c r="N117" s="139" cm="1">
        <f t="array" ref="N117">IF($D117&lt;=N$5,$E117*INDEX($L$26:$BF$26,1,N$5-$D117+1),0)</f>
        <v>0</v>
      </c>
      <c r="O117" s="139" cm="1">
        <f t="array" ref="O117">IF($D117&lt;=O$5,$E117*INDEX($L$26:$BF$26,1,O$5-$D117+1),0)</f>
        <v>0</v>
      </c>
      <c r="P117" s="139" cm="1">
        <f t="array" ref="P117">IF($D117&lt;=P$5,$E117*INDEX($L$26:$BF$26,1,P$5-$D117+1),0)</f>
        <v>0</v>
      </c>
      <c r="Q117" s="139" cm="1">
        <f t="array" ref="Q117">IF($D117&lt;=Q$5,$E117*INDEX($L$26:$BF$26,1,Q$5-$D117+1),0)</f>
        <v>0</v>
      </c>
      <c r="R117" s="139" cm="1">
        <f t="array" ref="R117">IF($D117&lt;=R$5,$E117*INDEX($L$26:$BF$26,1,R$5-$D117+1),0)</f>
        <v>0</v>
      </c>
      <c r="S117" s="139" cm="1">
        <f t="array" ref="S117">IF($D117&lt;=S$5,$E117*INDEX($L$26:$BF$26,1,S$5-$D117+1),0)</f>
        <v>0</v>
      </c>
      <c r="T117" s="139" cm="1">
        <f t="array" ref="T117">IF($D117&lt;=T$5,$E117*INDEX($L$26:$BF$26,1,T$5-$D117+1),0)</f>
        <v>0</v>
      </c>
      <c r="U117" s="139" cm="1">
        <f t="array" ref="U117">IF($D117&lt;=U$5,$E117*INDEX($L$26:$BF$26,1,U$5-$D117+1),0)</f>
        <v>0</v>
      </c>
      <c r="V117" s="139" cm="1">
        <f t="array" ref="V117">IF($D117&lt;=V$5,$E117*INDEX($L$26:$BF$26,1,V$5-$D117+1),0)</f>
        <v>0</v>
      </c>
      <c r="W117" s="139" cm="1">
        <f t="array" ref="W117">IF($D117&lt;=W$5,$E117*INDEX($L$26:$BF$26,1,W$5-$D117+1),0)</f>
        <v>0</v>
      </c>
      <c r="X117" s="139" cm="1">
        <f t="array" ref="X117">IF($D117&lt;=X$5,$E117*INDEX($L$26:$BF$26,1,X$5-$D117+1),0)</f>
        <v>0</v>
      </c>
      <c r="Y117" s="139" cm="1">
        <f t="array" ref="Y117">IF($D117&lt;=Y$5,$E117*INDEX($L$26:$BF$26,1,Y$5-$D117+1),0)</f>
        <v>0</v>
      </c>
      <c r="Z117" s="139" cm="1">
        <f t="array" ref="Z117">IF($D117&lt;=Z$5,$E117*INDEX($L$26:$BF$26,1,Z$5-$D117+1),0)</f>
        <v>0</v>
      </c>
      <c r="AA117" s="139" cm="1">
        <f t="array" ref="AA117">IF($D117&lt;=AA$5,$E117*INDEX($L$26:$BF$26,1,AA$5-$D117+1),0)</f>
        <v>0</v>
      </c>
      <c r="AB117" s="139" cm="1">
        <f t="array" ref="AB117">IF($D117&lt;=AB$5,$E117*INDEX($L$26:$BF$26,1,AB$5-$D117+1),0)</f>
        <v>0</v>
      </c>
      <c r="AC117" s="139" cm="1">
        <f t="array" ref="AC117">IF($D117&lt;=AC$5,$E117*INDEX($L$26:$BF$26,1,AC$5-$D117+1),0)</f>
        <v>0</v>
      </c>
      <c r="AD117" s="139" cm="1">
        <f t="array" ref="AD117">IF($D117&lt;=AD$5,$E117*INDEX($L$26:$BF$26,1,AD$5-$D117+1),0)</f>
        <v>0</v>
      </c>
      <c r="AE117" s="139" cm="1">
        <f t="array" ref="AE117">IF($D117&lt;=AE$5,$E117*INDEX($L$26:$BF$26,1,AE$5-$D117+1),0)</f>
        <v>0</v>
      </c>
      <c r="AF117" s="139" cm="1">
        <f t="array" ref="AF117">IF($D117&lt;=AF$5,$E117*INDEX($L$26:$BF$26,1,AF$5-$D117+1),0)</f>
        <v>0</v>
      </c>
      <c r="AG117" s="139" cm="1">
        <f t="array" ref="AG117">IF($D117&lt;=AG$5,$E117*INDEX($L$26:$BF$26,1,AG$5-$D117+1),0)</f>
        <v>0</v>
      </c>
      <c r="AH117" s="139" cm="1">
        <f t="array" ref="AH117">IF($D117&lt;=AH$5,$E117*INDEX($L$26:$BF$26,1,AH$5-$D117+1),0)</f>
        <v>0</v>
      </c>
      <c r="AI117" s="139" cm="1">
        <f t="array" ref="AI117">IF($D117&lt;=AI$5,$E117*INDEX($L$26:$BF$26,1,AI$5-$D117+1),0)</f>
        <v>0</v>
      </c>
      <c r="AJ117" s="139" cm="1">
        <f t="array" ref="AJ117">IF($D117&lt;=AJ$5,$E117*INDEX($L$26:$BF$26,1,AJ$5-$D117+1),0)</f>
        <v>0</v>
      </c>
      <c r="AK117" s="139" cm="1">
        <f t="array" ref="AK117">IF($D117&lt;=AK$5,$E117*INDEX($L$26:$BF$26,1,AK$5-$D117+1),0)</f>
        <v>0</v>
      </c>
      <c r="AL117" s="139" cm="1">
        <f t="array" ref="AL117">IF($D117&lt;=AL$5,$E117*INDEX($L$26:$BF$26,1,AL$5-$D117+1),0)</f>
        <v>0</v>
      </c>
      <c r="AM117" s="139" cm="1">
        <f t="array" ref="AM117">IF($D117&lt;=AM$5,$E117*INDEX($L$26:$BF$26,1,AM$5-$D117+1),0)</f>
        <v>0</v>
      </c>
      <c r="AN117" s="139" cm="1">
        <f t="array" ref="AN117">IF($D117&lt;=AN$5,$E117*INDEX($L$26:$BF$26,1,AN$5-$D117+1),0)</f>
        <v>0</v>
      </c>
      <c r="AO117" s="139" cm="1">
        <f t="array" ref="AO117">IF($D117&lt;=AO$5,$E117*INDEX($L$26:$BF$26,1,AO$5-$D117+1),0)</f>
        <v>0</v>
      </c>
      <c r="AP117" s="139" cm="1">
        <f t="array" ref="AP117">IF($D117&lt;=AP$5,$E117*INDEX($L$26:$BF$26,1,AP$5-$D117+1),0)</f>
        <v>0</v>
      </c>
      <c r="AQ117" s="139" cm="1">
        <f t="array" ref="AQ117">IF($D117&lt;=AQ$5,$E117*INDEX($L$26:$BF$26,1,AQ$5-$D117+1),0)</f>
        <v>0</v>
      </c>
      <c r="AR117" s="139" cm="1">
        <f t="array" ref="AR117">IF($D117&lt;=AR$5,$E117*INDEX($L$26:$BF$26,1,AR$5-$D117+1),0)</f>
        <v>0</v>
      </c>
      <c r="AS117" s="139" cm="1">
        <f t="array" ref="AS117">IF($D117&lt;=AS$5,$E117*INDEX($L$26:$BF$26,1,AS$5-$D117+1),0)</f>
        <v>0</v>
      </c>
      <c r="AT117" s="139" cm="1">
        <f t="array" ref="AT117">IF($D117&lt;=AT$5,$E117*INDEX($L$26:$BF$26,1,AT$5-$D117+1),0)</f>
        <v>0</v>
      </c>
      <c r="AU117" s="139" cm="1">
        <f t="array" ref="AU117">IF($D117&lt;=AU$5,$E117*INDEX($L$26:$BF$26,1,AU$5-$D117+1),0)</f>
        <v>0</v>
      </c>
      <c r="AV117" s="139" cm="1">
        <f t="array" ref="AV117">IF($D117&lt;=AV$5,$E117*INDEX($L$26:$BF$26,1,AV$5-$D117+1),0)</f>
        <v>0</v>
      </c>
      <c r="AW117" s="139" cm="1">
        <f t="array" ref="AW117">IF($D117&lt;=AW$5,$E117*INDEX($L$26:$BF$26,1,AW$5-$D117+1),0)</f>
        <v>0</v>
      </c>
      <c r="AX117" s="139" cm="1">
        <f t="array" ref="AX117">IF($D117&lt;=AX$5,$E117*INDEX($L$26:$BF$26,1,AX$5-$D117+1),0)</f>
        <v>0</v>
      </c>
      <c r="AY117" s="139" cm="1">
        <f t="array" ref="AY117">IF($D117&lt;=AY$5,$E117*INDEX($L$26:$BF$26,1,AY$5-$D117+1),0)</f>
        <v>0</v>
      </c>
      <c r="AZ117" s="139" cm="1">
        <f t="array" ref="AZ117">IF($D117&lt;=AZ$5,$E117*INDEX($L$26:$BF$26,1,AZ$5-$D117+1),0)</f>
        <v>0</v>
      </c>
      <c r="BA117" s="139" cm="1">
        <f t="array" ref="BA117">IF($D117&lt;=BA$5,$E117*INDEX($L$26:$BF$26,1,BA$5-$D117+1),0)</f>
        <v>0</v>
      </c>
      <c r="BB117" s="139" cm="1">
        <f t="array" ref="BB117">IF($D117&lt;=BB$5,$E117*INDEX($L$26:$BF$26,1,BB$5-$D117+1),0)</f>
        <v>0</v>
      </c>
      <c r="BC117" s="139" cm="1">
        <f t="array" ref="BC117">IF($D117&lt;=BC$5,$E117*INDEX($L$26:$BF$26,1,BC$5-$D117+1),0)</f>
        <v>0</v>
      </c>
      <c r="BD117" s="139" cm="1">
        <f t="array" ref="BD117">IF($D117&lt;=BD$5,$E117*INDEX($L$26:$BF$26,1,BD$5-$D117+1),0)</f>
        <v>0</v>
      </c>
      <c r="BE117" s="139" cm="1">
        <f t="array" ref="BE117">IF($D117&lt;=BE$5,$E117*INDEX($L$26:$BF$26,1,BE$5-$D117+1),0)</f>
        <v>0</v>
      </c>
      <c r="BF117" s="139" cm="1">
        <f t="array" ref="BF117">IF($D117&lt;=BF$5,$E117*INDEX($L$26:$BF$26,1,BF$5-$D117+1),0)</f>
        <v>0</v>
      </c>
      <c r="BH117" s="70">
        <f t="shared" ca="1" si="116"/>
        <v>0</v>
      </c>
      <c r="BI117" s="70">
        <f t="shared" ca="1" si="116"/>
        <v>0</v>
      </c>
      <c r="BJ117" s="70">
        <f t="shared" ca="1" si="116"/>
        <v>0</v>
      </c>
      <c r="BK117" s="70">
        <f t="shared" ca="1" si="116"/>
        <v>0</v>
      </c>
      <c r="BL117" s="70">
        <f t="shared" ca="1" si="116"/>
        <v>0</v>
      </c>
      <c r="BM117" s="70">
        <f t="shared" ca="1" si="116"/>
        <v>0</v>
      </c>
      <c r="BN117" s="70">
        <f t="shared" ca="1" si="116"/>
        <v>0</v>
      </c>
      <c r="BO117" s="70">
        <f t="shared" ca="1" si="116"/>
        <v>0</v>
      </c>
      <c r="BP117" s="70">
        <f t="shared" ca="1" si="116"/>
        <v>0</v>
      </c>
      <c r="BQ117" s="70">
        <f t="shared" ca="1" si="116"/>
        <v>0</v>
      </c>
      <c r="BR117" s="70">
        <f t="shared" ca="1" si="116"/>
        <v>0</v>
      </c>
      <c r="BS117" s="70">
        <f t="shared" ca="1" si="116"/>
        <v>0</v>
      </c>
      <c r="BT117" s="70">
        <f t="shared" ca="1" si="116"/>
        <v>0</v>
      </c>
      <c r="BU117" s="70">
        <f t="shared" ca="1" si="116"/>
        <v>0</v>
      </c>
      <c r="BV117" s="70">
        <f t="shared" ca="1" si="116"/>
        <v>0</v>
      </c>
      <c r="BW117" s="70">
        <f t="shared" ca="1" si="116"/>
        <v>0</v>
      </c>
      <c r="BX117" s="139"/>
      <c r="BY117" s="70">
        <f t="shared" ca="1" si="112"/>
        <v>0</v>
      </c>
      <c r="BZ117" s="70">
        <f t="shared" ca="1" si="112"/>
        <v>0</v>
      </c>
      <c r="CA117" s="70">
        <f t="shared" ca="1" si="112"/>
        <v>0</v>
      </c>
      <c r="CB117" s="70">
        <f t="shared" ca="1" si="112"/>
        <v>0</v>
      </c>
    </row>
    <row r="118" spans="2:80" s="217" customFormat="1" hidden="1" outlineLevel="1">
      <c r="B118" s="223">
        <f t="shared" si="113"/>
        <v>44957</v>
      </c>
      <c r="C118" s="136"/>
      <c r="D118" s="17">
        <f t="shared" si="114"/>
        <v>37</v>
      </c>
      <c r="E118" s="36" cm="1">
        <f t="array" ref="E118">INDEX(L$20:BF$20,1,D118)</f>
        <v>0</v>
      </c>
      <c r="F118" s="36"/>
      <c r="G118" s="36"/>
      <c r="H118" s="36"/>
      <c r="I118" s="36"/>
      <c r="J118" s="36"/>
      <c r="K118" s="36"/>
      <c r="L118" s="139" cm="1">
        <f t="array" ref="L118">IF($D118&lt;=L$5,$E118*INDEX($L$26:$BF$26,1,L$5-$D118+1),0)</f>
        <v>0</v>
      </c>
      <c r="M118" s="139" cm="1">
        <f t="array" ref="M118">IF($D118&lt;=M$5,$E118*INDEX($L$26:$BF$26,1,M$5-$D118+1),0)</f>
        <v>0</v>
      </c>
      <c r="N118" s="139" cm="1">
        <f t="array" ref="N118">IF($D118&lt;=N$5,$E118*INDEX($L$26:$BF$26,1,N$5-$D118+1),0)</f>
        <v>0</v>
      </c>
      <c r="O118" s="139" cm="1">
        <f t="array" ref="O118">IF($D118&lt;=O$5,$E118*INDEX($L$26:$BF$26,1,O$5-$D118+1),0)</f>
        <v>0</v>
      </c>
      <c r="P118" s="139" cm="1">
        <f t="array" ref="P118">IF($D118&lt;=P$5,$E118*INDEX($L$26:$BF$26,1,P$5-$D118+1),0)</f>
        <v>0</v>
      </c>
      <c r="Q118" s="139" cm="1">
        <f t="array" ref="Q118">IF($D118&lt;=Q$5,$E118*INDEX($L$26:$BF$26,1,Q$5-$D118+1),0)</f>
        <v>0</v>
      </c>
      <c r="R118" s="139" cm="1">
        <f t="array" ref="R118">IF($D118&lt;=R$5,$E118*INDEX($L$26:$BF$26,1,R$5-$D118+1),0)</f>
        <v>0</v>
      </c>
      <c r="S118" s="139" cm="1">
        <f t="array" ref="S118">IF($D118&lt;=S$5,$E118*INDEX($L$26:$BF$26,1,S$5-$D118+1),0)</f>
        <v>0</v>
      </c>
      <c r="T118" s="139" cm="1">
        <f t="array" ref="T118">IF($D118&lt;=T$5,$E118*INDEX($L$26:$BF$26,1,T$5-$D118+1),0)</f>
        <v>0</v>
      </c>
      <c r="U118" s="139" cm="1">
        <f t="array" ref="U118">IF($D118&lt;=U$5,$E118*INDEX($L$26:$BF$26,1,U$5-$D118+1),0)</f>
        <v>0</v>
      </c>
      <c r="V118" s="139" cm="1">
        <f t="array" ref="V118">IF($D118&lt;=V$5,$E118*INDEX($L$26:$BF$26,1,V$5-$D118+1),0)</f>
        <v>0</v>
      </c>
      <c r="W118" s="139" cm="1">
        <f t="array" ref="W118">IF($D118&lt;=W$5,$E118*INDEX($L$26:$BF$26,1,W$5-$D118+1),0)</f>
        <v>0</v>
      </c>
      <c r="X118" s="139" cm="1">
        <f t="array" ref="X118">IF($D118&lt;=X$5,$E118*INDEX($L$26:$BF$26,1,X$5-$D118+1),0)</f>
        <v>0</v>
      </c>
      <c r="Y118" s="139" cm="1">
        <f t="array" ref="Y118">IF($D118&lt;=Y$5,$E118*INDEX($L$26:$BF$26,1,Y$5-$D118+1),0)</f>
        <v>0</v>
      </c>
      <c r="Z118" s="139" cm="1">
        <f t="array" ref="Z118">IF($D118&lt;=Z$5,$E118*INDEX($L$26:$BF$26,1,Z$5-$D118+1),0)</f>
        <v>0</v>
      </c>
      <c r="AA118" s="139" cm="1">
        <f t="array" ref="AA118">IF($D118&lt;=AA$5,$E118*INDEX($L$26:$BF$26,1,AA$5-$D118+1),0)</f>
        <v>0</v>
      </c>
      <c r="AB118" s="139" cm="1">
        <f t="array" ref="AB118">IF($D118&lt;=AB$5,$E118*INDEX($L$26:$BF$26,1,AB$5-$D118+1),0)</f>
        <v>0</v>
      </c>
      <c r="AC118" s="139" cm="1">
        <f t="array" ref="AC118">IF($D118&lt;=AC$5,$E118*INDEX($L$26:$BF$26,1,AC$5-$D118+1),0)</f>
        <v>0</v>
      </c>
      <c r="AD118" s="139" cm="1">
        <f t="array" ref="AD118">IF($D118&lt;=AD$5,$E118*INDEX($L$26:$BF$26,1,AD$5-$D118+1),0)</f>
        <v>0</v>
      </c>
      <c r="AE118" s="139" cm="1">
        <f t="array" ref="AE118">IF($D118&lt;=AE$5,$E118*INDEX($L$26:$BF$26,1,AE$5-$D118+1),0)</f>
        <v>0</v>
      </c>
      <c r="AF118" s="139" cm="1">
        <f t="array" ref="AF118">IF($D118&lt;=AF$5,$E118*INDEX($L$26:$BF$26,1,AF$5-$D118+1),0)</f>
        <v>0</v>
      </c>
      <c r="AG118" s="139" cm="1">
        <f t="array" ref="AG118">IF($D118&lt;=AG$5,$E118*INDEX($L$26:$BF$26,1,AG$5-$D118+1),0)</f>
        <v>0</v>
      </c>
      <c r="AH118" s="139" cm="1">
        <f t="array" ref="AH118">IF($D118&lt;=AH$5,$E118*INDEX($L$26:$BF$26,1,AH$5-$D118+1),0)</f>
        <v>0</v>
      </c>
      <c r="AI118" s="139" cm="1">
        <f t="array" ref="AI118">IF($D118&lt;=AI$5,$E118*INDEX($L$26:$BF$26,1,AI$5-$D118+1),0)</f>
        <v>0</v>
      </c>
      <c r="AJ118" s="139" cm="1">
        <f t="array" ref="AJ118">IF($D118&lt;=AJ$5,$E118*INDEX($L$26:$BF$26,1,AJ$5-$D118+1),0)</f>
        <v>0</v>
      </c>
      <c r="AK118" s="139" cm="1">
        <f t="array" ref="AK118">IF($D118&lt;=AK$5,$E118*INDEX($L$26:$BF$26,1,AK$5-$D118+1),0)</f>
        <v>0</v>
      </c>
      <c r="AL118" s="139" cm="1">
        <f t="array" ref="AL118">IF($D118&lt;=AL$5,$E118*INDEX($L$26:$BF$26,1,AL$5-$D118+1),0)</f>
        <v>0</v>
      </c>
      <c r="AM118" s="139" cm="1">
        <f t="array" ref="AM118">IF($D118&lt;=AM$5,$E118*INDEX($L$26:$BF$26,1,AM$5-$D118+1),0)</f>
        <v>0</v>
      </c>
      <c r="AN118" s="139" cm="1">
        <f t="array" ref="AN118">IF($D118&lt;=AN$5,$E118*INDEX($L$26:$BF$26,1,AN$5-$D118+1),0)</f>
        <v>0</v>
      </c>
      <c r="AO118" s="139" cm="1">
        <f t="array" ref="AO118">IF($D118&lt;=AO$5,$E118*INDEX($L$26:$BF$26,1,AO$5-$D118+1),0)</f>
        <v>0</v>
      </c>
      <c r="AP118" s="139" cm="1">
        <f t="array" ref="AP118">IF($D118&lt;=AP$5,$E118*INDEX($L$26:$BF$26,1,AP$5-$D118+1),0)</f>
        <v>0</v>
      </c>
      <c r="AQ118" s="139" cm="1">
        <f t="array" ref="AQ118">IF($D118&lt;=AQ$5,$E118*INDEX($L$26:$BF$26,1,AQ$5-$D118+1),0)</f>
        <v>0</v>
      </c>
      <c r="AR118" s="139" cm="1">
        <f t="array" ref="AR118">IF($D118&lt;=AR$5,$E118*INDEX($L$26:$BF$26,1,AR$5-$D118+1),0)</f>
        <v>0</v>
      </c>
      <c r="AS118" s="139" cm="1">
        <f t="array" ref="AS118">IF($D118&lt;=AS$5,$E118*INDEX($L$26:$BF$26,1,AS$5-$D118+1),0)</f>
        <v>0</v>
      </c>
      <c r="AT118" s="139" cm="1">
        <f t="array" ref="AT118">IF($D118&lt;=AT$5,$E118*INDEX($L$26:$BF$26,1,AT$5-$D118+1),0)</f>
        <v>0</v>
      </c>
      <c r="AU118" s="139" cm="1">
        <f t="array" ref="AU118">IF($D118&lt;=AU$5,$E118*INDEX($L$26:$BF$26,1,AU$5-$D118+1),0)</f>
        <v>0</v>
      </c>
      <c r="AV118" s="139" cm="1">
        <f t="array" ref="AV118">IF($D118&lt;=AV$5,$E118*INDEX($L$26:$BF$26,1,AV$5-$D118+1),0)</f>
        <v>0</v>
      </c>
      <c r="AW118" s="139" cm="1">
        <f t="array" ref="AW118">IF($D118&lt;=AW$5,$E118*INDEX($L$26:$BF$26,1,AW$5-$D118+1),0)</f>
        <v>0</v>
      </c>
      <c r="AX118" s="139" cm="1">
        <f t="array" ref="AX118">IF($D118&lt;=AX$5,$E118*INDEX($L$26:$BF$26,1,AX$5-$D118+1),0)</f>
        <v>0</v>
      </c>
      <c r="AY118" s="139" cm="1">
        <f t="array" ref="AY118">IF($D118&lt;=AY$5,$E118*INDEX($L$26:$BF$26,1,AY$5-$D118+1),0)</f>
        <v>0</v>
      </c>
      <c r="AZ118" s="139" cm="1">
        <f t="array" ref="AZ118">IF($D118&lt;=AZ$5,$E118*INDEX($L$26:$BF$26,1,AZ$5-$D118+1),0)</f>
        <v>0</v>
      </c>
      <c r="BA118" s="139" cm="1">
        <f t="array" ref="BA118">IF($D118&lt;=BA$5,$E118*INDEX($L$26:$BF$26,1,BA$5-$D118+1),0)</f>
        <v>0</v>
      </c>
      <c r="BB118" s="139" cm="1">
        <f t="array" ref="BB118">IF($D118&lt;=BB$5,$E118*INDEX($L$26:$BF$26,1,BB$5-$D118+1),0)</f>
        <v>0</v>
      </c>
      <c r="BC118" s="139" cm="1">
        <f t="array" ref="BC118">IF($D118&lt;=BC$5,$E118*INDEX($L$26:$BF$26,1,BC$5-$D118+1),0)</f>
        <v>0</v>
      </c>
      <c r="BD118" s="139" cm="1">
        <f t="array" ref="BD118">IF($D118&lt;=BD$5,$E118*INDEX($L$26:$BF$26,1,BD$5-$D118+1),0)</f>
        <v>0</v>
      </c>
      <c r="BE118" s="139" cm="1">
        <f t="array" ref="BE118">IF($D118&lt;=BE$5,$E118*INDEX($L$26:$BF$26,1,BE$5-$D118+1),0)</f>
        <v>0</v>
      </c>
      <c r="BF118" s="139" cm="1">
        <f t="array" ref="BF118">IF($D118&lt;=BF$5,$E118*INDEX($L$26:$BF$26,1,BF$5-$D118+1),0)</f>
        <v>0</v>
      </c>
      <c r="BH118" s="70">
        <f t="shared" ca="1" si="116"/>
        <v>0</v>
      </c>
      <c r="BI118" s="70">
        <f t="shared" ca="1" si="116"/>
        <v>0</v>
      </c>
      <c r="BJ118" s="70">
        <f t="shared" ca="1" si="116"/>
        <v>0</v>
      </c>
      <c r="BK118" s="70">
        <f t="shared" ca="1" si="116"/>
        <v>0</v>
      </c>
      <c r="BL118" s="70">
        <f t="shared" ca="1" si="116"/>
        <v>0</v>
      </c>
      <c r="BM118" s="70">
        <f t="shared" ca="1" si="116"/>
        <v>0</v>
      </c>
      <c r="BN118" s="70">
        <f t="shared" ca="1" si="116"/>
        <v>0</v>
      </c>
      <c r="BO118" s="70">
        <f t="shared" ca="1" si="116"/>
        <v>0</v>
      </c>
      <c r="BP118" s="70">
        <f t="shared" ca="1" si="116"/>
        <v>0</v>
      </c>
      <c r="BQ118" s="70">
        <f t="shared" ca="1" si="116"/>
        <v>0</v>
      </c>
      <c r="BR118" s="70">
        <f t="shared" ca="1" si="116"/>
        <v>0</v>
      </c>
      <c r="BS118" s="70">
        <f t="shared" ca="1" si="116"/>
        <v>0</v>
      </c>
      <c r="BT118" s="70">
        <f t="shared" ca="1" si="116"/>
        <v>0</v>
      </c>
      <c r="BU118" s="70">
        <f t="shared" ca="1" si="116"/>
        <v>0</v>
      </c>
      <c r="BV118" s="70">
        <f t="shared" ca="1" si="116"/>
        <v>0</v>
      </c>
      <c r="BW118" s="70">
        <f t="shared" ca="1" si="116"/>
        <v>0</v>
      </c>
      <c r="BX118" s="139"/>
      <c r="BY118" s="70">
        <f t="shared" ca="1" si="112"/>
        <v>0</v>
      </c>
      <c r="BZ118" s="70">
        <f t="shared" ca="1" si="112"/>
        <v>0</v>
      </c>
      <c r="CA118" s="70">
        <f t="shared" ca="1" si="112"/>
        <v>0</v>
      </c>
      <c r="CB118" s="70">
        <f t="shared" ca="1" si="112"/>
        <v>0</v>
      </c>
    </row>
    <row r="119" spans="2:80" s="217" customFormat="1" hidden="1" outlineLevel="1">
      <c r="B119" s="223">
        <f t="shared" si="113"/>
        <v>44985</v>
      </c>
      <c r="C119" s="136"/>
      <c r="D119" s="17">
        <f t="shared" si="114"/>
        <v>38</v>
      </c>
      <c r="E119" s="36" cm="1">
        <f t="array" ref="E119">INDEX(L$20:BF$20,1,D119)</f>
        <v>0</v>
      </c>
      <c r="F119" s="36"/>
      <c r="G119" s="36"/>
      <c r="H119" s="36"/>
      <c r="I119" s="36"/>
      <c r="J119" s="36"/>
      <c r="K119" s="36"/>
      <c r="L119" s="139" cm="1">
        <f t="array" ref="L119">IF($D119&lt;=L$5,$E119*INDEX($L$26:$BF$26,1,L$5-$D119+1),0)</f>
        <v>0</v>
      </c>
      <c r="M119" s="139" cm="1">
        <f t="array" ref="M119">IF($D119&lt;=M$5,$E119*INDEX($L$26:$BF$26,1,M$5-$D119+1),0)</f>
        <v>0</v>
      </c>
      <c r="N119" s="139" cm="1">
        <f t="array" ref="N119">IF($D119&lt;=N$5,$E119*INDEX($L$26:$BF$26,1,N$5-$D119+1),0)</f>
        <v>0</v>
      </c>
      <c r="O119" s="139" cm="1">
        <f t="array" ref="O119">IF($D119&lt;=O$5,$E119*INDEX($L$26:$BF$26,1,O$5-$D119+1),0)</f>
        <v>0</v>
      </c>
      <c r="P119" s="139" cm="1">
        <f t="array" ref="P119">IF($D119&lt;=P$5,$E119*INDEX($L$26:$BF$26,1,P$5-$D119+1),0)</f>
        <v>0</v>
      </c>
      <c r="Q119" s="139" cm="1">
        <f t="array" ref="Q119">IF($D119&lt;=Q$5,$E119*INDEX($L$26:$BF$26,1,Q$5-$D119+1),0)</f>
        <v>0</v>
      </c>
      <c r="R119" s="139" cm="1">
        <f t="array" ref="R119">IF($D119&lt;=R$5,$E119*INDEX($L$26:$BF$26,1,R$5-$D119+1),0)</f>
        <v>0</v>
      </c>
      <c r="S119" s="139" cm="1">
        <f t="array" ref="S119">IF($D119&lt;=S$5,$E119*INDEX($L$26:$BF$26,1,S$5-$D119+1),0)</f>
        <v>0</v>
      </c>
      <c r="T119" s="139" cm="1">
        <f t="array" ref="T119">IF($D119&lt;=T$5,$E119*INDEX($L$26:$BF$26,1,T$5-$D119+1),0)</f>
        <v>0</v>
      </c>
      <c r="U119" s="139" cm="1">
        <f t="array" ref="U119">IF($D119&lt;=U$5,$E119*INDEX($L$26:$BF$26,1,U$5-$D119+1),0)</f>
        <v>0</v>
      </c>
      <c r="V119" s="139" cm="1">
        <f t="array" ref="V119">IF($D119&lt;=V$5,$E119*INDEX($L$26:$BF$26,1,V$5-$D119+1),0)</f>
        <v>0</v>
      </c>
      <c r="W119" s="139" cm="1">
        <f t="array" ref="W119">IF($D119&lt;=W$5,$E119*INDEX($L$26:$BF$26,1,W$5-$D119+1),0)</f>
        <v>0</v>
      </c>
      <c r="X119" s="139" cm="1">
        <f t="array" ref="X119">IF($D119&lt;=X$5,$E119*INDEX($L$26:$BF$26,1,X$5-$D119+1),0)</f>
        <v>0</v>
      </c>
      <c r="Y119" s="139" cm="1">
        <f t="array" ref="Y119">IF($D119&lt;=Y$5,$E119*INDEX($L$26:$BF$26,1,Y$5-$D119+1),0)</f>
        <v>0</v>
      </c>
      <c r="Z119" s="139" cm="1">
        <f t="array" ref="Z119">IF($D119&lt;=Z$5,$E119*INDEX($L$26:$BF$26,1,Z$5-$D119+1),0)</f>
        <v>0</v>
      </c>
      <c r="AA119" s="139" cm="1">
        <f t="array" ref="AA119">IF($D119&lt;=AA$5,$E119*INDEX($L$26:$BF$26,1,AA$5-$D119+1),0)</f>
        <v>0</v>
      </c>
      <c r="AB119" s="139" cm="1">
        <f t="array" ref="AB119">IF($D119&lt;=AB$5,$E119*INDEX($L$26:$BF$26,1,AB$5-$D119+1),0)</f>
        <v>0</v>
      </c>
      <c r="AC119" s="139" cm="1">
        <f t="array" ref="AC119">IF($D119&lt;=AC$5,$E119*INDEX($L$26:$BF$26,1,AC$5-$D119+1),0)</f>
        <v>0</v>
      </c>
      <c r="AD119" s="139" cm="1">
        <f t="array" ref="AD119">IF($D119&lt;=AD$5,$E119*INDEX($L$26:$BF$26,1,AD$5-$D119+1),0)</f>
        <v>0</v>
      </c>
      <c r="AE119" s="139" cm="1">
        <f t="array" ref="AE119">IF($D119&lt;=AE$5,$E119*INDEX($L$26:$BF$26,1,AE$5-$D119+1),0)</f>
        <v>0</v>
      </c>
      <c r="AF119" s="139" cm="1">
        <f t="array" ref="AF119">IF($D119&lt;=AF$5,$E119*INDEX($L$26:$BF$26,1,AF$5-$D119+1),0)</f>
        <v>0</v>
      </c>
      <c r="AG119" s="139" cm="1">
        <f t="array" ref="AG119">IF($D119&lt;=AG$5,$E119*INDEX($L$26:$BF$26,1,AG$5-$D119+1),0)</f>
        <v>0</v>
      </c>
      <c r="AH119" s="139" cm="1">
        <f t="array" ref="AH119">IF($D119&lt;=AH$5,$E119*INDEX($L$26:$BF$26,1,AH$5-$D119+1),0)</f>
        <v>0</v>
      </c>
      <c r="AI119" s="139" cm="1">
        <f t="array" ref="AI119">IF($D119&lt;=AI$5,$E119*INDEX($L$26:$BF$26,1,AI$5-$D119+1),0)</f>
        <v>0</v>
      </c>
      <c r="AJ119" s="139" cm="1">
        <f t="array" ref="AJ119">IF($D119&lt;=AJ$5,$E119*INDEX($L$26:$BF$26,1,AJ$5-$D119+1),0)</f>
        <v>0</v>
      </c>
      <c r="AK119" s="139" cm="1">
        <f t="array" ref="AK119">IF($D119&lt;=AK$5,$E119*INDEX($L$26:$BF$26,1,AK$5-$D119+1),0)</f>
        <v>0</v>
      </c>
      <c r="AL119" s="139" cm="1">
        <f t="array" ref="AL119">IF($D119&lt;=AL$5,$E119*INDEX($L$26:$BF$26,1,AL$5-$D119+1),0)</f>
        <v>0</v>
      </c>
      <c r="AM119" s="139" cm="1">
        <f t="array" ref="AM119">IF($D119&lt;=AM$5,$E119*INDEX($L$26:$BF$26,1,AM$5-$D119+1),0)</f>
        <v>0</v>
      </c>
      <c r="AN119" s="139" cm="1">
        <f t="array" ref="AN119">IF($D119&lt;=AN$5,$E119*INDEX($L$26:$BF$26,1,AN$5-$D119+1),0)</f>
        <v>0</v>
      </c>
      <c r="AO119" s="139" cm="1">
        <f t="array" ref="AO119">IF($D119&lt;=AO$5,$E119*INDEX($L$26:$BF$26,1,AO$5-$D119+1),0)</f>
        <v>0</v>
      </c>
      <c r="AP119" s="139" cm="1">
        <f t="array" ref="AP119">IF($D119&lt;=AP$5,$E119*INDEX($L$26:$BF$26,1,AP$5-$D119+1),0)</f>
        <v>0</v>
      </c>
      <c r="AQ119" s="139" cm="1">
        <f t="array" ref="AQ119">IF($D119&lt;=AQ$5,$E119*INDEX($L$26:$BF$26,1,AQ$5-$D119+1),0)</f>
        <v>0</v>
      </c>
      <c r="AR119" s="139" cm="1">
        <f t="array" ref="AR119">IF($D119&lt;=AR$5,$E119*INDEX($L$26:$BF$26,1,AR$5-$D119+1),0)</f>
        <v>0</v>
      </c>
      <c r="AS119" s="139" cm="1">
        <f t="array" ref="AS119">IF($D119&lt;=AS$5,$E119*INDEX($L$26:$BF$26,1,AS$5-$D119+1),0)</f>
        <v>0</v>
      </c>
      <c r="AT119" s="139" cm="1">
        <f t="array" ref="AT119">IF($D119&lt;=AT$5,$E119*INDEX($L$26:$BF$26,1,AT$5-$D119+1),0)</f>
        <v>0</v>
      </c>
      <c r="AU119" s="139" cm="1">
        <f t="array" ref="AU119">IF($D119&lt;=AU$5,$E119*INDEX($L$26:$BF$26,1,AU$5-$D119+1),0)</f>
        <v>0</v>
      </c>
      <c r="AV119" s="139" cm="1">
        <f t="array" ref="AV119">IF($D119&lt;=AV$5,$E119*INDEX($L$26:$BF$26,1,AV$5-$D119+1),0)</f>
        <v>0</v>
      </c>
      <c r="AW119" s="139" cm="1">
        <f t="array" ref="AW119">IF($D119&lt;=AW$5,$E119*INDEX($L$26:$BF$26,1,AW$5-$D119+1),0)</f>
        <v>0</v>
      </c>
      <c r="AX119" s="139" cm="1">
        <f t="array" ref="AX119">IF($D119&lt;=AX$5,$E119*INDEX($L$26:$BF$26,1,AX$5-$D119+1),0)</f>
        <v>0</v>
      </c>
      <c r="AY119" s="139" cm="1">
        <f t="array" ref="AY119">IF($D119&lt;=AY$5,$E119*INDEX($L$26:$BF$26,1,AY$5-$D119+1),0)</f>
        <v>0</v>
      </c>
      <c r="AZ119" s="139" cm="1">
        <f t="array" ref="AZ119">IF($D119&lt;=AZ$5,$E119*INDEX($L$26:$BF$26,1,AZ$5-$D119+1),0)</f>
        <v>0</v>
      </c>
      <c r="BA119" s="139" cm="1">
        <f t="array" ref="BA119">IF($D119&lt;=BA$5,$E119*INDEX($L$26:$BF$26,1,BA$5-$D119+1),0)</f>
        <v>0</v>
      </c>
      <c r="BB119" s="139" cm="1">
        <f t="array" ref="BB119">IF($D119&lt;=BB$5,$E119*INDEX($L$26:$BF$26,1,BB$5-$D119+1),0)</f>
        <v>0</v>
      </c>
      <c r="BC119" s="139" cm="1">
        <f t="array" ref="BC119">IF($D119&lt;=BC$5,$E119*INDEX($L$26:$BF$26,1,BC$5-$D119+1),0)</f>
        <v>0</v>
      </c>
      <c r="BD119" s="139" cm="1">
        <f t="array" ref="BD119">IF($D119&lt;=BD$5,$E119*INDEX($L$26:$BF$26,1,BD$5-$D119+1),0)</f>
        <v>0</v>
      </c>
      <c r="BE119" s="139" cm="1">
        <f t="array" ref="BE119">IF($D119&lt;=BE$5,$E119*INDEX($L$26:$BF$26,1,BE$5-$D119+1),0)</f>
        <v>0</v>
      </c>
      <c r="BF119" s="139" cm="1">
        <f t="array" ref="BF119">IF($D119&lt;=BF$5,$E119*INDEX($L$26:$BF$26,1,BF$5-$D119+1),0)</f>
        <v>0</v>
      </c>
      <c r="BH119" s="70">
        <f t="shared" ca="1" si="116"/>
        <v>0</v>
      </c>
      <c r="BI119" s="70">
        <f t="shared" ca="1" si="116"/>
        <v>0</v>
      </c>
      <c r="BJ119" s="70">
        <f t="shared" ca="1" si="116"/>
        <v>0</v>
      </c>
      <c r="BK119" s="70">
        <f t="shared" ca="1" si="116"/>
        <v>0</v>
      </c>
      <c r="BL119" s="70">
        <f t="shared" ca="1" si="116"/>
        <v>0</v>
      </c>
      <c r="BM119" s="70">
        <f t="shared" ca="1" si="116"/>
        <v>0</v>
      </c>
      <c r="BN119" s="70">
        <f t="shared" ca="1" si="116"/>
        <v>0</v>
      </c>
      <c r="BO119" s="70">
        <f t="shared" ca="1" si="116"/>
        <v>0</v>
      </c>
      <c r="BP119" s="70">
        <f t="shared" ca="1" si="116"/>
        <v>0</v>
      </c>
      <c r="BQ119" s="70">
        <f t="shared" ca="1" si="116"/>
        <v>0</v>
      </c>
      <c r="BR119" s="70">
        <f t="shared" ca="1" si="116"/>
        <v>0</v>
      </c>
      <c r="BS119" s="70">
        <f t="shared" ca="1" si="116"/>
        <v>0</v>
      </c>
      <c r="BT119" s="70">
        <f t="shared" ca="1" si="116"/>
        <v>0</v>
      </c>
      <c r="BU119" s="70">
        <f t="shared" ca="1" si="116"/>
        <v>0</v>
      </c>
      <c r="BV119" s="70">
        <f t="shared" ca="1" si="116"/>
        <v>0</v>
      </c>
      <c r="BW119" s="70">
        <f t="shared" ca="1" si="116"/>
        <v>0</v>
      </c>
      <c r="BX119" s="139"/>
      <c r="BY119" s="70">
        <f t="shared" ca="1" si="112"/>
        <v>0</v>
      </c>
      <c r="BZ119" s="70">
        <f t="shared" ca="1" si="112"/>
        <v>0</v>
      </c>
      <c r="CA119" s="70">
        <f t="shared" ca="1" si="112"/>
        <v>0</v>
      </c>
      <c r="CB119" s="70">
        <f t="shared" ca="1" si="112"/>
        <v>0</v>
      </c>
    </row>
    <row r="120" spans="2:80" s="217" customFormat="1" hidden="1" outlineLevel="1">
      <c r="B120" s="223">
        <f t="shared" si="113"/>
        <v>45016</v>
      </c>
      <c r="C120" s="136"/>
      <c r="D120" s="17">
        <f t="shared" si="114"/>
        <v>39</v>
      </c>
      <c r="E120" s="36" cm="1">
        <f t="array" ref="E120">INDEX(L$20:BF$20,1,D120)</f>
        <v>0</v>
      </c>
      <c r="F120" s="36"/>
      <c r="G120" s="36"/>
      <c r="H120" s="36"/>
      <c r="I120" s="36"/>
      <c r="J120" s="36"/>
      <c r="K120" s="36"/>
      <c r="L120" s="139" cm="1">
        <f t="array" ref="L120">IF($D120&lt;=L$5,$E120*INDEX($L$26:$BF$26,1,L$5-$D120+1),0)</f>
        <v>0</v>
      </c>
      <c r="M120" s="139" cm="1">
        <f t="array" ref="M120">IF($D120&lt;=M$5,$E120*INDEX($L$26:$BF$26,1,M$5-$D120+1),0)</f>
        <v>0</v>
      </c>
      <c r="N120" s="139" cm="1">
        <f t="array" ref="N120">IF($D120&lt;=N$5,$E120*INDEX($L$26:$BF$26,1,N$5-$D120+1),0)</f>
        <v>0</v>
      </c>
      <c r="O120" s="139" cm="1">
        <f t="array" ref="O120">IF($D120&lt;=O$5,$E120*INDEX($L$26:$BF$26,1,O$5-$D120+1),0)</f>
        <v>0</v>
      </c>
      <c r="P120" s="139" cm="1">
        <f t="array" ref="P120">IF($D120&lt;=P$5,$E120*INDEX($L$26:$BF$26,1,P$5-$D120+1),0)</f>
        <v>0</v>
      </c>
      <c r="Q120" s="139" cm="1">
        <f t="array" ref="Q120">IF($D120&lt;=Q$5,$E120*INDEX($L$26:$BF$26,1,Q$5-$D120+1),0)</f>
        <v>0</v>
      </c>
      <c r="R120" s="139" cm="1">
        <f t="array" ref="R120">IF($D120&lt;=R$5,$E120*INDEX($L$26:$BF$26,1,R$5-$D120+1),0)</f>
        <v>0</v>
      </c>
      <c r="S120" s="139" cm="1">
        <f t="array" ref="S120">IF($D120&lt;=S$5,$E120*INDEX($L$26:$BF$26,1,S$5-$D120+1),0)</f>
        <v>0</v>
      </c>
      <c r="T120" s="139" cm="1">
        <f t="array" ref="T120">IF($D120&lt;=T$5,$E120*INDEX($L$26:$BF$26,1,T$5-$D120+1),0)</f>
        <v>0</v>
      </c>
      <c r="U120" s="139" cm="1">
        <f t="array" ref="U120">IF($D120&lt;=U$5,$E120*INDEX($L$26:$BF$26,1,U$5-$D120+1),0)</f>
        <v>0</v>
      </c>
      <c r="V120" s="139" cm="1">
        <f t="array" ref="V120">IF($D120&lt;=V$5,$E120*INDEX($L$26:$BF$26,1,V$5-$D120+1),0)</f>
        <v>0</v>
      </c>
      <c r="W120" s="139" cm="1">
        <f t="array" ref="W120">IF($D120&lt;=W$5,$E120*INDEX($L$26:$BF$26,1,W$5-$D120+1),0)</f>
        <v>0</v>
      </c>
      <c r="X120" s="139" cm="1">
        <f t="array" ref="X120">IF($D120&lt;=X$5,$E120*INDEX($L$26:$BF$26,1,X$5-$D120+1),0)</f>
        <v>0</v>
      </c>
      <c r="Y120" s="139" cm="1">
        <f t="array" ref="Y120">IF($D120&lt;=Y$5,$E120*INDEX($L$26:$BF$26,1,Y$5-$D120+1),0)</f>
        <v>0</v>
      </c>
      <c r="Z120" s="139" cm="1">
        <f t="array" ref="Z120">IF($D120&lt;=Z$5,$E120*INDEX($L$26:$BF$26,1,Z$5-$D120+1),0)</f>
        <v>0</v>
      </c>
      <c r="AA120" s="139" cm="1">
        <f t="array" ref="AA120">IF($D120&lt;=AA$5,$E120*INDEX($L$26:$BF$26,1,AA$5-$D120+1),0)</f>
        <v>0</v>
      </c>
      <c r="AB120" s="139" cm="1">
        <f t="array" ref="AB120">IF($D120&lt;=AB$5,$E120*INDEX($L$26:$BF$26,1,AB$5-$D120+1),0)</f>
        <v>0</v>
      </c>
      <c r="AC120" s="139" cm="1">
        <f t="array" ref="AC120">IF($D120&lt;=AC$5,$E120*INDEX($L$26:$BF$26,1,AC$5-$D120+1),0)</f>
        <v>0</v>
      </c>
      <c r="AD120" s="139" cm="1">
        <f t="array" ref="AD120">IF($D120&lt;=AD$5,$E120*INDEX($L$26:$BF$26,1,AD$5-$D120+1),0)</f>
        <v>0</v>
      </c>
      <c r="AE120" s="139" cm="1">
        <f t="array" ref="AE120">IF($D120&lt;=AE$5,$E120*INDEX($L$26:$BF$26,1,AE$5-$D120+1),0)</f>
        <v>0</v>
      </c>
      <c r="AF120" s="139" cm="1">
        <f t="array" ref="AF120">IF($D120&lt;=AF$5,$E120*INDEX($L$26:$BF$26,1,AF$5-$D120+1),0)</f>
        <v>0</v>
      </c>
      <c r="AG120" s="139" cm="1">
        <f t="array" ref="AG120">IF($D120&lt;=AG$5,$E120*INDEX($L$26:$BF$26,1,AG$5-$D120+1),0)</f>
        <v>0</v>
      </c>
      <c r="AH120" s="139" cm="1">
        <f t="array" ref="AH120">IF($D120&lt;=AH$5,$E120*INDEX($L$26:$BF$26,1,AH$5-$D120+1),0)</f>
        <v>0</v>
      </c>
      <c r="AI120" s="139" cm="1">
        <f t="array" ref="AI120">IF($D120&lt;=AI$5,$E120*INDEX($L$26:$BF$26,1,AI$5-$D120+1),0)</f>
        <v>0</v>
      </c>
      <c r="AJ120" s="139" cm="1">
        <f t="array" ref="AJ120">IF($D120&lt;=AJ$5,$E120*INDEX($L$26:$BF$26,1,AJ$5-$D120+1),0)</f>
        <v>0</v>
      </c>
      <c r="AK120" s="139" cm="1">
        <f t="array" ref="AK120">IF($D120&lt;=AK$5,$E120*INDEX($L$26:$BF$26,1,AK$5-$D120+1),0)</f>
        <v>0</v>
      </c>
      <c r="AL120" s="139" cm="1">
        <f t="array" ref="AL120">IF($D120&lt;=AL$5,$E120*INDEX($L$26:$BF$26,1,AL$5-$D120+1),0)</f>
        <v>0</v>
      </c>
      <c r="AM120" s="139" cm="1">
        <f t="array" ref="AM120">IF($D120&lt;=AM$5,$E120*INDEX($L$26:$BF$26,1,AM$5-$D120+1),0)</f>
        <v>0</v>
      </c>
      <c r="AN120" s="139" cm="1">
        <f t="array" ref="AN120">IF($D120&lt;=AN$5,$E120*INDEX($L$26:$BF$26,1,AN$5-$D120+1),0)</f>
        <v>0</v>
      </c>
      <c r="AO120" s="139" cm="1">
        <f t="array" ref="AO120">IF($D120&lt;=AO$5,$E120*INDEX($L$26:$BF$26,1,AO$5-$D120+1),0)</f>
        <v>0</v>
      </c>
      <c r="AP120" s="139" cm="1">
        <f t="array" ref="AP120">IF($D120&lt;=AP$5,$E120*INDEX($L$26:$BF$26,1,AP$5-$D120+1),0)</f>
        <v>0</v>
      </c>
      <c r="AQ120" s="139" cm="1">
        <f t="array" ref="AQ120">IF($D120&lt;=AQ$5,$E120*INDEX($L$26:$BF$26,1,AQ$5-$D120+1),0)</f>
        <v>0</v>
      </c>
      <c r="AR120" s="139" cm="1">
        <f t="array" ref="AR120">IF($D120&lt;=AR$5,$E120*INDEX($L$26:$BF$26,1,AR$5-$D120+1),0)</f>
        <v>0</v>
      </c>
      <c r="AS120" s="139" cm="1">
        <f t="array" ref="AS120">IF($D120&lt;=AS$5,$E120*INDEX($L$26:$BF$26,1,AS$5-$D120+1),0)</f>
        <v>0</v>
      </c>
      <c r="AT120" s="139" cm="1">
        <f t="array" ref="AT120">IF($D120&lt;=AT$5,$E120*INDEX($L$26:$BF$26,1,AT$5-$D120+1),0)</f>
        <v>0</v>
      </c>
      <c r="AU120" s="139" cm="1">
        <f t="array" ref="AU120">IF($D120&lt;=AU$5,$E120*INDEX($L$26:$BF$26,1,AU$5-$D120+1),0)</f>
        <v>0</v>
      </c>
      <c r="AV120" s="139" cm="1">
        <f t="array" ref="AV120">IF($D120&lt;=AV$5,$E120*INDEX($L$26:$BF$26,1,AV$5-$D120+1),0)</f>
        <v>0</v>
      </c>
      <c r="AW120" s="139" cm="1">
        <f t="array" ref="AW120">IF($D120&lt;=AW$5,$E120*INDEX($L$26:$BF$26,1,AW$5-$D120+1),0)</f>
        <v>0</v>
      </c>
      <c r="AX120" s="139" cm="1">
        <f t="array" ref="AX120">IF($D120&lt;=AX$5,$E120*INDEX($L$26:$BF$26,1,AX$5-$D120+1),0)</f>
        <v>0</v>
      </c>
      <c r="AY120" s="139" cm="1">
        <f t="array" ref="AY120">IF($D120&lt;=AY$5,$E120*INDEX($L$26:$BF$26,1,AY$5-$D120+1),0)</f>
        <v>0</v>
      </c>
      <c r="AZ120" s="139" cm="1">
        <f t="array" ref="AZ120">IF($D120&lt;=AZ$5,$E120*INDEX($L$26:$BF$26,1,AZ$5-$D120+1),0)</f>
        <v>0</v>
      </c>
      <c r="BA120" s="139" cm="1">
        <f t="array" ref="BA120">IF($D120&lt;=BA$5,$E120*INDEX($L$26:$BF$26,1,BA$5-$D120+1),0)</f>
        <v>0</v>
      </c>
      <c r="BB120" s="139" cm="1">
        <f t="array" ref="BB120">IF($D120&lt;=BB$5,$E120*INDEX($L$26:$BF$26,1,BB$5-$D120+1),0)</f>
        <v>0</v>
      </c>
      <c r="BC120" s="139" cm="1">
        <f t="array" ref="BC120">IF($D120&lt;=BC$5,$E120*INDEX($L$26:$BF$26,1,BC$5-$D120+1),0)</f>
        <v>0</v>
      </c>
      <c r="BD120" s="139" cm="1">
        <f t="array" ref="BD120">IF($D120&lt;=BD$5,$E120*INDEX($L$26:$BF$26,1,BD$5-$D120+1),0)</f>
        <v>0</v>
      </c>
      <c r="BE120" s="139" cm="1">
        <f t="array" ref="BE120">IF($D120&lt;=BE$5,$E120*INDEX($L$26:$BF$26,1,BE$5-$D120+1),0)</f>
        <v>0</v>
      </c>
      <c r="BF120" s="139" cm="1">
        <f t="array" ref="BF120">IF($D120&lt;=BF$5,$E120*INDEX($L$26:$BF$26,1,BF$5-$D120+1),0)</f>
        <v>0</v>
      </c>
      <c r="BH120" s="70">
        <f t="shared" ca="1" si="116"/>
        <v>0</v>
      </c>
      <c r="BI120" s="70">
        <f t="shared" ca="1" si="116"/>
        <v>0</v>
      </c>
      <c r="BJ120" s="70">
        <f t="shared" ca="1" si="116"/>
        <v>0</v>
      </c>
      <c r="BK120" s="70">
        <f t="shared" ca="1" si="116"/>
        <v>0</v>
      </c>
      <c r="BL120" s="70">
        <f t="shared" ca="1" si="116"/>
        <v>0</v>
      </c>
      <c r="BM120" s="70">
        <f t="shared" ca="1" si="116"/>
        <v>0</v>
      </c>
      <c r="BN120" s="70">
        <f t="shared" ca="1" si="116"/>
        <v>0</v>
      </c>
      <c r="BO120" s="70">
        <f t="shared" ca="1" si="116"/>
        <v>0</v>
      </c>
      <c r="BP120" s="70">
        <f t="shared" ca="1" si="116"/>
        <v>0</v>
      </c>
      <c r="BQ120" s="70">
        <f t="shared" ca="1" si="116"/>
        <v>0</v>
      </c>
      <c r="BR120" s="70">
        <f t="shared" ca="1" si="116"/>
        <v>0</v>
      </c>
      <c r="BS120" s="70">
        <f t="shared" ca="1" si="116"/>
        <v>0</v>
      </c>
      <c r="BT120" s="70">
        <f t="shared" ca="1" si="116"/>
        <v>0</v>
      </c>
      <c r="BU120" s="70">
        <f t="shared" ca="1" si="116"/>
        <v>0</v>
      </c>
      <c r="BV120" s="70">
        <f t="shared" ca="1" si="116"/>
        <v>0</v>
      </c>
      <c r="BW120" s="70">
        <f t="shared" ca="1" si="116"/>
        <v>0</v>
      </c>
      <c r="BX120" s="139"/>
      <c r="BY120" s="70">
        <f t="shared" ca="1" si="112"/>
        <v>0</v>
      </c>
      <c r="BZ120" s="70">
        <f t="shared" ca="1" si="112"/>
        <v>0</v>
      </c>
      <c r="CA120" s="70">
        <f t="shared" ca="1" si="112"/>
        <v>0</v>
      </c>
      <c r="CB120" s="70">
        <f t="shared" ca="1" si="112"/>
        <v>0</v>
      </c>
    </row>
    <row r="121" spans="2:80" s="217" customFormat="1" hidden="1" outlineLevel="1">
      <c r="B121" s="223">
        <f t="shared" si="113"/>
        <v>45046</v>
      </c>
      <c r="C121" s="136"/>
      <c r="D121" s="17">
        <f t="shared" si="114"/>
        <v>40</v>
      </c>
      <c r="E121" s="36" cm="1">
        <f t="array" ref="E121">INDEX(L$20:BF$20,1,D121)</f>
        <v>0</v>
      </c>
      <c r="F121" s="36"/>
      <c r="G121" s="36"/>
      <c r="H121" s="36"/>
      <c r="I121" s="36"/>
      <c r="J121" s="36"/>
      <c r="K121" s="36"/>
      <c r="L121" s="139" cm="1">
        <f t="array" ref="L121">IF($D121&lt;=L$5,$E121*INDEX($L$26:$BF$26,1,L$5-$D121+1),0)</f>
        <v>0</v>
      </c>
      <c r="M121" s="139" cm="1">
        <f t="array" ref="M121">IF($D121&lt;=M$5,$E121*INDEX($L$26:$BF$26,1,M$5-$D121+1),0)</f>
        <v>0</v>
      </c>
      <c r="N121" s="139" cm="1">
        <f t="array" ref="N121">IF($D121&lt;=N$5,$E121*INDEX($L$26:$BF$26,1,N$5-$D121+1),0)</f>
        <v>0</v>
      </c>
      <c r="O121" s="139" cm="1">
        <f t="array" ref="O121">IF($D121&lt;=O$5,$E121*INDEX($L$26:$BF$26,1,O$5-$D121+1),0)</f>
        <v>0</v>
      </c>
      <c r="P121" s="139" cm="1">
        <f t="array" ref="P121">IF($D121&lt;=P$5,$E121*INDEX($L$26:$BF$26,1,P$5-$D121+1),0)</f>
        <v>0</v>
      </c>
      <c r="Q121" s="139" cm="1">
        <f t="array" ref="Q121">IF($D121&lt;=Q$5,$E121*INDEX($L$26:$BF$26,1,Q$5-$D121+1),0)</f>
        <v>0</v>
      </c>
      <c r="R121" s="139" cm="1">
        <f t="array" ref="R121">IF($D121&lt;=R$5,$E121*INDEX($L$26:$BF$26,1,R$5-$D121+1),0)</f>
        <v>0</v>
      </c>
      <c r="S121" s="139" cm="1">
        <f t="array" ref="S121">IF($D121&lt;=S$5,$E121*INDEX($L$26:$BF$26,1,S$5-$D121+1),0)</f>
        <v>0</v>
      </c>
      <c r="T121" s="139" cm="1">
        <f t="array" ref="T121">IF($D121&lt;=T$5,$E121*INDEX($L$26:$BF$26,1,T$5-$D121+1),0)</f>
        <v>0</v>
      </c>
      <c r="U121" s="139" cm="1">
        <f t="array" ref="U121">IF($D121&lt;=U$5,$E121*INDEX($L$26:$BF$26,1,U$5-$D121+1),0)</f>
        <v>0</v>
      </c>
      <c r="V121" s="139" cm="1">
        <f t="array" ref="V121">IF($D121&lt;=V$5,$E121*INDEX($L$26:$BF$26,1,V$5-$D121+1),0)</f>
        <v>0</v>
      </c>
      <c r="W121" s="139" cm="1">
        <f t="array" ref="W121">IF($D121&lt;=W$5,$E121*INDEX($L$26:$BF$26,1,W$5-$D121+1),0)</f>
        <v>0</v>
      </c>
      <c r="X121" s="139" cm="1">
        <f t="array" ref="X121">IF($D121&lt;=X$5,$E121*INDEX($L$26:$BF$26,1,X$5-$D121+1),0)</f>
        <v>0</v>
      </c>
      <c r="Y121" s="139" cm="1">
        <f t="array" ref="Y121">IF($D121&lt;=Y$5,$E121*INDEX($L$26:$BF$26,1,Y$5-$D121+1),0)</f>
        <v>0</v>
      </c>
      <c r="Z121" s="139" cm="1">
        <f t="array" ref="Z121">IF($D121&lt;=Z$5,$E121*INDEX($L$26:$BF$26,1,Z$5-$D121+1),0)</f>
        <v>0</v>
      </c>
      <c r="AA121" s="139" cm="1">
        <f t="array" ref="AA121">IF($D121&lt;=AA$5,$E121*INDEX($L$26:$BF$26,1,AA$5-$D121+1),0)</f>
        <v>0</v>
      </c>
      <c r="AB121" s="139" cm="1">
        <f t="array" ref="AB121">IF($D121&lt;=AB$5,$E121*INDEX($L$26:$BF$26,1,AB$5-$D121+1),0)</f>
        <v>0</v>
      </c>
      <c r="AC121" s="139" cm="1">
        <f t="array" ref="AC121">IF($D121&lt;=AC$5,$E121*INDEX($L$26:$BF$26,1,AC$5-$D121+1),0)</f>
        <v>0</v>
      </c>
      <c r="AD121" s="139" cm="1">
        <f t="array" ref="AD121">IF($D121&lt;=AD$5,$E121*INDEX($L$26:$BF$26,1,AD$5-$D121+1),0)</f>
        <v>0</v>
      </c>
      <c r="AE121" s="139" cm="1">
        <f t="array" ref="AE121">IF($D121&lt;=AE$5,$E121*INDEX($L$26:$BF$26,1,AE$5-$D121+1),0)</f>
        <v>0</v>
      </c>
      <c r="AF121" s="139" cm="1">
        <f t="array" ref="AF121">IF($D121&lt;=AF$5,$E121*INDEX($L$26:$BF$26,1,AF$5-$D121+1),0)</f>
        <v>0</v>
      </c>
      <c r="AG121" s="139" cm="1">
        <f t="array" ref="AG121">IF($D121&lt;=AG$5,$E121*INDEX($L$26:$BF$26,1,AG$5-$D121+1),0)</f>
        <v>0</v>
      </c>
      <c r="AH121" s="139" cm="1">
        <f t="array" ref="AH121">IF($D121&lt;=AH$5,$E121*INDEX($L$26:$BF$26,1,AH$5-$D121+1),0)</f>
        <v>0</v>
      </c>
      <c r="AI121" s="139" cm="1">
        <f t="array" ref="AI121">IF($D121&lt;=AI$5,$E121*INDEX($L$26:$BF$26,1,AI$5-$D121+1),0)</f>
        <v>0</v>
      </c>
      <c r="AJ121" s="139" cm="1">
        <f t="array" ref="AJ121">IF($D121&lt;=AJ$5,$E121*INDEX($L$26:$BF$26,1,AJ$5-$D121+1),0)</f>
        <v>0</v>
      </c>
      <c r="AK121" s="139" cm="1">
        <f t="array" ref="AK121">IF($D121&lt;=AK$5,$E121*INDEX($L$26:$BF$26,1,AK$5-$D121+1),0)</f>
        <v>0</v>
      </c>
      <c r="AL121" s="139" cm="1">
        <f t="array" ref="AL121">IF($D121&lt;=AL$5,$E121*INDEX($L$26:$BF$26,1,AL$5-$D121+1),0)</f>
        <v>0</v>
      </c>
      <c r="AM121" s="139" cm="1">
        <f t="array" ref="AM121">IF($D121&lt;=AM$5,$E121*INDEX($L$26:$BF$26,1,AM$5-$D121+1),0)</f>
        <v>0</v>
      </c>
      <c r="AN121" s="139" cm="1">
        <f t="array" ref="AN121">IF($D121&lt;=AN$5,$E121*INDEX($L$26:$BF$26,1,AN$5-$D121+1),0)</f>
        <v>0</v>
      </c>
      <c r="AO121" s="139" cm="1">
        <f t="array" ref="AO121">IF($D121&lt;=AO$5,$E121*INDEX($L$26:$BF$26,1,AO$5-$D121+1),0)</f>
        <v>0</v>
      </c>
      <c r="AP121" s="139" cm="1">
        <f t="array" ref="AP121">IF($D121&lt;=AP$5,$E121*INDEX($L$26:$BF$26,1,AP$5-$D121+1),0)</f>
        <v>0</v>
      </c>
      <c r="AQ121" s="139" cm="1">
        <f t="array" ref="AQ121">IF($D121&lt;=AQ$5,$E121*INDEX($L$26:$BF$26,1,AQ$5-$D121+1),0)</f>
        <v>0</v>
      </c>
      <c r="AR121" s="139" cm="1">
        <f t="array" ref="AR121">IF($D121&lt;=AR$5,$E121*INDEX($L$26:$BF$26,1,AR$5-$D121+1),0)</f>
        <v>0</v>
      </c>
      <c r="AS121" s="139" cm="1">
        <f t="array" ref="AS121">IF($D121&lt;=AS$5,$E121*INDEX($L$26:$BF$26,1,AS$5-$D121+1),0)</f>
        <v>0</v>
      </c>
      <c r="AT121" s="139" cm="1">
        <f t="array" ref="AT121">IF($D121&lt;=AT$5,$E121*INDEX($L$26:$BF$26,1,AT$5-$D121+1),0)</f>
        <v>0</v>
      </c>
      <c r="AU121" s="139" cm="1">
        <f t="array" ref="AU121">IF($D121&lt;=AU$5,$E121*INDEX($L$26:$BF$26,1,AU$5-$D121+1),0)</f>
        <v>0</v>
      </c>
      <c r="AV121" s="139" cm="1">
        <f t="array" ref="AV121">IF($D121&lt;=AV$5,$E121*INDEX($L$26:$BF$26,1,AV$5-$D121+1),0)</f>
        <v>0</v>
      </c>
      <c r="AW121" s="139" cm="1">
        <f t="array" ref="AW121">IF($D121&lt;=AW$5,$E121*INDEX($L$26:$BF$26,1,AW$5-$D121+1),0)</f>
        <v>0</v>
      </c>
      <c r="AX121" s="139" cm="1">
        <f t="array" ref="AX121">IF($D121&lt;=AX$5,$E121*INDEX($L$26:$BF$26,1,AX$5-$D121+1),0)</f>
        <v>0</v>
      </c>
      <c r="AY121" s="139" cm="1">
        <f t="array" ref="AY121">IF($D121&lt;=AY$5,$E121*INDEX($L$26:$BF$26,1,AY$5-$D121+1),0)</f>
        <v>0</v>
      </c>
      <c r="AZ121" s="139" cm="1">
        <f t="array" ref="AZ121">IF($D121&lt;=AZ$5,$E121*INDEX($L$26:$BF$26,1,AZ$5-$D121+1),0)</f>
        <v>0</v>
      </c>
      <c r="BA121" s="139" cm="1">
        <f t="array" ref="BA121">IF($D121&lt;=BA$5,$E121*INDEX($L$26:$BF$26,1,BA$5-$D121+1),0)</f>
        <v>0</v>
      </c>
      <c r="BB121" s="139" cm="1">
        <f t="array" ref="BB121">IF($D121&lt;=BB$5,$E121*INDEX($L$26:$BF$26,1,BB$5-$D121+1),0)</f>
        <v>0</v>
      </c>
      <c r="BC121" s="139" cm="1">
        <f t="array" ref="BC121">IF($D121&lt;=BC$5,$E121*INDEX($L$26:$BF$26,1,BC$5-$D121+1),0)</f>
        <v>0</v>
      </c>
      <c r="BD121" s="139" cm="1">
        <f t="array" ref="BD121">IF($D121&lt;=BD$5,$E121*INDEX($L$26:$BF$26,1,BD$5-$D121+1),0)</f>
        <v>0</v>
      </c>
      <c r="BE121" s="139" cm="1">
        <f t="array" ref="BE121">IF($D121&lt;=BE$5,$E121*INDEX($L$26:$BF$26,1,BE$5-$D121+1),0)</f>
        <v>0</v>
      </c>
      <c r="BF121" s="139" cm="1">
        <f t="array" ref="BF121">IF($D121&lt;=BF$5,$E121*INDEX($L$26:$BF$26,1,BF$5-$D121+1),0)</f>
        <v>0</v>
      </c>
      <c r="BH121" s="70">
        <f t="shared" ca="1" si="116"/>
        <v>0</v>
      </c>
      <c r="BI121" s="70">
        <f t="shared" ca="1" si="116"/>
        <v>0</v>
      </c>
      <c r="BJ121" s="70">
        <f t="shared" ca="1" si="116"/>
        <v>0</v>
      </c>
      <c r="BK121" s="70">
        <f t="shared" ca="1" si="116"/>
        <v>0</v>
      </c>
      <c r="BL121" s="70">
        <f t="shared" ca="1" si="116"/>
        <v>0</v>
      </c>
      <c r="BM121" s="70">
        <f t="shared" ca="1" si="116"/>
        <v>0</v>
      </c>
      <c r="BN121" s="70">
        <f t="shared" ca="1" si="116"/>
        <v>0</v>
      </c>
      <c r="BO121" s="70">
        <f t="shared" ca="1" si="116"/>
        <v>0</v>
      </c>
      <c r="BP121" s="70">
        <f t="shared" ca="1" si="116"/>
        <v>0</v>
      </c>
      <c r="BQ121" s="70">
        <f t="shared" ca="1" si="116"/>
        <v>0</v>
      </c>
      <c r="BR121" s="70">
        <f t="shared" ca="1" si="116"/>
        <v>0</v>
      </c>
      <c r="BS121" s="70">
        <f t="shared" ca="1" si="116"/>
        <v>0</v>
      </c>
      <c r="BT121" s="70">
        <f t="shared" ca="1" si="116"/>
        <v>0</v>
      </c>
      <c r="BU121" s="70">
        <f t="shared" ca="1" si="116"/>
        <v>0</v>
      </c>
      <c r="BV121" s="70">
        <f t="shared" ca="1" si="116"/>
        <v>0</v>
      </c>
      <c r="BW121" s="70">
        <f t="shared" ca="1" si="116"/>
        <v>0</v>
      </c>
      <c r="BX121" s="139"/>
      <c r="BY121" s="70">
        <f t="shared" ca="1" si="112"/>
        <v>0</v>
      </c>
      <c r="BZ121" s="70">
        <f t="shared" ca="1" si="112"/>
        <v>0</v>
      </c>
      <c r="CA121" s="70">
        <f t="shared" ca="1" si="112"/>
        <v>0</v>
      </c>
      <c r="CB121" s="70">
        <f t="shared" ca="1" si="112"/>
        <v>0</v>
      </c>
    </row>
    <row r="122" spans="2:80" s="217" customFormat="1" hidden="1" outlineLevel="1">
      <c r="B122" s="223">
        <f t="shared" si="113"/>
        <v>45077</v>
      </c>
      <c r="C122" s="136"/>
      <c r="D122" s="17">
        <f t="shared" si="114"/>
        <v>41</v>
      </c>
      <c r="E122" s="36" cm="1">
        <f t="array" ref="E122">INDEX(L$20:BF$20,1,D122)</f>
        <v>0</v>
      </c>
      <c r="F122" s="36"/>
      <c r="G122" s="36"/>
      <c r="H122" s="36"/>
      <c r="I122" s="36"/>
      <c r="J122" s="36"/>
      <c r="K122" s="36"/>
      <c r="L122" s="139" cm="1">
        <f t="array" ref="L122">IF($D122&lt;=L$5,$E122*INDEX($L$26:$BF$26,1,L$5-$D122+1),0)</f>
        <v>0</v>
      </c>
      <c r="M122" s="139" cm="1">
        <f t="array" ref="M122">IF($D122&lt;=M$5,$E122*INDEX($L$26:$BF$26,1,M$5-$D122+1),0)</f>
        <v>0</v>
      </c>
      <c r="N122" s="139" cm="1">
        <f t="array" ref="N122">IF($D122&lt;=N$5,$E122*INDEX($L$26:$BF$26,1,N$5-$D122+1),0)</f>
        <v>0</v>
      </c>
      <c r="O122" s="139" cm="1">
        <f t="array" ref="O122">IF($D122&lt;=O$5,$E122*INDEX($L$26:$BF$26,1,O$5-$D122+1),0)</f>
        <v>0</v>
      </c>
      <c r="P122" s="139" cm="1">
        <f t="array" ref="P122">IF($D122&lt;=P$5,$E122*INDEX($L$26:$BF$26,1,P$5-$D122+1),0)</f>
        <v>0</v>
      </c>
      <c r="Q122" s="139" cm="1">
        <f t="array" ref="Q122">IF($D122&lt;=Q$5,$E122*INDEX($L$26:$BF$26,1,Q$5-$D122+1),0)</f>
        <v>0</v>
      </c>
      <c r="R122" s="139" cm="1">
        <f t="array" ref="R122">IF($D122&lt;=R$5,$E122*INDEX($L$26:$BF$26,1,R$5-$D122+1),0)</f>
        <v>0</v>
      </c>
      <c r="S122" s="139" cm="1">
        <f t="array" ref="S122">IF($D122&lt;=S$5,$E122*INDEX($L$26:$BF$26,1,S$5-$D122+1),0)</f>
        <v>0</v>
      </c>
      <c r="T122" s="139" cm="1">
        <f t="array" ref="T122">IF($D122&lt;=T$5,$E122*INDEX($L$26:$BF$26,1,T$5-$D122+1),0)</f>
        <v>0</v>
      </c>
      <c r="U122" s="139" cm="1">
        <f t="array" ref="U122">IF($D122&lt;=U$5,$E122*INDEX($L$26:$BF$26,1,U$5-$D122+1),0)</f>
        <v>0</v>
      </c>
      <c r="V122" s="139" cm="1">
        <f t="array" ref="V122">IF($D122&lt;=V$5,$E122*INDEX($L$26:$BF$26,1,V$5-$D122+1),0)</f>
        <v>0</v>
      </c>
      <c r="W122" s="139" cm="1">
        <f t="array" ref="W122">IF($D122&lt;=W$5,$E122*INDEX($L$26:$BF$26,1,W$5-$D122+1),0)</f>
        <v>0</v>
      </c>
      <c r="X122" s="139" cm="1">
        <f t="array" ref="X122">IF($D122&lt;=X$5,$E122*INDEX($L$26:$BF$26,1,X$5-$D122+1),0)</f>
        <v>0</v>
      </c>
      <c r="Y122" s="139" cm="1">
        <f t="array" ref="Y122">IF($D122&lt;=Y$5,$E122*INDEX($L$26:$BF$26,1,Y$5-$D122+1),0)</f>
        <v>0</v>
      </c>
      <c r="Z122" s="139" cm="1">
        <f t="array" ref="Z122">IF($D122&lt;=Z$5,$E122*INDEX($L$26:$BF$26,1,Z$5-$D122+1),0)</f>
        <v>0</v>
      </c>
      <c r="AA122" s="139" cm="1">
        <f t="array" ref="AA122">IF($D122&lt;=AA$5,$E122*INDEX($L$26:$BF$26,1,AA$5-$D122+1),0)</f>
        <v>0</v>
      </c>
      <c r="AB122" s="139" cm="1">
        <f t="array" ref="AB122">IF($D122&lt;=AB$5,$E122*INDEX($L$26:$BF$26,1,AB$5-$D122+1),0)</f>
        <v>0</v>
      </c>
      <c r="AC122" s="139" cm="1">
        <f t="array" ref="AC122">IF($D122&lt;=AC$5,$E122*INDEX($L$26:$BF$26,1,AC$5-$D122+1),0)</f>
        <v>0</v>
      </c>
      <c r="AD122" s="139" cm="1">
        <f t="array" ref="AD122">IF($D122&lt;=AD$5,$E122*INDEX($L$26:$BF$26,1,AD$5-$D122+1),0)</f>
        <v>0</v>
      </c>
      <c r="AE122" s="139" cm="1">
        <f t="array" ref="AE122">IF($D122&lt;=AE$5,$E122*INDEX($L$26:$BF$26,1,AE$5-$D122+1),0)</f>
        <v>0</v>
      </c>
      <c r="AF122" s="139" cm="1">
        <f t="array" ref="AF122">IF($D122&lt;=AF$5,$E122*INDEX($L$26:$BF$26,1,AF$5-$D122+1),0)</f>
        <v>0</v>
      </c>
      <c r="AG122" s="139" cm="1">
        <f t="array" ref="AG122">IF($D122&lt;=AG$5,$E122*INDEX($L$26:$BF$26,1,AG$5-$D122+1),0)</f>
        <v>0</v>
      </c>
      <c r="AH122" s="139" cm="1">
        <f t="array" ref="AH122">IF($D122&lt;=AH$5,$E122*INDEX($L$26:$BF$26,1,AH$5-$D122+1),0)</f>
        <v>0</v>
      </c>
      <c r="AI122" s="139" cm="1">
        <f t="array" ref="AI122">IF($D122&lt;=AI$5,$E122*INDEX($L$26:$BF$26,1,AI$5-$D122+1),0)</f>
        <v>0</v>
      </c>
      <c r="AJ122" s="139" cm="1">
        <f t="array" ref="AJ122">IF($D122&lt;=AJ$5,$E122*INDEX($L$26:$BF$26,1,AJ$5-$D122+1),0)</f>
        <v>0</v>
      </c>
      <c r="AK122" s="139" cm="1">
        <f t="array" ref="AK122">IF($D122&lt;=AK$5,$E122*INDEX($L$26:$BF$26,1,AK$5-$D122+1),0)</f>
        <v>0</v>
      </c>
      <c r="AL122" s="139" cm="1">
        <f t="array" ref="AL122">IF($D122&lt;=AL$5,$E122*INDEX($L$26:$BF$26,1,AL$5-$D122+1),0)</f>
        <v>0</v>
      </c>
      <c r="AM122" s="139" cm="1">
        <f t="array" ref="AM122">IF($D122&lt;=AM$5,$E122*INDEX($L$26:$BF$26,1,AM$5-$D122+1),0)</f>
        <v>0</v>
      </c>
      <c r="AN122" s="139" cm="1">
        <f t="array" ref="AN122">IF($D122&lt;=AN$5,$E122*INDEX($L$26:$BF$26,1,AN$5-$D122+1),0)</f>
        <v>0</v>
      </c>
      <c r="AO122" s="139" cm="1">
        <f t="array" ref="AO122">IF($D122&lt;=AO$5,$E122*INDEX($L$26:$BF$26,1,AO$5-$D122+1),0)</f>
        <v>0</v>
      </c>
      <c r="AP122" s="139" cm="1">
        <f t="array" ref="AP122">IF($D122&lt;=AP$5,$E122*INDEX($L$26:$BF$26,1,AP$5-$D122+1),0)</f>
        <v>0</v>
      </c>
      <c r="AQ122" s="139" cm="1">
        <f t="array" ref="AQ122">IF($D122&lt;=AQ$5,$E122*INDEX($L$26:$BF$26,1,AQ$5-$D122+1),0)</f>
        <v>0</v>
      </c>
      <c r="AR122" s="139" cm="1">
        <f t="array" ref="AR122">IF($D122&lt;=AR$5,$E122*INDEX($L$26:$BF$26,1,AR$5-$D122+1),0)</f>
        <v>0</v>
      </c>
      <c r="AS122" s="139" cm="1">
        <f t="array" ref="AS122">IF($D122&lt;=AS$5,$E122*INDEX($L$26:$BF$26,1,AS$5-$D122+1),0)</f>
        <v>0</v>
      </c>
      <c r="AT122" s="139" cm="1">
        <f t="array" ref="AT122">IF($D122&lt;=AT$5,$E122*INDEX($L$26:$BF$26,1,AT$5-$D122+1),0)</f>
        <v>0</v>
      </c>
      <c r="AU122" s="139" cm="1">
        <f t="array" ref="AU122">IF($D122&lt;=AU$5,$E122*INDEX($L$26:$BF$26,1,AU$5-$D122+1),0)</f>
        <v>0</v>
      </c>
      <c r="AV122" s="139" cm="1">
        <f t="array" ref="AV122">IF($D122&lt;=AV$5,$E122*INDEX($L$26:$BF$26,1,AV$5-$D122+1),0)</f>
        <v>0</v>
      </c>
      <c r="AW122" s="139" cm="1">
        <f t="array" ref="AW122">IF($D122&lt;=AW$5,$E122*INDEX($L$26:$BF$26,1,AW$5-$D122+1),0)</f>
        <v>0</v>
      </c>
      <c r="AX122" s="139" cm="1">
        <f t="array" ref="AX122">IF($D122&lt;=AX$5,$E122*INDEX($L$26:$BF$26,1,AX$5-$D122+1),0)</f>
        <v>0</v>
      </c>
      <c r="AY122" s="139" cm="1">
        <f t="array" ref="AY122">IF($D122&lt;=AY$5,$E122*INDEX($L$26:$BF$26,1,AY$5-$D122+1),0)</f>
        <v>0</v>
      </c>
      <c r="AZ122" s="139" cm="1">
        <f t="array" ref="AZ122">IF($D122&lt;=AZ$5,$E122*INDEX($L$26:$BF$26,1,AZ$5-$D122+1),0)</f>
        <v>0</v>
      </c>
      <c r="BA122" s="139" cm="1">
        <f t="array" ref="BA122">IF($D122&lt;=BA$5,$E122*INDEX($L$26:$BF$26,1,BA$5-$D122+1),0)</f>
        <v>0</v>
      </c>
      <c r="BB122" s="139" cm="1">
        <f t="array" ref="BB122">IF($D122&lt;=BB$5,$E122*INDEX($L$26:$BF$26,1,BB$5-$D122+1),0)</f>
        <v>0</v>
      </c>
      <c r="BC122" s="139" cm="1">
        <f t="array" ref="BC122">IF($D122&lt;=BC$5,$E122*INDEX($L$26:$BF$26,1,BC$5-$D122+1),0)</f>
        <v>0</v>
      </c>
      <c r="BD122" s="139" cm="1">
        <f t="array" ref="BD122">IF($D122&lt;=BD$5,$E122*INDEX($L$26:$BF$26,1,BD$5-$D122+1),0)</f>
        <v>0</v>
      </c>
      <c r="BE122" s="139" cm="1">
        <f t="array" ref="BE122">IF($D122&lt;=BE$5,$E122*INDEX($L$26:$BF$26,1,BE$5-$D122+1),0)</f>
        <v>0</v>
      </c>
      <c r="BF122" s="139" cm="1">
        <f t="array" ref="BF122">IF($D122&lt;=BF$5,$E122*INDEX($L$26:$BF$26,1,BF$5-$D122+1),0)</f>
        <v>0</v>
      </c>
      <c r="BH122" s="70">
        <f t="shared" ca="1" si="116"/>
        <v>0</v>
      </c>
      <c r="BI122" s="70">
        <f t="shared" ca="1" si="116"/>
        <v>0</v>
      </c>
      <c r="BJ122" s="70">
        <f t="shared" ca="1" si="116"/>
        <v>0</v>
      </c>
      <c r="BK122" s="70">
        <f t="shared" ca="1" si="116"/>
        <v>0</v>
      </c>
      <c r="BL122" s="70">
        <f t="shared" ca="1" si="116"/>
        <v>0</v>
      </c>
      <c r="BM122" s="70">
        <f t="shared" ca="1" si="116"/>
        <v>0</v>
      </c>
      <c r="BN122" s="70">
        <f t="shared" ca="1" si="116"/>
        <v>0</v>
      </c>
      <c r="BO122" s="70">
        <f t="shared" ca="1" si="116"/>
        <v>0</v>
      </c>
      <c r="BP122" s="70">
        <f t="shared" ca="1" si="116"/>
        <v>0</v>
      </c>
      <c r="BQ122" s="70">
        <f t="shared" ca="1" si="116"/>
        <v>0</v>
      </c>
      <c r="BR122" s="70">
        <f t="shared" ca="1" si="116"/>
        <v>0</v>
      </c>
      <c r="BS122" s="70">
        <f t="shared" ca="1" si="116"/>
        <v>0</v>
      </c>
      <c r="BT122" s="70">
        <f t="shared" ca="1" si="116"/>
        <v>0</v>
      </c>
      <c r="BU122" s="70">
        <f t="shared" ca="1" si="116"/>
        <v>0</v>
      </c>
      <c r="BV122" s="70">
        <f t="shared" ca="1" si="116"/>
        <v>0</v>
      </c>
      <c r="BW122" s="70">
        <f t="shared" ca="1" si="116"/>
        <v>0</v>
      </c>
      <c r="BX122" s="139"/>
      <c r="BY122" s="70">
        <f t="shared" ca="1" si="112"/>
        <v>0</v>
      </c>
      <c r="BZ122" s="70">
        <f t="shared" ca="1" si="112"/>
        <v>0</v>
      </c>
      <c r="CA122" s="70">
        <f t="shared" ca="1" si="112"/>
        <v>0</v>
      </c>
      <c r="CB122" s="70">
        <f t="shared" ca="1" si="112"/>
        <v>0</v>
      </c>
    </row>
    <row r="123" spans="2:80" s="217" customFormat="1" hidden="1" outlineLevel="1">
      <c r="B123" s="223">
        <f t="shared" si="113"/>
        <v>45107</v>
      </c>
      <c r="C123" s="136"/>
      <c r="D123" s="17">
        <f t="shared" si="114"/>
        <v>42</v>
      </c>
      <c r="E123" s="36" cm="1">
        <f t="array" ref="E123">INDEX(L$20:BF$20,1,D123)</f>
        <v>0</v>
      </c>
      <c r="F123" s="36"/>
      <c r="G123" s="36"/>
      <c r="H123" s="36"/>
      <c r="I123" s="36"/>
      <c r="J123" s="36"/>
      <c r="K123" s="36"/>
      <c r="L123" s="139" cm="1">
        <f t="array" ref="L123">IF($D123&lt;=L$5,$E123*INDEX($L$26:$BF$26,1,L$5-$D123+1),0)</f>
        <v>0</v>
      </c>
      <c r="M123" s="139" cm="1">
        <f t="array" ref="M123">IF($D123&lt;=M$5,$E123*INDEX($L$26:$BF$26,1,M$5-$D123+1),0)</f>
        <v>0</v>
      </c>
      <c r="N123" s="139" cm="1">
        <f t="array" ref="N123">IF($D123&lt;=N$5,$E123*INDEX($L$26:$BF$26,1,N$5-$D123+1),0)</f>
        <v>0</v>
      </c>
      <c r="O123" s="139" cm="1">
        <f t="array" ref="O123">IF($D123&lt;=O$5,$E123*INDEX($L$26:$BF$26,1,O$5-$D123+1),0)</f>
        <v>0</v>
      </c>
      <c r="P123" s="139" cm="1">
        <f t="array" ref="P123">IF($D123&lt;=P$5,$E123*INDEX($L$26:$BF$26,1,P$5-$D123+1),0)</f>
        <v>0</v>
      </c>
      <c r="Q123" s="139" cm="1">
        <f t="array" ref="Q123">IF($D123&lt;=Q$5,$E123*INDEX($L$26:$BF$26,1,Q$5-$D123+1),0)</f>
        <v>0</v>
      </c>
      <c r="R123" s="139" cm="1">
        <f t="array" ref="R123">IF($D123&lt;=R$5,$E123*INDEX($L$26:$BF$26,1,R$5-$D123+1),0)</f>
        <v>0</v>
      </c>
      <c r="S123" s="139" cm="1">
        <f t="array" ref="S123">IF($D123&lt;=S$5,$E123*INDEX($L$26:$BF$26,1,S$5-$D123+1),0)</f>
        <v>0</v>
      </c>
      <c r="T123" s="139" cm="1">
        <f t="array" ref="T123">IF($D123&lt;=T$5,$E123*INDEX($L$26:$BF$26,1,T$5-$D123+1),0)</f>
        <v>0</v>
      </c>
      <c r="U123" s="139" cm="1">
        <f t="array" ref="U123">IF($D123&lt;=U$5,$E123*INDEX($L$26:$BF$26,1,U$5-$D123+1),0)</f>
        <v>0</v>
      </c>
      <c r="V123" s="139" cm="1">
        <f t="array" ref="V123">IF($D123&lt;=V$5,$E123*INDEX($L$26:$BF$26,1,V$5-$D123+1),0)</f>
        <v>0</v>
      </c>
      <c r="W123" s="139" cm="1">
        <f t="array" ref="W123">IF($D123&lt;=W$5,$E123*INDEX($L$26:$BF$26,1,W$5-$D123+1),0)</f>
        <v>0</v>
      </c>
      <c r="X123" s="139" cm="1">
        <f t="array" ref="X123">IF($D123&lt;=X$5,$E123*INDEX($L$26:$BF$26,1,X$5-$D123+1),0)</f>
        <v>0</v>
      </c>
      <c r="Y123" s="139" cm="1">
        <f t="array" ref="Y123">IF($D123&lt;=Y$5,$E123*INDEX($L$26:$BF$26,1,Y$5-$D123+1),0)</f>
        <v>0</v>
      </c>
      <c r="Z123" s="139" cm="1">
        <f t="array" ref="Z123">IF($D123&lt;=Z$5,$E123*INDEX($L$26:$BF$26,1,Z$5-$D123+1),0)</f>
        <v>0</v>
      </c>
      <c r="AA123" s="139" cm="1">
        <f t="array" ref="AA123">IF($D123&lt;=AA$5,$E123*INDEX($L$26:$BF$26,1,AA$5-$D123+1),0)</f>
        <v>0</v>
      </c>
      <c r="AB123" s="139" cm="1">
        <f t="array" ref="AB123">IF($D123&lt;=AB$5,$E123*INDEX($L$26:$BF$26,1,AB$5-$D123+1),0)</f>
        <v>0</v>
      </c>
      <c r="AC123" s="139" cm="1">
        <f t="array" ref="AC123">IF($D123&lt;=AC$5,$E123*INDEX($L$26:$BF$26,1,AC$5-$D123+1),0)</f>
        <v>0</v>
      </c>
      <c r="AD123" s="139" cm="1">
        <f t="array" ref="AD123">IF($D123&lt;=AD$5,$E123*INDEX($L$26:$BF$26,1,AD$5-$D123+1),0)</f>
        <v>0</v>
      </c>
      <c r="AE123" s="139" cm="1">
        <f t="array" ref="AE123">IF($D123&lt;=AE$5,$E123*INDEX($L$26:$BF$26,1,AE$5-$D123+1),0)</f>
        <v>0</v>
      </c>
      <c r="AF123" s="139" cm="1">
        <f t="array" ref="AF123">IF($D123&lt;=AF$5,$E123*INDEX($L$26:$BF$26,1,AF$5-$D123+1),0)</f>
        <v>0</v>
      </c>
      <c r="AG123" s="139" cm="1">
        <f t="array" ref="AG123">IF($D123&lt;=AG$5,$E123*INDEX($L$26:$BF$26,1,AG$5-$D123+1),0)</f>
        <v>0</v>
      </c>
      <c r="AH123" s="139" cm="1">
        <f t="array" ref="AH123">IF($D123&lt;=AH$5,$E123*INDEX($L$26:$BF$26,1,AH$5-$D123+1),0)</f>
        <v>0</v>
      </c>
      <c r="AI123" s="139" cm="1">
        <f t="array" ref="AI123">IF($D123&lt;=AI$5,$E123*INDEX($L$26:$BF$26,1,AI$5-$D123+1),0)</f>
        <v>0</v>
      </c>
      <c r="AJ123" s="139" cm="1">
        <f t="array" ref="AJ123">IF($D123&lt;=AJ$5,$E123*INDEX($L$26:$BF$26,1,AJ$5-$D123+1),0)</f>
        <v>0</v>
      </c>
      <c r="AK123" s="139" cm="1">
        <f t="array" ref="AK123">IF($D123&lt;=AK$5,$E123*INDEX($L$26:$BF$26,1,AK$5-$D123+1),0)</f>
        <v>0</v>
      </c>
      <c r="AL123" s="139" cm="1">
        <f t="array" ref="AL123">IF($D123&lt;=AL$5,$E123*INDEX($L$26:$BF$26,1,AL$5-$D123+1),0)</f>
        <v>0</v>
      </c>
      <c r="AM123" s="139" cm="1">
        <f t="array" ref="AM123">IF($D123&lt;=AM$5,$E123*INDEX($L$26:$BF$26,1,AM$5-$D123+1),0)</f>
        <v>0</v>
      </c>
      <c r="AN123" s="139" cm="1">
        <f t="array" ref="AN123">IF($D123&lt;=AN$5,$E123*INDEX($L$26:$BF$26,1,AN$5-$D123+1),0)</f>
        <v>0</v>
      </c>
      <c r="AO123" s="139" cm="1">
        <f t="array" ref="AO123">IF($D123&lt;=AO$5,$E123*INDEX($L$26:$BF$26,1,AO$5-$D123+1),0)</f>
        <v>0</v>
      </c>
      <c r="AP123" s="139" cm="1">
        <f t="array" ref="AP123">IF($D123&lt;=AP$5,$E123*INDEX($L$26:$BF$26,1,AP$5-$D123+1),0)</f>
        <v>0</v>
      </c>
      <c r="AQ123" s="139" cm="1">
        <f t="array" ref="AQ123">IF($D123&lt;=AQ$5,$E123*INDEX($L$26:$BF$26,1,AQ$5-$D123+1),0)</f>
        <v>0</v>
      </c>
      <c r="AR123" s="139" cm="1">
        <f t="array" ref="AR123">IF($D123&lt;=AR$5,$E123*INDEX($L$26:$BF$26,1,AR$5-$D123+1),0)</f>
        <v>0</v>
      </c>
      <c r="AS123" s="139" cm="1">
        <f t="array" ref="AS123">IF($D123&lt;=AS$5,$E123*INDEX($L$26:$BF$26,1,AS$5-$D123+1),0)</f>
        <v>0</v>
      </c>
      <c r="AT123" s="139" cm="1">
        <f t="array" ref="AT123">IF($D123&lt;=AT$5,$E123*INDEX($L$26:$BF$26,1,AT$5-$D123+1),0)</f>
        <v>0</v>
      </c>
      <c r="AU123" s="139" cm="1">
        <f t="array" ref="AU123">IF($D123&lt;=AU$5,$E123*INDEX($L$26:$BF$26,1,AU$5-$D123+1),0)</f>
        <v>0</v>
      </c>
      <c r="AV123" s="139" cm="1">
        <f t="array" ref="AV123">IF($D123&lt;=AV$5,$E123*INDEX($L$26:$BF$26,1,AV$5-$D123+1),0)</f>
        <v>0</v>
      </c>
      <c r="AW123" s="139" cm="1">
        <f t="array" ref="AW123">IF($D123&lt;=AW$5,$E123*INDEX($L$26:$BF$26,1,AW$5-$D123+1),0)</f>
        <v>0</v>
      </c>
      <c r="AX123" s="139" cm="1">
        <f t="array" ref="AX123">IF($D123&lt;=AX$5,$E123*INDEX($L$26:$BF$26,1,AX$5-$D123+1),0)</f>
        <v>0</v>
      </c>
      <c r="AY123" s="139" cm="1">
        <f t="array" ref="AY123">IF($D123&lt;=AY$5,$E123*INDEX($L$26:$BF$26,1,AY$5-$D123+1),0)</f>
        <v>0</v>
      </c>
      <c r="AZ123" s="139" cm="1">
        <f t="array" ref="AZ123">IF($D123&lt;=AZ$5,$E123*INDEX($L$26:$BF$26,1,AZ$5-$D123+1),0)</f>
        <v>0</v>
      </c>
      <c r="BA123" s="139" cm="1">
        <f t="array" ref="BA123">IF($D123&lt;=BA$5,$E123*INDEX($L$26:$BF$26,1,BA$5-$D123+1),0)</f>
        <v>0</v>
      </c>
      <c r="BB123" s="139" cm="1">
        <f t="array" ref="BB123">IF($D123&lt;=BB$5,$E123*INDEX($L$26:$BF$26,1,BB$5-$D123+1),0)</f>
        <v>0</v>
      </c>
      <c r="BC123" s="139" cm="1">
        <f t="array" ref="BC123">IF($D123&lt;=BC$5,$E123*INDEX($L$26:$BF$26,1,BC$5-$D123+1),0)</f>
        <v>0</v>
      </c>
      <c r="BD123" s="139" cm="1">
        <f t="array" ref="BD123">IF($D123&lt;=BD$5,$E123*INDEX($L$26:$BF$26,1,BD$5-$D123+1),0)</f>
        <v>0</v>
      </c>
      <c r="BE123" s="139" cm="1">
        <f t="array" ref="BE123">IF($D123&lt;=BE$5,$E123*INDEX($L$26:$BF$26,1,BE$5-$D123+1),0)</f>
        <v>0</v>
      </c>
      <c r="BF123" s="139" cm="1">
        <f t="array" ref="BF123">IF($D123&lt;=BF$5,$E123*INDEX($L$26:$BF$26,1,BF$5-$D123+1),0)</f>
        <v>0</v>
      </c>
      <c r="BH123" s="70">
        <f t="shared" ca="1" si="116"/>
        <v>0</v>
      </c>
      <c r="BI123" s="70">
        <f t="shared" ca="1" si="116"/>
        <v>0</v>
      </c>
      <c r="BJ123" s="70">
        <f t="shared" ca="1" si="116"/>
        <v>0</v>
      </c>
      <c r="BK123" s="70">
        <f t="shared" ca="1" si="116"/>
        <v>0</v>
      </c>
      <c r="BL123" s="70">
        <f t="shared" ca="1" si="116"/>
        <v>0</v>
      </c>
      <c r="BM123" s="70">
        <f t="shared" ca="1" si="116"/>
        <v>0</v>
      </c>
      <c r="BN123" s="70">
        <f t="shared" ca="1" si="116"/>
        <v>0</v>
      </c>
      <c r="BO123" s="70">
        <f t="shared" ca="1" si="116"/>
        <v>0</v>
      </c>
      <c r="BP123" s="70">
        <f t="shared" ca="1" si="116"/>
        <v>0</v>
      </c>
      <c r="BQ123" s="70">
        <f t="shared" ca="1" si="116"/>
        <v>0</v>
      </c>
      <c r="BR123" s="70">
        <f t="shared" ca="1" si="116"/>
        <v>0</v>
      </c>
      <c r="BS123" s="70">
        <f t="shared" ca="1" si="116"/>
        <v>0</v>
      </c>
      <c r="BT123" s="70">
        <f t="shared" ca="1" si="116"/>
        <v>0</v>
      </c>
      <c r="BU123" s="70">
        <f t="shared" ca="1" si="116"/>
        <v>0</v>
      </c>
      <c r="BV123" s="70">
        <f t="shared" ca="1" si="116"/>
        <v>0</v>
      </c>
      <c r="BW123" s="70">
        <f t="shared" ca="1" si="116"/>
        <v>0</v>
      </c>
      <c r="BX123" s="139"/>
      <c r="BY123" s="70">
        <f t="shared" ca="1" si="112"/>
        <v>0</v>
      </c>
      <c r="BZ123" s="70">
        <f t="shared" ca="1" si="112"/>
        <v>0</v>
      </c>
      <c r="CA123" s="70">
        <f t="shared" ca="1" si="112"/>
        <v>0</v>
      </c>
      <c r="CB123" s="70">
        <f t="shared" ca="1" si="112"/>
        <v>0</v>
      </c>
    </row>
    <row r="124" spans="2:80" s="217" customFormat="1" hidden="1" outlineLevel="1">
      <c r="B124" s="223">
        <f t="shared" si="113"/>
        <v>45138</v>
      </c>
      <c r="C124" s="136"/>
      <c r="D124" s="17">
        <f t="shared" si="114"/>
        <v>43</v>
      </c>
      <c r="E124" s="36" cm="1">
        <f t="array" ref="E124">INDEX(L$20:BF$20,1,D124)</f>
        <v>0</v>
      </c>
      <c r="F124" s="36"/>
      <c r="G124" s="36"/>
      <c r="H124" s="36"/>
      <c r="I124" s="36"/>
      <c r="J124" s="36"/>
      <c r="K124" s="36"/>
      <c r="L124" s="139" cm="1">
        <f t="array" ref="L124">IF($D124&lt;=L$5,$E124*INDEX($L$26:$BF$26,1,L$5-$D124+1),0)</f>
        <v>0</v>
      </c>
      <c r="M124" s="139" cm="1">
        <f t="array" ref="M124">IF($D124&lt;=M$5,$E124*INDEX($L$26:$BF$26,1,M$5-$D124+1),0)</f>
        <v>0</v>
      </c>
      <c r="N124" s="139" cm="1">
        <f t="array" ref="N124">IF($D124&lt;=N$5,$E124*INDEX($L$26:$BF$26,1,N$5-$D124+1),0)</f>
        <v>0</v>
      </c>
      <c r="O124" s="139" cm="1">
        <f t="array" ref="O124">IF($D124&lt;=O$5,$E124*INDEX($L$26:$BF$26,1,O$5-$D124+1),0)</f>
        <v>0</v>
      </c>
      <c r="P124" s="139" cm="1">
        <f t="array" ref="P124">IF($D124&lt;=P$5,$E124*INDEX($L$26:$BF$26,1,P$5-$D124+1),0)</f>
        <v>0</v>
      </c>
      <c r="Q124" s="139" cm="1">
        <f t="array" ref="Q124">IF($D124&lt;=Q$5,$E124*INDEX($L$26:$BF$26,1,Q$5-$D124+1),0)</f>
        <v>0</v>
      </c>
      <c r="R124" s="139" cm="1">
        <f t="array" ref="R124">IF($D124&lt;=R$5,$E124*INDEX($L$26:$BF$26,1,R$5-$D124+1),0)</f>
        <v>0</v>
      </c>
      <c r="S124" s="139" cm="1">
        <f t="array" ref="S124">IF($D124&lt;=S$5,$E124*INDEX($L$26:$BF$26,1,S$5-$D124+1),0)</f>
        <v>0</v>
      </c>
      <c r="T124" s="139" cm="1">
        <f t="array" ref="T124">IF($D124&lt;=T$5,$E124*INDEX($L$26:$BF$26,1,T$5-$D124+1),0)</f>
        <v>0</v>
      </c>
      <c r="U124" s="139" cm="1">
        <f t="array" ref="U124">IF($D124&lt;=U$5,$E124*INDEX($L$26:$BF$26,1,U$5-$D124+1),0)</f>
        <v>0</v>
      </c>
      <c r="V124" s="139" cm="1">
        <f t="array" ref="V124">IF($D124&lt;=V$5,$E124*INDEX($L$26:$BF$26,1,V$5-$D124+1),0)</f>
        <v>0</v>
      </c>
      <c r="W124" s="139" cm="1">
        <f t="array" ref="W124">IF($D124&lt;=W$5,$E124*INDEX($L$26:$BF$26,1,W$5-$D124+1),0)</f>
        <v>0</v>
      </c>
      <c r="X124" s="139" cm="1">
        <f t="array" ref="X124">IF($D124&lt;=X$5,$E124*INDEX($L$26:$BF$26,1,X$5-$D124+1),0)</f>
        <v>0</v>
      </c>
      <c r="Y124" s="139" cm="1">
        <f t="array" ref="Y124">IF($D124&lt;=Y$5,$E124*INDEX($L$26:$BF$26,1,Y$5-$D124+1),0)</f>
        <v>0</v>
      </c>
      <c r="Z124" s="139" cm="1">
        <f t="array" ref="Z124">IF($D124&lt;=Z$5,$E124*INDEX($L$26:$BF$26,1,Z$5-$D124+1),0)</f>
        <v>0</v>
      </c>
      <c r="AA124" s="139" cm="1">
        <f t="array" ref="AA124">IF($D124&lt;=AA$5,$E124*INDEX($L$26:$BF$26,1,AA$5-$D124+1),0)</f>
        <v>0</v>
      </c>
      <c r="AB124" s="139" cm="1">
        <f t="array" ref="AB124">IF($D124&lt;=AB$5,$E124*INDEX($L$26:$BF$26,1,AB$5-$D124+1),0)</f>
        <v>0</v>
      </c>
      <c r="AC124" s="139" cm="1">
        <f t="array" ref="AC124">IF($D124&lt;=AC$5,$E124*INDEX($L$26:$BF$26,1,AC$5-$D124+1),0)</f>
        <v>0</v>
      </c>
      <c r="AD124" s="139" cm="1">
        <f t="array" ref="AD124">IF($D124&lt;=AD$5,$E124*INDEX($L$26:$BF$26,1,AD$5-$D124+1),0)</f>
        <v>0</v>
      </c>
      <c r="AE124" s="139" cm="1">
        <f t="array" ref="AE124">IF($D124&lt;=AE$5,$E124*INDEX($L$26:$BF$26,1,AE$5-$D124+1),0)</f>
        <v>0</v>
      </c>
      <c r="AF124" s="139" cm="1">
        <f t="array" ref="AF124">IF($D124&lt;=AF$5,$E124*INDEX($L$26:$BF$26,1,AF$5-$D124+1),0)</f>
        <v>0</v>
      </c>
      <c r="AG124" s="139" cm="1">
        <f t="array" ref="AG124">IF($D124&lt;=AG$5,$E124*INDEX($L$26:$BF$26,1,AG$5-$D124+1),0)</f>
        <v>0</v>
      </c>
      <c r="AH124" s="139" cm="1">
        <f t="array" ref="AH124">IF($D124&lt;=AH$5,$E124*INDEX($L$26:$BF$26,1,AH$5-$D124+1),0)</f>
        <v>0</v>
      </c>
      <c r="AI124" s="139" cm="1">
        <f t="array" ref="AI124">IF($D124&lt;=AI$5,$E124*INDEX($L$26:$BF$26,1,AI$5-$D124+1),0)</f>
        <v>0</v>
      </c>
      <c r="AJ124" s="139" cm="1">
        <f t="array" ref="AJ124">IF($D124&lt;=AJ$5,$E124*INDEX($L$26:$BF$26,1,AJ$5-$D124+1),0)</f>
        <v>0</v>
      </c>
      <c r="AK124" s="139" cm="1">
        <f t="array" ref="AK124">IF($D124&lt;=AK$5,$E124*INDEX($L$26:$BF$26,1,AK$5-$D124+1),0)</f>
        <v>0</v>
      </c>
      <c r="AL124" s="139" cm="1">
        <f t="array" ref="AL124">IF($D124&lt;=AL$5,$E124*INDEX($L$26:$BF$26,1,AL$5-$D124+1),0)</f>
        <v>0</v>
      </c>
      <c r="AM124" s="139" cm="1">
        <f t="array" ref="AM124">IF($D124&lt;=AM$5,$E124*INDEX($L$26:$BF$26,1,AM$5-$D124+1),0)</f>
        <v>0</v>
      </c>
      <c r="AN124" s="139" cm="1">
        <f t="array" ref="AN124">IF($D124&lt;=AN$5,$E124*INDEX($L$26:$BF$26,1,AN$5-$D124+1),0)</f>
        <v>0</v>
      </c>
      <c r="AO124" s="139" cm="1">
        <f t="array" ref="AO124">IF($D124&lt;=AO$5,$E124*INDEX($L$26:$BF$26,1,AO$5-$D124+1),0)</f>
        <v>0</v>
      </c>
      <c r="AP124" s="139" cm="1">
        <f t="array" ref="AP124">IF($D124&lt;=AP$5,$E124*INDEX($L$26:$BF$26,1,AP$5-$D124+1),0)</f>
        <v>0</v>
      </c>
      <c r="AQ124" s="139" cm="1">
        <f t="array" ref="AQ124">IF($D124&lt;=AQ$5,$E124*INDEX($L$26:$BF$26,1,AQ$5-$D124+1),0)</f>
        <v>0</v>
      </c>
      <c r="AR124" s="139" cm="1">
        <f t="array" ref="AR124">IF($D124&lt;=AR$5,$E124*INDEX($L$26:$BF$26,1,AR$5-$D124+1),0)</f>
        <v>0</v>
      </c>
      <c r="AS124" s="139" cm="1">
        <f t="array" ref="AS124">IF($D124&lt;=AS$5,$E124*INDEX($L$26:$BF$26,1,AS$5-$D124+1),0)</f>
        <v>0</v>
      </c>
      <c r="AT124" s="139" cm="1">
        <f t="array" ref="AT124">IF($D124&lt;=AT$5,$E124*INDEX($L$26:$BF$26,1,AT$5-$D124+1),0)</f>
        <v>0</v>
      </c>
      <c r="AU124" s="139" cm="1">
        <f t="array" ref="AU124">IF($D124&lt;=AU$5,$E124*INDEX($L$26:$BF$26,1,AU$5-$D124+1),0)</f>
        <v>0</v>
      </c>
      <c r="AV124" s="139" cm="1">
        <f t="array" ref="AV124">IF($D124&lt;=AV$5,$E124*INDEX($L$26:$BF$26,1,AV$5-$D124+1),0)</f>
        <v>0</v>
      </c>
      <c r="AW124" s="139" cm="1">
        <f t="array" ref="AW124">IF($D124&lt;=AW$5,$E124*INDEX($L$26:$BF$26,1,AW$5-$D124+1),0)</f>
        <v>0</v>
      </c>
      <c r="AX124" s="139" cm="1">
        <f t="array" ref="AX124">IF($D124&lt;=AX$5,$E124*INDEX($L$26:$BF$26,1,AX$5-$D124+1),0)</f>
        <v>0</v>
      </c>
      <c r="AY124" s="139" cm="1">
        <f t="array" ref="AY124">IF($D124&lt;=AY$5,$E124*INDEX($L$26:$BF$26,1,AY$5-$D124+1),0)</f>
        <v>0</v>
      </c>
      <c r="AZ124" s="139" cm="1">
        <f t="array" ref="AZ124">IF($D124&lt;=AZ$5,$E124*INDEX($L$26:$BF$26,1,AZ$5-$D124+1),0)</f>
        <v>0</v>
      </c>
      <c r="BA124" s="139" cm="1">
        <f t="array" ref="BA124">IF($D124&lt;=BA$5,$E124*INDEX($L$26:$BF$26,1,BA$5-$D124+1),0)</f>
        <v>0</v>
      </c>
      <c r="BB124" s="139" cm="1">
        <f t="array" ref="BB124">IF($D124&lt;=BB$5,$E124*INDEX($L$26:$BF$26,1,BB$5-$D124+1),0)</f>
        <v>0</v>
      </c>
      <c r="BC124" s="139" cm="1">
        <f t="array" ref="BC124">IF($D124&lt;=BC$5,$E124*INDEX($L$26:$BF$26,1,BC$5-$D124+1),0)</f>
        <v>0</v>
      </c>
      <c r="BD124" s="139" cm="1">
        <f t="array" ref="BD124">IF($D124&lt;=BD$5,$E124*INDEX($L$26:$BF$26,1,BD$5-$D124+1),0)</f>
        <v>0</v>
      </c>
      <c r="BE124" s="139" cm="1">
        <f t="array" ref="BE124">IF($D124&lt;=BE$5,$E124*INDEX($L$26:$BF$26,1,BE$5-$D124+1),0)</f>
        <v>0</v>
      </c>
      <c r="BF124" s="139" cm="1">
        <f t="array" ref="BF124">IF($D124&lt;=BF$5,$E124*INDEX($L$26:$BF$26,1,BF$5-$D124+1),0)</f>
        <v>0</v>
      </c>
      <c r="BH124" s="70">
        <f t="shared" ca="1" si="116"/>
        <v>0</v>
      </c>
      <c r="BI124" s="70">
        <f t="shared" ca="1" si="116"/>
        <v>0</v>
      </c>
      <c r="BJ124" s="70">
        <f t="shared" ca="1" si="116"/>
        <v>0</v>
      </c>
      <c r="BK124" s="70">
        <f t="shared" ca="1" si="116"/>
        <v>0</v>
      </c>
      <c r="BL124" s="70">
        <f t="shared" ca="1" si="116"/>
        <v>0</v>
      </c>
      <c r="BM124" s="70">
        <f t="shared" ca="1" si="116"/>
        <v>0</v>
      </c>
      <c r="BN124" s="70">
        <f t="shared" ca="1" si="116"/>
        <v>0</v>
      </c>
      <c r="BO124" s="70">
        <f t="shared" ca="1" si="116"/>
        <v>0</v>
      </c>
      <c r="BP124" s="70">
        <f t="shared" ca="1" si="116"/>
        <v>0</v>
      </c>
      <c r="BQ124" s="70">
        <f t="shared" ca="1" si="116"/>
        <v>0</v>
      </c>
      <c r="BR124" s="70">
        <f t="shared" ca="1" si="116"/>
        <v>0</v>
      </c>
      <c r="BS124" s="70">
        <f t="shared" ca="1" si="116"/>
        <v>0</v>
      </c>
      <c r="BT124" s="70">
        <f t="shared" ca="1" si="116"/>
        <v>0</v>
      </c>
      <c r="BU124" s="70">
        <f t="shared" ca="1" si="116"/>
        <v>0</v>
      </c>
      <c r="BV124" s="70">
        <f t="shared" ca="1" si="116"/>
        <v>0</v>
      </c>
      <c r="BW124" s="70">
        <f t="shared" ca="1" si="116"/>
        <v>0</v>
      </c>
      <c r="BX124" s="139"/>
      <c r="BY124" s="70">
        <f t="shared" ca="1" si="112"/>
        <v>0</v>
      </c>
      <c r="BZ124" s="70">
        <f t="shared" ca="1" si="112"/>
        <v>0</v>
      </c>
      <c r="CA124" s="70">
        <f t="shared" ca="1" si="112"/>
        <v>0</v>
      </c>
      <c r="CB124" s="70">
        <f t="shared" ca="1" si="112"/>
        <v>0</v>
      </c>
    </row>
    <row r="125" spans="2:80" s="217" customFormat="1" hidden="1" outlineLevel="1">
      <c r="B125" s="223">
        <f t="shared" si="113"/>
        <v>45169</v>
      </c>
      <c r="C125" s="136"/>
      <c r="D125" s="17">
        <f t="shared" si="114"/>
        <v>44</v>
      </c>
      <c r="E125" s="36" cm="1">
        <f t="array" ref="E125">INDEX(L$20:BF$20,1,D125)</f>
        <v>0</v>
      </c>
      <c r="F125" s="36"/>
      <c r="G125" s="36"/>
      <c r="H125" s="36"/>
      <c r="I125" s="36"/>
      <c r="J125" s="36"/>
      <c r="K125" s="36"/>
      <c r="L125" s="139" cm="1">
        <f t="array" ref="L125">IF($D125&lt;=L$5,$E125*INDEX($L$26:$BF$26,1,L$5-$D125+1),0)</f>
        <v>0</v>
      </c>
      <c r="M125" s="139" cm="1">
        <f t="array" ref="M125">IF($D125&lt;=M$5,$E125*INDEX($L$26:$BF$26,1,M$5-$D125+1),0)</f>
        <v>0</v>
      </c>
      <c r="N125" s="139" cm="1">
        <f t="array" ref="N125">IF($D125&lt;=N$5,$E125*INDEX($L$26:$BF$26,1,N$5-$D125+1),0)</f>
        <v>0</v>
      </c>
      <c r="O125" s="139" cm="1">
        <f t="array" ref="O125">IF($D125&lt;=O$5,$E125*INDEX($L$26:$BF$26,1,O$5-$D125+1),0)</f>
        <v>0</v>
      </c>
      <c r="P125" s="139" cm="1">
        <f t="array" ref="P125">IF($D125&lt;=P$5,$E125*INDEX($L$26:$BF$26,1,P$5-$D125+1),0)</f>
        <v>0</v>
      </c>
      <c r="Q125" s="139" cm="1">
        <f t="array" ref="Q125">IF($D125&lt;=Q$5,$E125*INDEX($L$26:$BF$26,1,Q$5-$D125+1),0)</f>
        <v>0</v>
      </c>
      <c r="R125" s="139" cm="1">
        <f t="array" ref="R125">IF($D125&lt;=R$5,$E125*INDEX($L$26:$BF$26,1,R$5-$D125+1),0)</f>
        <v>0</v>
      </c>
      <c r="S125" s="139" cm="1">
        <f t="array" ref="S125">IF($D125&lt;=S$5,$E125*INDEX($L$26:$BF$26,1,S$5-$D125+1),0)</f>
        <v>0</v>
      </c>
      <c r="T125" s="139" cm="1">
        <f t="array" ref="T125">IF($D125&lt;=T$5,$E125*INDEX($L$26:$BF$26,1,T$5-$D125+1),0)</f>
        <v>0</v>
      </c>
      <c r="U125" s="139" cm="1">
        <f t="array" ref="U125">IF($D125&lt;=U$5,$E125*INDEX($L$26:$BF$26,1,U$5-$D125+1),0)</f>
        <v>0</v>
      </c>
      <c r="V125" s="139" cm="1">
        <f t="array" ref="V125">IF($D125&lt;=V$5,$E125*INDEX($L$26:$BF$26,1,V$5-$D125+1),0)</f>
        <v>0</v>
      </c>
      <c r="W125" s="139" cm="1">
        <f t="array" ref="W125">IF($D125&lt;=W$5,$E125*INDEX($L$26:$BF$26,1,W$5-$D125+1),0)</f>
        <v>0</v>
      </c>
      <c r="X125" s="139" cm="1">
        <f t="array" ref="X125">IF($D125&lt;=X$5,$E125*INDEX($L$26:$BF$26,1,X$5-$D125+1),0)</f>
        <v>0</v>
      </c>
      <c r="Y125" s="139" cm="1">
        <f t="array" ref="Y125">IF($D125&lt;=Y$5,$E125*INDEX($L$26:$BF$26,1,Y$5-$D125+1),0)</f>
        <v>0</v>
      </c>
      <c r="Z125" s="139" cm="1">
        <f t="array" ref="Z125">IF($D125&lt;=Z$5,$E125*INDEX($L$26:$BF$26,1,Z$5-$D125+1),0)</f>
        <v>0</v>
      </c>
      <c r="AA125" s="139" cm="1">
        <f t="array" ref="AA125">IF($D125&lt;=AA$5,$E125*INDEX($L$26:$BF$26,1,AA$5-$D125+1),0)</f>
        <v>0</v>
      </c>
      <c r="AB125" s="139" cm="1">
        <f t="array" ref="AB125">IF($D125&lt;=AB$5,$E125*INDEX($L$26:$BF$26,1,AB$5-$D125+1),0)</f>
        <v>0</v>
      </c>
      <c r="AC125" s="139" cm="1">
        <f t="array" ref="AC125">IF($D125&lt;=AC$5,$E125*INDEX($L$26:$BF$26,1,AC$5-$D125+1),0)</f>
        <v>0</v>
      </c>
      <c r="AD125" s="139" cm="1">
        <f t="array" ref="AD125">IF($D125&lt;=AD$5,$E125*INDEX($L$26:$BF$26,1,AD$5-$D125+1),0)</f>
        <v>0</v>
      </c>
      <c r="AE125" s="139" cm="1">
        <f t="array" ref="AE125">IF($D125&lt;=AE$5,$E125*INDEX($L$26:$BF$26,1,AE$5-$D125+1),0)</f>
        <v>0</v>
      </c>
      <c r="AF125" s="139" cm="1">
        <f t="array" ref="AF125">IF($D125&lt;=AF$5,$E125*INDEX($L$26:$BF$26,1,AF$5-$D125+1),0)</f>
        <v>0</v>
      </c>
      <c r="AG125" s="139" cm="1">
        <f t="array" ref="AG125">IF($D125&lt;=AG$5,$E125*INDEX($L$26:$BF$26,1,AG$5-$D125+1),0)</f>
        <v>0</v>
      </c>
      <c r="AH125" s="139" cm="1">
        <f t="array" ref="AH125">IF($D125&lt;=AH$5,$E125*INDEX($L$26:$BF$26,1,AH$5-$D125+1),0)</f>
        <v>0</v>
      </c>
      <c r="AI125" s="139" cm="1">
        <f t="array" ref="AI125">IF($D125&lt;=AI$5,$E125*INDEX($L$26:$BF$26,1,AI$5-$D125+1),0)</f>
        <v>0</v>
      </c>
      <c r="AJ125" s="139" cm="1">
        <f t="array" ref="AJ125">IF($D125&lt;=AJ$5,$E125*INDEX($L$26:$BF$26,1,AJ$5-$D125+1),0)</f>
        <v>0</v>
      </c>
      <c r="AK125" s="139" cm="1">
        <f t="array" ref="AK125">IF($D125&lt;=AK$5,$E125*INDEX($L$26:$BF$26,1,AK$5-$D125+1),0)</f>
        <v>0</v>
      </c>
      <c r="AL125" s="139" cm="1">
        <f t="array" ref="AL125">IF($D125&lt;=AL$5,$E125*INDEX($L$26:$BF$26,1,AL$5-$D125+1),0)</f>
        <v>0</v>
      </c>
      <c r="AM125" s="139" cm="1">
        <f t="array" ref="AM125">IF($D125&lt;=AM$5,$E125*INDEX($L$26:$BF$26,1,AM$5-$D125+1),0)</f>
        <v>0</v>
      </c>
      <c r="AN125" s="139" cm="1">
        <f t="array" ref="AN125">IF($D125&lt;=AN$5,$E125*INDEX($L$26:$BF$26,1,AN$5-$D125+1),0)</f>
        <v>0</v>
      </c>
      <c r="AO125" s="139" cm="1">
        <f t="array" ref="AO125">IF($D125&lt;=AO$5,$E125*INDEX($L$26:$BF$26,1,AO$5-$D125+1),0)</f>
        <v>0</v>
      </c>
      <c r="AP125" s="139" cm="1">
        <f t="array" ref="AP125">IF($D125&lt;=AP$5,$E125*INDEX($L$26:$BF$26,1,AP$5-$D125+1),0)</f>
        <v>0</v>
      </c>
      <c r="AQ125" s="139" cm="1">
        <f t="array" ref="AQ125">IF($D125&lt;=AQ$5,$E125*INDEX($L$26:$BF$26,1,AQ$5-$D125+1),0)</f>
        <v>0</v>
      </c>
      <c r="AR125" s="139" cm="1">
        <f t="array" ref="AR125">IF($D125&lt;=AR$5,$E125*INDEX($L$26:$BF$26,1,AR$5-$D125+1),0)</f>
        <v>0</v>
      </c>
      <c r="AS125" s="139" cm="1">
        <f t="array" ref="AS125">IF($D125&lt;=AS$5,$E125*INDEX($L$26:$BF$26,1,AS$5-$D125+1),0)</f>
        <v>0</v>
      </c>
      <c r="AT125" s="139" cm="1">
        <f t="array" ref="AT125">IF($D125&lt;=AT$5,$E125*INDEX($L$26:$BF$26,1,AT$5-$D125+1),0)</f>
        <v>0</v>
      </c>
      <c r="AU125" s="139" cm="1">
        <f t="array" ref="AU125">IF($D125&lt;=AU$5,$E125*INDEX($L$26:$BF$26,1,AU$5-$D125+1),0)</f>
        <v>0</v>
      </c>
      <c r="AV125" s="139" cm="1">
        <f t="array" ref="AV125">IF($D125&lt;=AV$5,$E125*INDEX($L$26:$BF$26,1,AV$5-$D125+1),0)</f>
        <v>0</v>
      </c>
      <c r="AW125" s="139" cm="1">
        <f t="array" ref="AW125">IF($D125&lt;=AW$5,$E125*INDEX($L$26:$BF$26,1,AW$5-$D125+1),0)</f>
        <v>0</v>
      </c>
      <c r="AX125" s="139" cm="1">
        <f t="array" ref="AX125">IF($D125&lt;=AX$5,$E125*INDEX($L$26:$BF$26,1,AX$5-$D125+1),0)</f>
        <v>0</v>
      </c>
      <c r="AY125" s="139" cm="1">
        <f t="array" ref="AY125">IF($D125&lt;=AY$5,$E125*INDEX($L$26:$BF$26,1,AY$5-$D125+1),0)</f>
        <v>0</v>
      </c>
      <c r="AZ125" s="139" cm="1">
        <f t="array" ref="AZ125">IF($D125&lt;=AZ$5,$E125*INDEX($L$26:$BF$26,1,AZ$5-$D125+1),0)</f>
        <v>0</v>
      </c>
      <c r="BA125" s="139" cm="1">
        <f t="array" ref="BA125">IF($D125&lt;=BA$5,$E125*INDEX($L$26:$BF$26,1,BA$5-$D125+1),0)</f>
        <v>0</v>
      </c>
      <c r="BB125" s="139" cm="1">
        <f t="array" ref="BB125">IF($D125&lt;=BB$5,$E125*INDEX($L$26:$BF$26,1,BB$5-$D125+1),0)</f>
        <v>0</v>
      </c>
      <c r="BC125" s="139" cm="1">
        <f t="array" ref="BC125">IF($D125&lt;=BC$5,$E125*INDEX($L$26:$BF$26,1,BC$5-$D125+1),0)</f>
        <v>0</v>
      </c>
      <c r="BD125" s="139" cm="1">
        <f t="array" ref="BD125">IF($D125&lt;=BD$5,$E125*INDEX($L$26:$BF$26,1,BD$5-$D125+1),0)</f>
        <v>0</v>
      </c>
      <c r="BE125" s="139" cm="1">
        <f t="array" ref="BE125">IF($D125&lt;=BE$5,$E125*INDEX($L$26:$BF$26,1,BE$5-$D125+1),0)</f>
        <v>0</v>
      </c>
      <c r="BF125" s="139" cm="1">
        <f t="array" ref="BF125">IF($D125&lt;=BF$5,$E125*INDEX($L$26:$BF$26,1,BF$5-$D125+1),0)</f>
        <v>0</v>
      </c>
      <c r="BH125" s="70">
        <f t="shared" ca="1" si="116"/>
        <v>0</v>
      </c>
      <c r="BI125" s="70">
        <f t="shared" ca="1" si="116"/>
        <v>0</v>
      </c>
      <c r="BJ125" s="70">
        <f t="shared" ca="1" si="116"/>
        <v>0</v>
      </c>
      <c r="BK125" s="70">
        <f t="shared" ca="1" si="116"/>
        <v>0</v>
      </c>
      <c r="BL125" s="70">
        <f t="shared" ca="1" si="116"/>
        <v>0</v>
      </c>
      <c r="BM125" s="70">
        <f t="shared" ca="1" si="116"/>
        <v>0</v>
      </c>
      <c r="BN125" s="70">
        <f t="shared" ca="1" si="116"/>
        <v>0</v>
      </c>
      <c r="BO125" s="70">
        <f t="shared" ca="1" si="116"/>
        <v>0</v>
      </c>
      <c r="BP125" s="70">
        <f t="shared" ca="1" si="116"/>
        <v>0</v>
      </c>
      <c r="BQ125" s="70">
        <f t="shared" ca="1" si="116"/>
        <v>0</v>
      </c>
      <c r="BR125" s="70">
        <f t="shared" ca="1" si="116"/>
        <v>0</v>
      </c>
      <c r="BS125" s="70">
        <f t="shared" ca="1" si="116"/>
        <v>0</v>
      </c>
      <c r="BT125" s="70">
        <f t="shared" ca="1" si="116"/>
        <v>0</v>
      </c>
      <c r="BU125" s="70">
        <f t="shared" ca="1" si="116"/>
        <v>0</v>
      </c>
      <c r="BV125" s="70">
        <f t="shared" ca="1" si="116"/>
        <v>0</v>
      </c>
      <c r="BW125" s="70">
        <f t="shared" ca="1" si="116"/>
        <v>0</v>
      </c>
      <c r="BX125" s="139"/>
      <c r="BY125" s="70">
        <f t="shared" ca="1" si="112"/>
        <v>0</v>
      </c>
      <c r="BZ125" s="70">
        <f t="shared" ca="1" si="112"/>
        <v>0</v>
      </c>
      <c r="CA125" s="70">
        <f t="shared" ca="1" si="112"/>
        <v>0</v>
      </c>
      <c r="CB125" s="70">
        <f t="shared" ca="1" si="112"/>
        <v>0</v>
      </c>
    </row>
    <row r="126" spans="2:80" s="217" customFormat="1" hidden="1" outlineLevel="1">
      <c r="B126" s="223">
        <f t="shared" si="113"/>
        <v>45199</v>
      </c>
      <c r="C126" s="136"/>
      <c r="D126" s="17">
        <f t="shared" si="114"/>
        <v>45</v>
      </c>
      <c r="E126" s="36" cm="1">
        <f t="array" ref="E126">INDEX(L$20:BF$20,1,D126)</f>
        <v>0</v>
      </c>
      <c r="F126" s="36"/>
      <c r="G126" s="36"/>
      <c r="H126" s="36"/>
      <c r="I126" s="36"/>
      <c r="J126" s="36"/>
      <c r="K126" s="36"/>
      <c r="L126" s="139" cm="1">
        <f t="array" ref="L126">IF($D126&lt;=L$5,$E126*INDEX($L$26:$BF$26,1,L$5-$D126+1),0)</f>
        <v>0</v>
      </c>
      <c r="M126" s="139" cm="1">
        <f t="array" ref="M126">IF($D126&lt;=M$5,$E126*INDEX($L$26:$BF$26,1,M$5-$D126+1),0)</f>
        <v>0</v>
      </c>
      <c r="N126" s="139" cm="1">
        <f t="array" ref="N126">IF($D126&lt;=N$5,$E126*INDEX($L$26:$BF$26,1,N$5-$D126+1),0)</f>
        <v>0</v>
      </c>
      <c r="O126" s="139" cm="1">
        <f t="array" ref="O126">IF($D126&lt;=O$5,$E126*INDEX($L$26:$BF$26,1,O$5-$D126+1),0)</f>
        <v>0</v>
      </c>
      <c r="P126" s="139" cm="1">
        <f t="array" ref="P126">IF($D126&lt;=P$5,$E126*INDEX($L$26:$BF$26,1,P$5-$D126+1),0)</f>
        <v>0</v>
      </c>
      <c r="Q126" s="139" cm="1">
        <f t="array" ref="Q126">IF($D126&lt;=Q$5,$E126*INDEX($L$26:$BF$26,1,Q$5-$D126+1),0)</f>
        <v>0</v>
      </c>
      <c r="R126" s="139" cm="1">
        <f t="array" ref="R126">IF($D126&lt;=R$5,$E126*INDEX($L$26:$BF$26,1,R$5-$D126+1),0)</f>
        <v>0</v>
      </c>
      <c r="S126" s="139" cm="1">
        <f t="array" ref="S126">IF($D126&lt;=S$5,$E126*INDEX($L$26:$BF$26,1,S$5-$D126+1),0)</f>
        <v>0</v>
      </c>
      <c r="T126" s="139" cm="1">
        <f t="array" ref="T126">IF($D126&lt;=T$5,$E126*INDEX($L$26:$BF$26,1,T$5-$D126+1),0)</f>
        <v>0</v>
      </c>
      <c r="U126" s="139" cm="1">
        <f t="array" ref="U126">IF($D126&lt;=U$5,$E126*INDEX($L$26:$BF$26,1,U$5-$D126+1),0)</f>
        <v>0</v>
      </c>
      <c r="V126" s="139" cm="1">
        <f t="array" ref="V126">IF($D126&lt;=V$5,$E126*INDEX($L$26:$BF$26,1,V$5-$D126+1),0)</f>
        <v>0</v>
      </c>
      <c r="W126" s="139" cm="1">
        <f t="array" ref="W126">IF($D126&lt;=W$5,$E126*INDEX($L$26:$BF$26,1,W$5-$D126+1),0)</f>
        <v>0</v>
      </c>
      <c r="X126" s="139" cm="1">
        <f t="array" ref="X126">IF($D126&lt;=X$5,$E126*INDEX($L$26:$BF$26,1,X$5-$D126+1),0)</f>
        <v>0</v>
      </c>
      <c r="Y126" s="139" cm="1">
        <f t="array" ref="Y126">IF($D126&lt;=Y$5,$E126*INDEX($L$26:$BF$26,1,Y$5-$D126+1),0)</f>
        <v>0</v>
      </c>
      <c r="Z126" s="139" cm="1">
        <f t="array" ref="Z126">IF($D126&lt;=Z$5,$E126*INDEX($L$26:$BF$26,1,Z$5-$D126+1),0)</f>
        <v>0</v>
      </c>
      <c r="AA126" s="139" cm="1">
        <f t="array" ref="AA126">IF($D126&lt;=AA$5,$E126*INDEX($L$26:$BF$26,1,AA$5-$D126+1),0)</f>
        <v>0</v>
      </c>
      <c r="AB126" s="139" cm="1">
        <f t="array" ref="AB126">IF($D126&lt;=AB$5,$E126*INDEX($L$26:$BF$26,1,AB$5-$D126+1),0)</f>
        <v>0</v>
      </c>
      <c r="AC126" s="139" cm="1">
        <f t="array" ref="AC126">IF($D126&lt;=AC$5,$E126*INDEX($L$26:$BF$26,1,AC$5-$D126+1),0)</f>
        <v>0</v>
      </c>
      <c r="AD126" s="139" cm="1">
        <f t="array" ref="AD126">IF($D126&lt;=AD$5,$E126*INDEX($L$26:$BF$26,1,AD$5-$D126+1),0)</f>
        <v>0</v>
      </c>
      <c r="AE126" s="139" cm="1">
        <f t="array" ref="AE126">IF($D126&lt;=AE$5,$E126*INDEX($L$26:$BF$26,1,AE$5-$D126+1),0)</f>
        <v>0</v>
      </c>
      <c r="AF126" s="139" cm="1">
        <f t="array" ref="AF126">IF($D126&lt;=AF$5,$E126*INDEX($L$26:$BF$26,1,AF$5-$D126+1),0)</f>
        <v>0</v>
      </c>
      <c r="AG126" s="139" cm="1">
        <f t="array" ref="AG126">IF($D126&lt;=AG$5,$E126*INDEX($L$26:$BF$26,1,AG$5-$D126+1),0)</f>
        <v>0</v>
      </c>
      <c r="AH126" s="139" cm="1">
        <f t="array" ref="AH126">IF($D126&lt;=AH$5,$E126*INDEX($L$26:$BF$26,1,AH$5-$D126+1),0)</f>
        <v>0</v>
      </c>
      <c r="AI126" s="139" cm="1">
        <f t="array" ref="AI126">IF($D126&lt;=AI$5,$E126*INDEX($L$26:$BF$26,1,AI$5-$D126+1),0)</f>
        <v>0</v>
      </c>
      <c r="AJ126" s="139" cm="1">
        <f t="array" ref="AJ126">IF($D126&lt;=AJ$5,$E126*INDEX($L$26:$BF$26,1,AJ$5-$D126+1),0)</f>
        <v>0</v>
      </c>
      <c r="AK126" s="139" cm="1">
        <f t="array" ref="AK126">IF($D126&lt;=AK$5,$E126*INDEX($L$26:$BF$26,1,AK$5-$D126+1),0)</f>
        <v>0</v>
      </c>
      <c r="AL126" s="139" cm="1">
        <f t="array" ref="AL126">IF($D126&lt;=AL$5,$E126*INDEX($L$26:$BF$26,1,AL$5-$D126+1),0)</f>
        <v>0</v>
      </c>
      <c r="AM126" s="139" cm="1">
        <f t="array" ref="AM126">IF($D126&lt;=AM$5,$E126*INDEX($L$26:$BF$26,1,AM$5-$D126+1),0)</f>
        <v>0</v>
      </c>
      <c r="AN126" s="139" cm="1">
        <f t="array" ref="AN126">IF($D126&lt;=AN$5,$E126*INDEX($L$26:$BF$26,1,AN$5-$D126+1),0)</f>
        <v>0</v>
      </c>
      <c r="AO126" s="139" cm="1">
        <f t="array" ref="AO126">IF($D126&lt;=AO$5,$E126*INDEX($L$26:$BF$26,1,AO$5-$D126+1),0)</f>
        <v>0</v>
      </c>
      <c r="AP126" s="139" cm="1">
        <f t="array" ref="AP126">IF($D126&lt;=AP$5,$E126*INDEX($L$26:$BF$26,1,AP$5-$D126+1),0)</f>
        <v>0</v>
      </c>
      <c r="AQ126" s="139" cm="1">
        <f t="array" ref="AQ126">IF($D126&lt;=AQ$5,$E126*INDEX($L$26:$BF$26,1,AQ$5-$D126+1),0)</f>
        <v>0</v>
      </c>
      <c r="AR126" s="139" cm="1">
        <f t="array" ref="AR126">IF($D126&lt;=AR$5,$E126*INDEX($L$26:$BF$26,1,AR$5-$D126+1),0)</f>
        <v>0</v>
      </c>
      <c r="AS126" s="139" cm="1">
        <f t="array" ref="AS126">IF($D126&lt;=AS$5,$E126*INDEX($L$26:$BF$26,1,AS$5-$D126+1),0)</f>
        <v>0</v>
      </c>
      <c r="AT126" s="139" cm="1">
        <f t="array" ref="AT126">IF($D126&lt;=AT$5,$E126*INDEX($L$26:$BF$26,1,AT$5-$D126+1),0)</f>
        <v>0</v>
      </c>
      <c r="AU126" s="139" cm="1">
        <f t="array" ref="AU126">IF($D126&lt;=AU$5,$E126*INDEX($L$26:$BF$26,1,AU$5-$D126+1),0)</f>
        <v>0</v>
      </c>
      <c r="AV126" s="139" cm="1">
        <f t="array" ref="AV126">IF($D126&lt;=AV$5,$E126*INDEX($L$26:$BF$26,1,AV$5-$D126+1),0)</f>
        <v>0</v>
      </c>
      <c r="AW126" s="139" cm="1">
        <f t="array" ref="AW126">IF($D126&lt;=AW$5,$E126*INDEX($L$26:$BF$26,1,AW$5-$D126+1),0)</f>
        <v>0</v>
      </c>
      <c r="AX126" s="139" cm="1">
        <f t="array" ref="AX126">IF($D126&lt;=AX$5,$E126*INDEX($L$26:$BF$26,1,AX$5-$D126+1),0)</f>
        <v>0</v>
      </c>
      <c r="AY126" s="139" cm="1">
        <f t="array" ref="AY126">IF($D126&lt;=AY$5,$E126*INDEX($L$26:$BF$26,1,AY$5-$D126+1),0)</f>
        <v>0</v>
      </c>
      <c r="AZ126" s="139" cm="1">
        <f t="array" ref="AZ126">IF($D126&lt;=AZ$5,$E126*INDEX($L$26:$BF$26,1,AZ$5-$D126+1),0)</f>
        <v>0</v>
      </c>
      <c r="BA126" s="139" cm="1">
        <f t="array" ref="BA126">IF($D126&lt;=BA$5,$E126*INDEX($L$26:$BF$26,1,BA$5-$D126+1),0)</f>
        <v>0</v>
      </c>
      <c r="BB126" s="139" cm="1">
        <f t="array" ref="BB126">IF($D126&lt;=BB$5,$E126*INDEX($L$26:$BF$26,1,BB$5-$D126+1),0)</f>
        <v>0</v>
      </c>
      <c r="BC126" s="139" cm="1">
        <f t="array" ref="BC126">IF($D126&lt;=BC$5,$E126*INDEX($L$26:$BF$26,1,BC$5-$D126+1),0)</f>
        <v>0</v>
      </c>
      <c r="BD126" s="139" cm="1">
        <f t="array" ref="BD126">IF($D126&lt;=BD$5,$E126*INDEX($L$26:$BF$26,1,BD$5-$D126+1),0)</f>
        <v>0</v>
      </c>
      <c r="BE126" s="139" cm="1">
        <f t="array" ref="BE126">IF($D126&lt;=BE$5,$E126*INDEX($L$26:$BF$26,1,BE$5-$D126+1),0)</f>
        <v>0</v>
      </c>
      <c r="BF126" s="139" cm="1">
        <f t="array" ref="BF126">IF($D126&lt;=BF$5,$E126*INDEX($L$26:$BF$26,1,BF$5-$D126+1),0)</f>
        <v>0</v>
      </c>
      <c r="BH126" s="70">
        <f t="shared" ca="1" si="116"/>
        <v>0</v>
      </c>
      <c r="BI126" s="70">
        <f t="shared" ca="1" si="116"/>
        <v>0</v>
      </c>
      <c r="BJ126" s="70">
        <f t="shared" ca="1" si="116"/>
        <v>0</v>
      </c>
      <c r="BK126" s="70">
        <f t="shared" ca="1" si="116"/>
        <v>0</v>
      </c>
      <c r="BL126" s="70">
        <f t="shared" ca="1" si="116"/>
        <v>0</v>
      </c>
      <c r="BM126" s="70">
        <f t="shared" ca="1" si="116"/>
        <v>0</v>
      </c>
      <c r="BN126" s="70">
        <f t="shared" ca="1" si="116"/>
        <v>0</v>
      </c>
      <c r="BO126" s="70">
        <f t="shared" ca="1" si="116"/>
        <v>0</v>
      </c>
      <c r="BP126" s="70">
        <f t="shared" ca="1" si="116"/>
        <v>0</v>
      </c>
      <c r="BQ126" s="70">
        <f t="shared" ca="1" si="116"/>
        <v>0</v>
      </c>
      <c r="BR126" s="70">
        <f t="shared" ca="1" si="116"/>
        <v>0</v>
      </c>
      <c r="BS126" s="70">
        <f t="shared" ca="1" si="116"/>
        <v>0</v>
      </c>
      <c r="BT126" s="70">
        <f t="shared" ca="1" si="116"/>
        <v>0</v>
      </c>
      <c r="BU126" s="70">
        <f t="shared" ca="1" si="116"/>
        <v>0</v>
      </c>
      <c r="BV126" s="70">
        <f t="shared" ca="1" si="116"/>
        <v>0</v>
      </c>
      <c r="BW126" s="70">
        <f t="shared" ca="1" si="116"/>
        <v>0</v>
      </c>
      <c r="BX126" s="139"/>
      <c r="BY126" s="70">
        <f t="shared" ca="1" si="112"/>
        <v>0</v>
      </c>
      <c r="BZ126" s="70">
        <f t="shared" ca="1" si="112"/>
        <v>0</v>
      </c>
      <c r="CA126" s="70">
        <f t="shared" ca="1" si="112"/>
        <v>0</v>
      </c>
      <c r="CB126" s="70">
        <f t="shared" ca="1" si="112"/>
        <v>0</v>
      </c>
    </row>
    <row r="127" spans="2:80" s="217" customFormat="1" hidden="1" outlineLevel="1">
      <c r="B127" s="223">
        <f t="shared" si="113"/>
        <v>45230</v>
      </c>
      <c r="C127" s="136"/>
      <c r="D127" s="17">
        <f t="shared" si="114"/>
        <v>46</v>
      </c>
      <c r="E127" s="36" cm="1">
        <f t="array" ref="E127">INDEX(L$20:BF$20,1,D127)</f>
        <v>0</v>
      </c>
      <c r="F127" s="36"/>
      <c r="G127" s="36"/>
      <c r="H127" s="36"/>
      <c r="I127" s="36"/>
      <c r="J127" s="36"/>
      <c r="K127" s="36"/>
      <c r="L127" s="139" cm="1">
        <f t="array" ref="L127">IF($D127&lt;=L$5,$E127*INDEX($L$26:$BF$26,1,L$5-$D127+1),0)</f>
        <v>0</v>
      </c>
      <c r="M127" s="139" cm="1">
        <f t="array" ref="M127">IF($D127&lt;=M$5,$E127*INDEX($L$26:$BF$26,1,M$5-$D127+1),0)</f>
        <v>0</v>
      </c>
      <c r="N127" s="139" cm="1">
        <f t="array" ref="N127">IF($D127&lt;=N$5,$E127*INDEX($L$26:$BF$26,1,N$5-$D127+1),0)</f>
        <v>0</v>
      </c>
      <c r="O127" s="139" cm="1">
        <f t="array" ref="O127">IF($D127&lt;=O$5,$E127*INDEX($L$26:$BF$26,1,O$5-$D127+1),0)</f>
        <v>0</v>
      </c>
      <c r="P127" s="139" cm="1">
        <f t="array" ref="P127">IF($D127&lt;=P$5,$E127*INDEX($L$26:$BF$26,1,P$5-$D127+1),0)</f>
        <v>0</v>
      </c>
      <c r="Q127" s="139" cm="1">
        <f t="array" ref="Q127">IF($D127&lt;=Q$5,$E127*INDEX($L$26:$BF$26,1,Q$5-$D127+1),0)</f>
        <v>0</v>
      </c>
      <c r="R127" s="139" cm="1">
        <f t="array" ref="R127">IF($D127&lt;=R$5,$E127*INDEX($L$26:$BF$26,1,R$5-$D127+1),0)</f>
        <v>0</v>
      </c>
      <c r="S127" s="139" cm="1">
        <f t="array" ref="S127">IF($D127&lt;=S$5,$E127*INDEX($L$26:$BF$26,1,S$5-$D127+1),0)</f>
        <v>0</v>
      </c>
      <c r="T127" s="139" cm="1">
        <f t="array" ref="T127">IF($D127&lt;=T$5,$E127*INDEX($L$26:$BF$26,1,T$5-$D127+1),0)</f>
        <v>0</v>
      </c>
      <c r="U127" s="139" cm="1">
        <f t="array" ref="U127">IF($D127&lt;=U$5,$E127*INDEX($L$26:$BF$26,1,U$5-$D127+1),0)</f>
        <v>0</v>
      </c>
      <c r="V127" s="139" cm="1">
        <f t="array" ref="V127">IF($D127&lt;=V$5,$E127*INDEX($L$26:$BF$26,1,V$5-$D127+1),0)</f>
        <v>0</v>
      </c>
      <c r="W127" s="139" cm="1">
        <f t="array" ref="W127">IF($D127&lt;=W$5,$E127*INDEX($L$26:$BF$26,1,W$5-$D127+1),0)</f>
        <v>0</v>
      </c>
      <c r="X127" s="139" cm="1">
        <f t="array" ref="X127">IF($D127&lt;=X$5,$E127*INDEX($L$26:$BF$26,1,X$5-$D127+1),0)</f>
        <v>0</v>
      </c>
      <c r="Y127" s="139" cm="1">
        <f t="array" ref="Y127">IF($D127&lt;=Y$5,$E127*INDEX($L$26:$BF$26,1,Y$5-$D127+1),0)</f>
        <v>0</v>
      </c>
      <c r="Z127" s="139" cm="1">
        <f t="array" ref="Z127">IF($D127&lt;=Z$5,$E127*INDEX($L$26:$BF$26,1,Z$5-$D127+1),0)</f>
        <v>0</v>
      </c>
      <c r="AA127" s="139" cm="1">
        <f t="array" ref="AA127">IF($D127&lt;=AA$5,$E127*INDEX($L$26:$BF$26,1,AA$5-$D127+1),0)</f>
        <v>0</v>
      </c>
      <c r="AB127" s="139" cm="1">
        <f t="array" ref="AB127">IF($D127&lt;=AB$5,$E127*INDEX($L$26:$BF$26,1,AB$5-$D127+1),0)</f>
        <v>0</v>
      </c>
      <c r="AC127" s="139" cm="1">
        <f t="array" ref="AC127">IF($D127&lt;=AC$5,$E127*INDEX($L$26:$BF$26,1,AC$5-$D127+1),0)</f>
        <v>0</v>
      </c>
      <c r="AD127" s="139" cm="1">
        <f t="array" ref="AD127">IF($D127&lt;=AD$5,$E127*INDEX($L$26:$BF$26,1,AD$5-$D127+1),0)</f>
        <v>0</v>
      </c>
      <c r="AE127" s="139" cm="1">
        <f t="array" ref="AE127">IF($D127&lt;=AE$5,$E127*INDEX($L$26:$BF$26,1,AE$5-$D127+1),0)</f>
        <v>0</v>
      </c>
      <c r="AF127" s="139" cm="1">
        <f t="array" ref="AF127">IF($D127&lt;=AF$5,$E127*INDEX($L$26:$BF$26,1,AF$5-$D127+1),0)</f>
        <v>0</v>
      </c>
      <c r="AG127" s="139" cm="1">
        <f t="array" ref="AG127">IF($D127&lt;=AG$5,$E127*INDEX($L$26:$BF$26,1,AG$5-$D127+1),0)</f>
        <v>0</v>
      </c>
      <c r="AH127" s="139" cm="1">
        <f t="array" ref="AH127">IF($D127&lt;=AH$5,$E127*INDEX($L$26:$BF$26,1,AH$5-$D127+1),0)</f>
        <v>0</v>
      </c>
      <c r="AI127" s="139" cm="1">
        <f t="array" ref="AI127">IF($D127&lt;=AI$5,$E127*INDEX($L$26:$BF$26,1,AI$5-$D127+1),0)</f>
        <v>0</v>
      </c>
      <c r="AJ127" s="139" cm="1">
        <f t="array" ref="AJ127">IF($D127&lt;=AJ$5,$E127*INDEX($L$26:$BF$26,1,AJ$5-$D127+1),0)</f>
        <v>0</v>
      </c>
      <c r="AK127" s="139" cm="1">
        <f t="array" ref="AK127">IF($D127&lt;=AK$5,$E127*INDEX($L$26:$BF$26,1,AK$5-$D127+1),0)</f>
        <v>0</v>
      </c>
      <c r="AL127" s="139" cm="1">
        <f t="array" ref="AL127">IF($D127&lt;=AL$5,$E127*INDEX($L$26:$BF$26,1,AL$5-$D127+1),0)</f>
        <v>0</v>
      </c>
      <c r="AM127" s="139" cm="1">
        <f t="array" ref="AM127">IF($D127&lt;=AM$5,$E127*INDEX($L$26:$BF$26,1,AM$5-$D127+1),0)</f>
        <v>0</v>
      </c>
      <c r="AN127" s="139" cm="1">
        <f t="array" ref="AN127">IF($D127&lt;=AN$5,$E127*INDEX($L$26:$BF$26,1,AN$5-$D127+1),0)</f>
        <v>0</v>
      </c>
      <c r="AO127" s="139" cm="1">
        <f t="array" ref="AO127">IF($D127&lt;=AO$5,$E127*INDEX($L$26:$BF$26,1,AO$5-$D127+1),0)</f>
        <v>0</v>
      </c>
      <c r="AP127" s="139" cm="1">
        <f t="array" ref="AP127">IF($D127&lt;=AP$5,$E127*INDEX($L$26:$BF$26,1,AP$5-$D127+1),0)</f>
        <v>0</v>
      </c>
      <c r="AQ127" s="139" cm="1">
        <f t="array" ref="AQ127">IF($D127&lt;=AQ$5,$E127*INDEX($L$26:$BF$26,1,AQ$5-$D127+1),0)</f>
        <v>0</v>
      </c>
      <c r="AR127" s="139" cm="1">
        <f t="array" ref="AR127">IF($D127&lt;=AR$5,$E127*INDEX($L$26:$BF$26,1,AR$5-$D127+1),0)</f>
        <v>0</v>
      </c>
      <c r="AS127" s="139" cm="1">
        <f t="array" ref="AS127">IF($D127&lt;=AS$5,$E127*INDEX($L$26:$BF$26,1,AS$5-$D127+1),0)</f>
        <v>0</v>
      </c>
      <c r="AT127" s="139" cm="1">
        <f t="array" ref="AT127">IF($D127&lt;=AT$5,$E127*INDEX($L$26:$BF$26,1,AT$5-$D127+1),0)</f>
        <v>0</v>
      </c>
      <c r="AU127" s="139" cm="1">
        <f t="array" ref="AU127">IF($D127&lt;=AU$5,$E127*INDEX($L$26:$BF$26,1,AU$5-$D127+1),0)</f>
        <v>0</v>
      </c>
      <c r="AV127" s="139" cm="1">
        <f t="array" ref="AV127">IF($D127&lt;=AV$5,$E127*INDEX($L$26:$BF$26,1,AV$5-$D127+1),0)</f>
        <v>0</v>
      </c>
      <c r="AW127" s="139" cm="1">
        <f t="array" ref="AW127">IF($D127&lt;=AW$5,$E127*INDEX($L$26:$BF$26,1,AW$5-$D127+1),0)</f>
        <v>0</v>
      </c>
      <c r="AX127" s="139" cm="1">
        <f t="array" ref="AX127">IF($D127&lt;=AX$5,$E127*INDEX($L$26:$BF$26,1,AX$5-$D127+1),0)</f>
        <v>0</v>
      </c>
      <c r="AY127" s="139" cm="1">
        <f t="array" ref="AY127">IF($D127&lt;=AY$5,$E127*INDEX($L$26:$BF$26,1,AY$5-$D127+1),0)</f>
        <v>0</v>
      </c>
      <c r="AZ127" s="139" cm="1">
        <f t="array" ref="AZ127">IF($D127&lt;=AZ$5,$E127*INDEX($L$26:$BF$26,1,AZ$5-$D127+1),0)</f>
        <v>0</v>
      </c>
      <c r="BA127" s="139" cm="1">
        <f t="array" ref="BA127">IF($D127&lt;=BA$5,$E127*INDEX($L$26:$BF$26,1,BA$5-$D127+1),0)</f>
        <v>0</v>
      </c>
      <c r="BB127" s="139" cm="1">
        <f t="array" ref="BB127">IF($D127&lt;=BB$5,$E127*INDEX($L$26:$BF$26,1,BB$5-$D127+1),0)</f>
        <v>0</v>
      </c>
      <c r="BC127" s="139" cm="1">
        <f t="array" ref="BC127">IF($D127&lt;=BC$5,$E127*INDEX($L$26:$BF$26,1,BC$5-$D127+1),0)</f>
        <v>0</v>
      </c>
      <c r="BD127" s="139" cm="1">
        <f t="array" ref="BD127">IF($D127&lt;=BD$5,$E127*INDEX($L$26:$BF$26,1,BD$5-$D127+1),0)</f>
        <v>0</v>
      </c>
      <c r="BE127" s="139" cm="1">
        <f t="array" ref="BE127">IF($D127&lt;=BE$5,$E127*INDEX($L$26:$BF$26,1,BE$5-$D127+1),0)</f>
        <v>0</v>
      </c>
      <c r="BF127" s="139" cm="1">
        <f t="array" ref="BF127">IF($D127&lt;=BF$5,$E127*INDEX($L$26:$BF$26,1,BF$5-$D127+1),0)</f>
        <v>0</v>
      </c>
      <c r="BH127" s="70">
        <f t="shared" ca="1" si="116"/>
        <v>0</v>
      </c>
      <c r="BI127" s="70">
        <f t="shared" ca="1" si="116"/>
        <v>0</v>
      </c>
      <c r="BJ127" s="70">
        <f t="shared" ca="1" si="116"/>
        <v>0</v>
      </c>
      <c r="BK127" s="70">
        <f t="shared" ca="1" si="116"/>
        <v>0</v>
      </c>
      <c r="BL127" s="70">
        <f t="shared" ca="1" si="116"/>
        <v>0</v>
      </c>
      <c r="BM127" s="70">
        <f t="shared" ca="1" si="116"/>
        <v>0</v>
      </c>
      <c r="BN127" s="70">
        <f t="shared" ca="1" si="116"/>
        <v>0</v>
      </c>
      <c r="BO127" s="70">
        <f t="shared" ca="1" si="116"/>
        <v>0</v>
      </c>
      <c r="BP127" s="70">
        <f t="shared" ca="1" si="116"/>
        <v>0</v>
      </c>
      <c r="BQ127" s="70">
        <f t="shared" ca="1" si="116"/>
        <v>0</v>
      </c>
      <c r="BR127" s="70">
        <f t="shared" ca="1" si="116"/>
        <v>0</v>
      </c>
      <c r="BS127" s="70">
        <f t="shared" ca="1" si="116"/>
        <v>0</v>
      </c>
      <c r="BT127" s="70">
        <f t="shared" ca="1" si="116"/>
        <v>0</v>
      </c>
      <c r="BU127" s="70">
        <f t="shared" ca="1" si="116"/>
        <v>0</v>
      </c>
      <c r="BV127" s="70">
        <f t="shared" ca="1" si="116"/>
        <v>0</v>
      </c>
      <c r="BW127" s="70">
        <f t="shared" ca="1" si="116"/>
        <v>0</v>
      </c>
      <c r="BX127" s="139"/>
      <c r="BY127" s="70">
        <f t="shared" ca="1" si="112"/>
        <v>0</v>
      </c>
      <c r="BZ127" s="70">
        <f t="shared" ca="1" si="112"/>
        <v>0</v>
      </c>
      <c r="CA127" s="70">
        <f t="shared" ca="1" si="112"/>
        <v>0</v>
      </c>
      <c r="CB127" s="70">
        <f t="shared" ca="1" si="112"/>
        <v>0</v>
      </c>
    </row>
    <row r="128" spans="2:80" s="217" customFormat="1" hidden="1" outlineLevel="1">
      <c r="B128" s="223">
        <f t="shared" si="113"/>
        <v>45260</v>
      </c>
      <c r="C128" s="136"/>
      <c r="D128" s="17">
        <f t="shared" si="114"/>
        <v>47</v>
      </c>
      <c r="E128" s="36" cm="1">
        <f t="array" ref="E128">INDEX(L$20:BF$20,1,D128)</f>
        <v>0</v>
      </c>
      <c r="F128" s="36"/>
      <c r="G128" s="36"/>
      <c r="H128" s="36"/>
      <c r="I128" s="36"/>
      <c r="J128" s="36"/>
      <c r="K128" s="36"/>
      <c r="L128" s="139" cm="1">
        <f t="array" ref="L128">IF($D128&lt;=L$5,$E128*INDEX($L$26:$BF$26,1,L$5-$D128+1),0)</f>
        <v>0</v>
      </c>
      <c r="M128" s="139" cm="1">
        <f t="array" ref="M128">IF($D128&lt;=M$5,$E128*INDEX($L$26:$BF$26,1,M$5-$D128+1),0)</f>
        <v>0</v>
      </c>
      <c r="N128" s="139" cm="1">
        <f t="array" ref="N128">IF($D128&lt;=N$5,$E128*INDEX($L$26:$BF$26,1,N$5-$D128+1),0)</f>
        <v>0</v>
      </c>
      <c r="O128" s="139" cm="1">
        <f t="array" ref="O128">IF($D128&lt;=O$5,$E128*INDEX($L$26:$BF$26,1,O$5-$D128+1),0)</f>
        <v>0</v>
      </c>
      <c r="P128" s="139" cm="1">
        <f t="array" ref="P128">IF($D128&lt;=P$5,$E128*INDEX($L$26:$BF$26,1,P$5-$D128+1),0)</f>
        <v>0</v>
      </c>
      <c r="Q128" s="139" cm="1">
        <f t="array" ref="Q128">IF($D128&lt;=Q$5,$E128*INDEX($L$26:$BF$26,1,Q$5-$D128+1),0)</f>
        <v>0</v>
      </c>
      <c r="R128" s="139" cm="1">
        <f t="array" ref="R128">IF($D128&lt;=R$5,$E128*INDEX($L$26:$BF$26,1,R$5-$D128+1),0)</f>
        <v>0</v>
      </c>
      <c r="S128" s="139" cm="1">
        <f t="array" ref="S128">IF($D128&lt;=S$5,$E128*INDEX($L$26:$BF$26,1,S$5-$D128+1),0)</f>
        <v>0</v>
      </c>
      <c r="T128" s="139" cm="1">
        <f t="array" ref="T128">IF($D128&lt;=T$5,$E128*INDEX($L$26:$BF$26,1,T$5-$D128+1),0)</f>
        <v>0</v>
      </c>
      <c r="U128" s="139" cm="1">
        <f t="array" ref="U128">IF($D128&lt;=U$5,$E128*INDEX($L$26:$BF$26,1,U$5-$D128+1),0)</f>
        <v>0</v>
      </c>
      <c r="V128" s="139" cm="1">
        <f t="array" ref="V128">IF($D128&lt;=V$5,$E128*INDEX($L$26:$BF$26,1,V$5-$D128+1),0)</f>
        <v>0</v>
      </c>
      <c r="W128" s="139" cm="1">
        <f t="array" ref="W128">IF($D128&lt;=W$5,$E128*INDEX($L$26:$BF$26,1,W$5-$D128+1),0)</f>
        <v>0</v>
      </c>
      <c r="X128" s="139" cm="1">
        <f t="array" ref="X128">IF($D128&lt;=X$5,$E128*INDEX($L$26:$BF$26,1,X$5-$D128+1),0)</f>
        <v>0</v>
      </c>
      <c r="Y128" s="139" cm="1">
        <f t="array" ref="Y128">IF($D128&lt;=Y$5,$E128*INDEX($L$26:$BF$26,1,Y$5-$D128+1),0)</f>
        <v>0</v>
      </c>
      <c r="Z128" s="139" cm="1">
        <f t="array" ref="Z128">IF($D128&lt;=Z$5,$E128*INDEX($L$26:$BF$26,1,Z$5-$D128+1),0)</f>
        <v>0</v>
      </c>
      <c r="AA128" s="139" cm="1">
        <f t="array" ref="AA128">IF($D128&lt;=AA$5,$E128*INDEX($L$26:$BF$26,1,AA$5-$D128+1),0)</f>
        <v>0</v>
      </c>
      <c r="AB128" s="139" cm="1">
        <f t="array" ref="AB128">IF($D128&lt;=AB$5,$E128*INDEX($L$26:$BF$26,1,AB$5-$D128+1),0)</f>
        <v>0</v>
      </c>
      <c r="AC128" s="139" cm="1">
        <f t="array" ref="AC128">IF($D128&lt;=AC$5,$E128*INDEX($L$26:$BF$26,1,AC$5-$D128+1),0)</f>
        <v>0</v>
      </c>
      <c r="AD128" s="139" cm="1">
        <f t="array" ref="AD128">IF($D128&lt;=AD$5,$E128*INDEX($L$26:$BF$26,1,AD$5-$D128+1),0)</f>
        <v>0</v>
      </c>
      <c r="AE128" s="139" cm="1">
        <f t="array" ref="AE128">IF($D128&lt;=AE$5,$E128*INDEX($L$26:$BF$26,1,AE$5-$D128+1),0)</f>
        <v>0</v>
      </c>
      <c r="AF128" s="139" cm="1">
        <f t="array" ref="AF128">IF($D128&lt;=AF$5,$E128*INDEX($L$26:$BF$26,1,AF$5-$D128+1),0)</f>
        <v>0</v>
      </c>
      <c r="AG128" s="139" cm="1">
        <f t="array" ref="AG128">IF($D128&lt;=AG$5,$E128*INDEX($L$26:$BF$26,1,AG$5-$D128+1),0)</f>
        <v>0</v>
      </c>
      <c r="AH128" s="139" cm="1">
        <f t="array" ref="AH128">IF($D128&lt;=AH$5,$E128*INDEX($L$26:$BF$26,1,AH$5-$D128+1),0)</f>
        <v>0</v>
      </c>
      <c r="AI128" s="139" cm="1">
        <f t="array" ref="AI128">IF($D128&lt;=AI$5,$E128*INDEX($L$26:$BF$26,1,AI$5-$D128+1),0)</f>
        <v>0</v>
      </c>
      <c r="AJ128" s="139" cm="1">
        <f t="array" ref="AJ128">IF($D128&lt;=AJ$5,$E128*INDEX($L$26:$BF$26,1,AJ$5-$D128+1),0)</f>
        <v>0</v>
      </c>
      <c r="AK128" s="139" cm="1">
        <f t="array" ref="AK128">IF($D128&lt;=AK$5,$E128*INDEX($L$26:$BF$26,1,AK$5-$D128+1),0)</f>
        <v>0</v>
      </c>
      <c r="AL128" s="139" cm="1">
        <f t="array" ref="AL128">IF($D128&lt;=AL$5,$E128*INDEX($L$26:$BF$26,1,AL$5-$D128+1),0)</f>
        <v>0</v>
      </c>
      <c r="AM128" s="139" cm="1">
        <f t="array" ref="AM128">IF($D128&lt;=AM$5,$E128*INDEX($L$26:$BF$26,1,AM$5-$D128+1),0)</f>
        <v>0</v>
      </c>
      <c r="AN128" s="139" cm="1">
        <f t="array" ref="AN128">IF($D128&lt;=AN$5,$E128*INDEX($L$26:$BF$26,1,AN$5-$D128+1),0)</f>
        <v>0</v>
      </c>
      <c r="AO128" s="139" cm="1">
        <f t="array" ref="AO128">IF($D128&lt;=AO$5,$E128*INDEX($L$26:$BF$26,1,AO$5-$D128+1),0)</f>
        <v>0</v>
      </c>
      <c r="AP128" s="139" cm="1">
        <f t="array" ref="AP128">IF($D128&lt;=AP$5,$E128*INDEX($L$26:$BF$26,1,AP$5-$D128+1),0)</f>
        <v>0</v>
      </c>
      <c r="AQ128" s="139" cm="1">
        <f t="array" ref="AQ128">IF($D128&lt;=AQ$5,$E128*INDEX($L$26:$BF$26,1,AQ$5-$D128+1),0)</f>
        <v>0</v>
      </c>
      <c r="AR128" s="139" cm="1">
        <f t="array" ref="AR128">IF($D128&lt;=AR$5,$E128*INDEX($L$26:$BF$26,1,AR$5-$D128+1),0)</f>
        <v>0</v>
      </c>
      <c r="AS128" s="139" cm="1">
        <f t="array" ref="AS128">IF($D128&lt;=AS$5,$E128*INDEX($L$26:$BF$26,1,AS$5-$D128+1),0)</f>
        <v>0</v>
      </c>
      <c r="AT128" s="139" cm="1">
        <f t="array" ref="AT128">IF($D128&lt;=AT$5,$E128*INDEX($L$26:$BF$26,1,AT$5-$D128+1),0)</f>
        <v>0</v>
      </c>
      <c r="AU128" s="139" cm="1">
        <f t="array" ref="AU128">IF($D128&lt;=AU$5,$E128*INDEX($L$26:$BF$26,1,AU$5-$D128+1),0)</f>
        <v>0</v>
      </c>
      <c r="AV128" s="139" cm="1">
        <f t="array" ref="AV128">IF($D128&lt;=AV$5,$E128*INDEX($L$26:$BF$26,1,AV$5-$D128+1),0)</f>
        <v>0</v>
      </c>
      <c r="AW128" s="139" cm="1">
        <f t="array" ref="AW128">IF($D128&lt;=AW$5,$E128*INDEX($L$26:$BF$26,1,AW$5-$D128+1),0)</f>
        <v>0</v>
      </c>
      <c r="AX128" s="139" cm="1">
        <f t="array" ref="AX128">IF($D128&lt;=AX$5,$E128*INDEX($L$26:$BF$26,1,AX$5-$D128+1),0)</f>
        <v>0</v>
      </c>
      <c r="AY128" s="139" cm="1">
        <f t="array" ref="AY128">IF($D128&lt;=AY$5,$E128*INDEX($L$26:$BF$26,1,AY$5-$D128+1),0)</f>
        <v>0</v>
      </c>
      <c r="AZ128" s="139" cm="1">
        <f t="array" ref="AZ128">IF($D128&lt;=AZ$5,$E128*INDEX($L$26:$BF$26,1,AZ$5-$D128+1),0)</f>
        <v>0</v>
      </c>
      <c r="BA128" s="139" cm="1">
        <f t="array" ref="BA128">IF($D128&lt;=BA$5,$E128*INDEX($L$26:$BF$26,1,BA$5-$D128+1),0)</f>
        <v>0</v>
      </c>
      <c r="BB128" s="139" cm="1">
        <f t="array" ref="BB128">IF($D128&lt;=BB$5,$E128*INDEX($L$26:$BF$26,1,BB$5-$D128+1),0)</f>
        <v>0</v>
      </c>
      <c r="BC128" s="139" cm="1">
        <f t="array" ref="BC128">IF($D128&lt;=BC$5,$E128*INDEX($L$26:$BF$26,1,BC$5-$D128+1),0)</f>
        <v>0</v>
      </c>
      <c r="BD128" s="139" cm="1">
        <f t="array" ref="BD128">IF($D128&lt;=BD$5,$E128*INDEX($L$26:$BF$26,1,BD$5-$D128+1),0)</f>
        <v>0</v>
      </c>
      <c r="BE128" s="139" cm="1">
        <f t="array" ref="BE128">IF($D128&lt;=BE$5,$E128*INDEX($L$26:$BF$26,1,BE$5-$D128+1),0)</f>
        <v>0</v>
      </c>
      <c r="BF128" s="139" cm="1">
        <f t="array" ref="BF128">IF($D128&lt;=BF$5,$E128*INDEX($L$26:$BF$26,1,BF$5-$D128+1),0)</f>
        <v>0</v>
      </c>
      <c r="BH128" s="70">
        <f t="shared" ref="BH128:BW128" ca="1" si="117">SUMIFS($L128:$BF128,$L$6:$BF$6,BH$6,$L$7:$BF$7,BH$7)</f>
        <v>0</v>
      </c>
      <c r="BI128" s="70">
        <f t="shared" ca="1" si="117"/>
        <v>0</v>
      </c>
      <c r="BJ128" s="70">
        <f t="shared" ca="1" si="117"/>
        <v>0</v>
      </c>
      <c r="BK128" s="70">
        <f t="shared" ca="1" si="117"/>
        <v>0</v>
      </c>
      <c r="BL128" s="70">
        <f t="shared" ca="1" si="117"/>
        <v>0</v>
      </c>
      <c r="BM128" s="70">
        <f t="shared" ca="1" si="117"/>
        <v>0</v>
      </c>
      <c r="BN128" s="70">
        <f t="shared" ca="1" si="117"/>
        <v>0</v>
      </c>
      <c r="BO128" s="70">
        <f t="shared" ca="1" si="117"/>
        <v>0</v>
      </c>
      <c r="BP128" s="70">
        <f t="shared" ca="1" si="117"/>
        <v>0</v>
      </c>
      <c r="BQ128" s="70">
        <f t="shared" ca="1" si="117"/>
        <v>0</v>
      </c>
      <c r="BR128" s="70">
        <f t="shared" ca="1" si="117"/>
        <v>0</v>
      </c>
      <c r="BS128" s="70">
        <f t="shared" ca="1" si="117"/>
        <v>0</v>
      </c>
      <c r="BT128" s="70">
        <f t="shared" ca="1" si="117"/>
        <v>0</v>
      </c>
      <c r="BU128" s="70">
        <f t="shared" ca="1" si="117"/>
        <v>0</v>
      </c>
      <c r="BV128" s="70">
        <f t="shared" ca="1" si="117"/>
        <v>0</v>
      </c>
      <c r="BW128" s="70">
        <f t="shared" ca="1" si="117"/>
        <v>0</v>
      </c>
      <c r="BX128" s="139"/>
      <c r="BY128" s="70">
        <f t="shared" ref="BY128:CB128" ca="1" si="118">SUMIFS($L128:$BF128,$L$6:$BF$6,BY$6)</f>
        <v>0</v>
      </c>
      <c r="BZ128" s="70">
        <f t="shared" ca="1" si="118"/>
        <v>0</v>
      </c>
      <c r="CA128" s="70">
        <f t="shared" ca="1" si="118"/>
        <v>0</v>
      </c>
      <c r="CB128" s="70">
        <f t="shared" ca="1" si="118"/>
        <v>0</v>
      </c>
    </row>
    <row r="129" spans="2:80" s="217" customFormat="1" collapsed="1">
      <c r="B129" s="36" t="s">
        <v>296</v>
      </c>
      <c r="C129" s="136"/>
      <c r="D129" s="138" t="s">
        <v>670</v>
      </c>
      <c r="E129" s="36"/>
      <c r="F129" s="36"/>
      <c r="G129" s="36"/>
      <c r="H129" s="36"/>
      <c r="I129" s="36"/>
      <c r="J129" s="36"/>
      <c r="K129" s="36"/>
      <c r="L129" s="139">
        <f>SUM(L130:L176)</f>
        <v>0</v>
      </c>
      <c r="M129" s="139">
        <f t="shared" ref="M129:BF129" si="119">SUM(M130:M176)</f>
        <v>0</v>
      </c>
      <c r="N129" s="139">
        <f t="shared" si="119"/>
        <v>0</v>
      </c>
      <c r="O129" s="139">
        <f t="shared" si="119"/>
        <v>0</v>
      </c>
      <c r="P129" s="139">
        <f t="shared" si="119"/>
        <v>0</v>
      </c>
      <c r="Q129" s="139">
        <f t="shared" si="119"/>
        <v>0</v>
      </c>
      <c r="R129" s="139">
        <f t="shared" si="119"/>
        <v>0</v>
      </c>
      <c r="S129" s="139">
        <f t="shared" si="119"/>
        <v>0</v>
      </c>
      <c r="T129" s="139">
        <f t="shared" si="119"/>
        <v>0</v>
      </c>
      <c r="U129" s="139">
        <f t="shared" si="119"/>
        <v>0</v>
      </c>
      <c r="V129" s="139">
        <f t="shared" si="119"/>
        <v>0</v>
      </c>
      <c r="W129" s="139">
        <f t="shared" si="119"/>
        <v>0</v>
      </c>
      <c r="X129" s="139">
        <f t="shared" si="119"/>
        <v>0</v>
      </c>
      <c r="Y129" s="139">
        <f t="shared" si="119"/>
        <v>0</v>
      </c>
      <c r="Z129" s="139">
        <f t="shared" si="119"/>
        <v>0</v>
      </c>
      <c r="AA129" s="139">
        <f t="shared" si="119"/>
        <v>0</v>
      </c>
      <c r="AB129" s="139">
        <f t="shared" si="119"/>
        <v>0</v>
      </c>
      <c r="AC129" s="139">
        <f t="shared" si="119"/>
        <v>0</v>
      </c>
      <c r="AD129" s="139">
        <f t="shared" si="119"/>
        <v>0</v>
      </c>
      <c r="AE129" s="139">
        <f t="shared" si="119"/>
        <v>0</v>
      </c>
      <c r="AF129" s="139">
        <f t="shared" si="119"/>
        <v>0</v>
      </c>
      <c r="AG129" s="139">
        <f t="shared" si="119"/>
        <v>0</v>
      </c>
      <c r="AH129" s="139">
        <f t="shared" si="119"/>
        <v>0</v>
      </c>
      <c r="AI129" s="139">
        <f t="shared" si="119"/>
        <v>0</v>
      </c>
      <c r="AJ129" s="139">
        <f t="shared" si="119"/>
        <v>0</v>
      </c>
      <c r="AK129" s="139">
        <f t="shared" si="119"/>
        <v>0</v>
      </c>
      <c r="AL129" s="139">
        <f t="shared" si="119"/>
        <v>0</v>
      </c>
      <c r="AM129" s="139">
        <f t="shared" si="119"/>
        <v>0</v>
      </c>
      <c r="AN129" s="139">
        <f t="shared" si="119"/>
        <v>0</v>
      </c>
      <c r="AO129" s="139">
        <f t="shared" si="119"/>
        <v>0</v>
      </c>
      <c r="AP129" s="139">
        <f t="shared" si="119"/>
        <v>0</v>
      </c>
      <c r="AQ129" s="139">
        <f t="shared" si="119"/>
        <v>0</v>
      </c>
      <c r="AR129" s="139">
        <f t="shared" si="119"/>
        <v>0</v>
      </c>
      <c r="AS129" s="139">
        <f t="shared" si="119"/>
        <v>0</v>
      </c>
      <c r="AT129" s="139">
        <f t="shared" si="119"/>
        <v>0</v>
      </c>
      <c r="AU129" s="139">
        <f t="shared" si="119"/>
        <v>0</v>
      </c>
      <c r="AV129" s="139">
        <f t="shared" si="119"/>
        <v>0</v>
      </c>
      <c r="AW129" s="139">
        <f t="shared" si="119"/>
        <v>0</v>
      </c>
      <c r="AX129" s="139">
        <f t="shared" si="119"/>
        <v>0</v>
      </c>
      <c r="AY129" s="139">
        <f t="shared" si="119"/>
        <v>0</v>
      </c>
      <c r="AZ129" s="139">
        <f t="shared" si="119"/>
        <v>0</v>
      </c>
      <c r="BA129" s="139">
        <f t="shared" si="119"/>
        <v>0</v>
      </c>
      <c r="BB129" s="139">
        <f t="shared" si="119"/>
        <v>0</v>
      </c>
      <c r="BC129" s="139">
        <f t="shared" si="119"/>
        <v>0</v>
      </c>
      <c r="BD129" s="139">
        <f t="shared" si="119"/>
        <v>0</v>
      </c>
      <c r="BE129" s="139">
        <f t="shared" si="119"/>
        <v>0</v>
      </c>
      <c r="BF129" s="139">
        <f t="shared" si="119"/>
        <v>0</v>
      </c>
      <c r="BH129" s="70">
        <f t="shared" ref="BH129:BV129" ca="1" si="120">SUMIFS($L129:$BF129,$L$6:$BF$6,BH$6,$L$7:$BF$7,BH$7)</f>
        <v>0</v>
      </c>
      <c r="BI129" s="70">
        <f t="shared" ca="1" si="120"/>
        <v>0</v>
      </c>
      <c r="BJ129" s="70">
        <f t="shared" ca="1" si="120"/>
        <v>0</v>
      </c>
      <c r="BK129" s="70">
        <f t="shared" ca="1" si="120"/>
        <v>0</v>
      </c>
      <c r="BL129" s="70">
        <f t="shared" ca="1" si="120"/>
        <v>0</v>
      </c>
      <c r="BM129" s="70">
        <f t="shared" ca="1" si="120"/>
        <v>0</v>
      </c>
      <c r="BN129" s="70">
        <f t="shared" ca="1" si="120"/>
        <v>0</v>
      </c>
      <c r="BO129" s="70">
        <f t="shared" ca="1" si="120"/>
        <v>0</v>
      </c>
      <c r="BP129" s="70">
        <f t="shared" ca="1" si="120"/>
        <v>0</v>
      </c>
      <c r="BQ129" s="70">
        <f t="shared" ca="1" si="120"/>
        <v>0</v>
      </c>
      <c r="BR129" s="70">
        <f t="shared" ca="1" si="120"/>
        <v>0</v>
      </c>
      <c r="BS129" s="70">
        <f t="shared" ca="1" si="120"/>
        <v>0</v>
      </c>
      <c r="BT129" s="70">
        <f t="shared" ca="1" si="120"/>
        <v>0</v>
      </c>
      <c r="BU129" s="70">
        <f t="shared" ca="1" si="120"/>
        <v>0</v>
      </c>
      <c r="BV129" s="70">
        <f t="shared" ca="1" si="120"/>
        <v>0</v>
      </c>
      <c r="BW129" s="70">
        <f t="shared" ref="BW129" ca="1" si="121">SUMIFS($L129:$BF129,$L$6:$BF$6,BW$6,$L$7:$BF$7,BW$7)</f>
        <v>0</v>
      </c>
      <c r="BX129" s="139"/>
      <c r="BY129" s="70">
        <f t="shared" ref="BY129:CB129" ca="1" si="122">SUMIFS($L129:$BF129,$L$6:$BF$6,BY$6)</f>
        <v>0</v>
      </c>
      <c r="BZ129" s="70">
        <f t="shared" ca="1" si="122"/>
        <v>0</v>
      </c>
      <c r="CA129" s="70">
        <f t="shared" ca="1" si="122"/>
        <v>0</v>
      </c>
      <c r="CB129" s="70">
        <f t="shared" ca="1" si="122"/>
        <v>0</v>
      </c>
    </row>
    <row r="130" spans="2:80" s="217" customFormat="1" hidden="1" outlineLevel="1">
      <c r="B130" s="223">
        <f>L$4</f>
        <v>43861</v>
      </c>
      <c r="C130" s="136"/>
      <c r="D130" s="17">
        <f>L$5</f>
        <v>1</v>
      </c>
      <c r="E130" s="36" cm="1">
        <f t="array" ref="E130">INDEX(L$20:BF$20,1,D130)</f>
        <v>0</v>
      </c>
      <c r="F130" s="36"/>
      <c r="G130" s="36"/>
      <c r="H130" s="36"/>
      <c r="I130" s="36"/>
      <c r="J130" s="36"/>
      <c r="K130" s="36"/>
      <c r="L130" s="139" cm="1">
        <f t="array" ref="L130">IF($D130&lt;=L$5,$E130*INDEX($L$27:$BF$27,1,L$5-$D130+1),0)</f>
        <v>0</v>
      </c>
      <c r="M130" s="139" cm="1">
        <f t="array" ref="M130">IF($D130&lt;=M$5,$E130*INDEX($L$27:$BF$27,1,M$5-$D130+1),0)</f>
        <v>0</v>
      </c>
      <c r="N130" s="139" cm="1">
        <f t="array" ref="N130">IF($D130&lt;=N$5,$E130*INDEX($L$27:$BF$27,1,N$5-$D130+1),0)</f>
        <v>0</v>
      </c>
      <c r="O130" s="139" cm="1">
        <f t="array" ref="O130">IF($D130&lt;=O$5,$E130*INDEX($L$27:$BF$27,1,O$5-$D130+1),0)</f>
        <v>0</v>
      </c>
      <c r="P130" s="139" cm="1">
        <f t="array" ref="P130">IF($D130&lt;=P$5,$E130*INDEX($L$27:$BF$27,1,P$5-$D130+1),0)</f>
        <v>0</v>
      </c>
      <c r="Q130" s="139" cm="1">
        <f t="array" ref="Q130">IF($D130&lt;=Q$5,$E130*INDEX($L$27:$BF$27,1,Q$5-$D130+1),0)</f>
        <v>0</v>
      </c>
      <c r="R130" s="139" cm="1">
        <f t="array" ref="R130">IF($D130&lt;=R$5,$E130*INDEX($L$27:$BF$27,1,R$5-$D130+1),0)</f>
        <v>0</v>
      </c>
      <c r="S130" s="139" cm="1">
        <f t="array" ref="S130">IF($D130&lt;=S$5,$E130*INDEX($L$27:$BF$27,1,S$5-$D130+1),0)</f>
        <v>0</v>
      </c>
      <c r="T130" s="139" cm="1">
        <f t="array" ref="T130">IF($D130&lt;=T$5,$E130*INDEX($L$27:$BF$27,1,T$5-$D130+1),0)</f>
        <v>0</v>
      </c>
      <c r="U130" s="139" cm="1">
        <f t="array" ref="U130">IF($D130&lt;=U$5,$E130*INDEX($L$27:$BF$27,1,U$5-$D130+1),0)</f>
        <v>0</v>
      </c>
      <c r="V130" s="139" cm="1">
        <f t="array" ref="V130">IF($D130&lt;=V$5,$E130*INDEX($L$27:$BF$27,1,V$5-$D130+1),0)</f>
        <v>0</v>
      </c>
      <c r="W130" s="139" cm="1">
        <f t="array" ref="W130">IF($D130&lt;=W$5,$E130*INDEX($L$27:$BF$27,1,W$5-$D130+1),0)</f>
        <v>0</v>
      </c>
      <c r="X130" s="139" cm="1">
        <f t="array" ref="X130">IF($D130&lt;=X$5,$E130*INDEX($L$27:$BF$27,1,X$5-$D130+1),0)</f>
        <v>0</v>
      </c>
      <c r="Y130" s="139" cm="1">
        <f t="array" ref="Y130">IF($D130&lt;=Y$5,$E130*INDEX($L$27:$BF$27,1,Y$5-$D130+1),0)</f>
        <v>0</v>
      </c>
      <c r="Z130" s="139" cm="1">
        <f t="array" ref="Z130">IF($D130&lt;=Z$5,$E130*INDEX($L$27:$BF$27,1,Z$5-$D130+1),0)</f>
        <v>0</v>
      </c>
      <c r="AA130" s="139" cm="1">
        <f t="array" ref="AA130">IF($D130&lt;=AA$5,$E130*INDEX($L$27:$BF$27,1,AA$5-$D130+1),0)</f>
        <v>0</v>
      </c>
      <c r="AB130" s="139" cm="1">
        <f t="array" ref="AB130">IF($D130&lt;=AB$5,$E130*INDEX($L$27:$BF$27,1,AB$5-$D130+1),0)</f>
        <v>0</v>
      </c>
      <c r="AC130" s="139" cm="1">
        <f t="array" ref="AC130">IF($D130&lt;=AC$5,$E130*INDEX($L$27:$BF$27,1,AC$5-$D130+1),0)</f>
        <v>0</v>
      </c>
      <c r="AD130" s="139" cm="1">
        <f t="array" ref="AD130">IF($D130&lt;=AD$5,$E130*INDEX($L$27:$BF$27,1,AD$5-$D130+1),0)</f>
        <v>0</v>
      </c>
      <c r="AE130" s="139" cm="1">
        <f t="array" ref="AE130">IF($D130&lt;=AE$5,$E130*INDEX($L$27:$BF$27,1,AE$5-$D130+1),0)</f>
        <v>0</v>
      </c>
      <c r="AF130" s="139" cm="1">
        <f t="array" ref="AF130">IF($D130&lt;=AF$5,$E130*INDEX($L$27:$BF$27,1,AF$5-$D130+1),0)</f>
        <v>0</v>
      </c>
      <c r="AG130" s="139" cm="1">
        <f t="array" ref="AG130">IF($D130&lt;=AG$5,$E130*INDEX($L$27:$BF$27,1,AG$5-$D130+1),0)</f>
        <v>0</v>
      </c>
      <c r="AH130" s="139" cm="1">
        <f t="array" ref="AH130">IF($D130&lt;=AH$5,$E130*INDEX($L$27:$BF$27,1,AH$5-$D130+1),0)</f>
        <v>0</v>
      </c>
      <c r="AI130" s="139" cm="1">
        <f t="array" ref="AI130">IF($D130&lt;=AI$5,$E130*INDEX($L$27:$BF$27,1,AI$5-$D130+1),0)</f>
        <v>0</v>
      </c>
      <c r="AJ130" s="139" cm="1">
        <f t="array" ref="AJ130">IF($D130&lt;=AJ$5,$E130*INDEX($L$27:$BF$27,1,AJ$5-$D130+1),0)</f>
        <v>0</v>
      </c>
      <c r="AK130" s="139" cm="1">
        <f t="array" ref="AK130">IF($D130&lt;=AK$5,$E130*INDEX($L$27:$BF$27,1,AK$5-$D130+1),0)</f>
        <v>0</v>
      </c>
      <c r="AL130" s="139" cm="1">
        <f t="array" ref="AL130">IF($D130&lt;=AL$5,$E130*INDEX($L$27:$BF$27,1,AL$5-$D130+1),0)</f>
        <v>0</v>
      </c>
      <c r="AM130" s="139" cm="1">
        <f t="array" ref="AM130">IF($D130&lt;=AM$5,$E130*INDEX($L$27:$BF$27,1,AM$5-$D130+1),0)</f>
        <v>0</v>
      </c>
      <c r="AN130" s="139" cm="1">
        <f t="array" ref="AN130">IF($D130&lt;=AN$5,$E130*INDEX($L$27:$BF$27,1,AN$5-$D130+1),0)</f>
        <v>0</v>
      </c>
      <c r="AO130" s="139" cm="1">
        <f t="array" ref="AO130">IF($D130&lt;=AO$5,$E130*INDEX($L$27:$BF$27,1,AO$5-$D130+1),0)</f>
        <v>0</v>
      </c>
      <c r="AP130" s="139" cm="1">
        <f t="array" ref="AP130">IF($D130&lt;=AP$5,$E130*INDEX($L$27:$BF$27,1,AP$5-$D130+1),0)</f>
        <v>0</v>
      </c>
      <c r="AQ130" s="139" cm="1">
        <f t="array" ref="AQ130">IF($D130&lt;=AQ$5,$E130*INDEX($L$27:$BF$27,1,AQ$5-$D130+1),0)</f>
        <v>0</v>
      </c>
      <c r="AR130" s="139" cm="1">
        <f t="array" ref="AR130">IF($D130&lt;=AR$5,$E130*INDEX($L$27:$BF$27,1,AR$5-$D130+1),0)</f>
        <v>0</v>
      </c>
      <c r="AS130" s="139" cm="1">
        <f t="array" ref="AS130">IF($D130&lt;=AS$5,$E130*INDEX($L$27:$BF$27,1,AS$5-$D130+1),0)</f>
        <v>0</v>
      </c>
      <c r="AT130" s="139" cm="1">
        <f t="array" ref="AT130">IF($D130&lt;=AT$5,$E130*INDEX($L$27:$BF$27,1,AT$5-$D130+1),0)</f>
        <v>0</v>
      </c>
      <c r="AU130" s="139" cm="1">
        <f t="array" ref="AU130">IF($D130&lt;=AU$5,$E130*INDEX($L$27:$BF$27,1,AU$5-$D130+1),0)</f>
        <v>0</v>
      </c>
      <c r="AV130" s="139" cm="1">
        <f t="array" ref="AV130">IF($D130&lt;=AV$5,$E130*INDEX($L$27:$BF$27,1,AV$5-$D130+1),0)</f>
        <v>0</v>
      </c>
      <c r="AW130" s="139" cm="1">
        <f t="array" ref="AW130">IF($D130&lt;=AW$5,$E130*INDEX($L$27:$BF$27,1,AW$5-$D130+1),0)</f>
        <v>0</v>
      </c>
      <c r="AX130" s="139" cm="1">
        <f t="array" ref="AX130">IF($D130&lt;=AX$5,$E130*INDEX($L$27:$BF$27,1,AX$5-$D130+1),0)</f>
        <v>0</v>
      </c>
      <c r="AY130" s="139" cm="1">
        <f t="array" ref="AY130">IF($D130&lt;=AY$5,$E130*INDEX($L$27:$BF$27,1,AY$5-$D130+1),0)</f>
        <v>0</v>
      </c>
      <c r="AZ130" s="139" cm="1">
        <f t="array" ref="AZ130">IF($D130&lt;=AZ$5,$E130*INDEX($L$27:$BF$27,1,AZ$5-$D130+1),0)</f>
        <v>0</v>
      </c>
      <c r="BA130" s="139" cm="1">
        <f t="array" ref="BA130">IF($D130&lt;=BA$5,$E130*INDEX($L$27:$BF$27,1,BA$5-$D130+1),0)</f>
        <v>0</v>
      </c>
      <c r="BB130" s="139" cm="1">
        <f t="array" ref="BB130">IF($D130&lt;=BB$5,$E130*INDEX($L$27:$BF$27,1,BB$5-$D130+1),0)</f>
        <v>0</v>
      </c>
      <c r="BC130" s="139" cm="1">
        <f t="array" ref="BC130">IF($D130&lt;=BC$5,$E130*INDEX($L$27:$BF$27,1,BC$5-$D130+1),0)</f>
        <v>0</v>
      </c>
      <c r="BD130" s="139" cm="1">
        <f t="array" ref="BD130">IF($D130&lt;=BD$5,$E130*INDEX($L$27:$BF$27,1,BD$5-$D130+1),0)</f>
        <v>0</v>
      </c>
      <c r="BE130" s="139" cm="1">
        <f t="array" ref="BE130">IF($D130&lt;=BE$5,$E130*INDEX($L$27:$BF$27,1,BE$5-$D130+1),0)</f>
        <v>0</v>
      </c>
      <c r="BF130" s="139" cm="1">
        <f t="array" ref="BF130">IF($D130&lt;=BF$5,$E130*INDEX($L$27:$BF$27,1,BF$5-$D130+1),0)</f>
        <v>0</v>
      </c>
      <c r="BH130" s="70">
        <f t="shared" ref="BH130:BW145" ca="1" si="123">SUMIFS($L130:$BF130,$L$6:$BF$6,BH$6,$L$7:$BF$7,BH$7)</f>
        <v>0</v>
      </c>
      <c r="BI130" s="70">
        <f t="shared" ca="1" si="123"/>
        <v>0</v>
      </c>
      <c r="BJ130" s="70">
        <f t="shared" ca="1" si="123"/>
        <v>0</v>
      </c>
      <c r="BK130" s="70">
        <f t="shared" ca="1" si="123"/>
        <v>0</v>
      </c>
      <c r="BL130" s="70">
        <f t="shared" ca="1" si="123"/>
        <v>0</v>
      </c>
      <c r="BM130" s="70">
        <f t="shared" ca="1" si="123"/>
        <v>0</v>
      </c>
      <c r="BN130" s="70">
        <f t="shared" ca="1" si="123"/>
        <v>0</v>
      </c>
      <c r="BO130" s="70">
        <f t="shared" ca="1" si="123"/>
        <v>0</v>
      </c>
      <c r="BP130" s="70">
        <f t="shared" ca="1" si="123"/>
        <v>0</v>
      </c>
      <c r="BQ130" s="70">
        <f t="shared" ca="1" si="123"/>
        <v>0</v>
      </c>
      <c r="BR130" s="70">
        <f t="shared" ca="1" si="123"/>
        <v>0</v>
      </c>
      <c r="BS130" s="70">
        <f t="shared" ca="1" si="123"/>
        <v>0</v>
      </c>
      <c r="BT130" s="70">
        <f t="shared" ca="1" si="123"/>
        <v>0</v>
      </c>
      <c r="BU130" s="70">
        <f t="shared" ca="1" si="123"/>
        <v>0</v>
      </c>
      <c r="BV130" s="70">
        <f t="shared" ca="1" si="123"/>
        <v>0</v>
      </c>
      <c r="BW130" s="70">
        <f t="shared" ca="1" si="123"/>
        <v>0</v>
      </c>
      <c r="BX130" s="139"/>
      <c r="BY130" s="70">
        <f t="shared" ref="BY130:CB175" ca="1" si="124">SUMIFS($L130:$BF130,$L$6:$BF$6,BY$6)</f>
        <v>0</v>
      </c>
      <c r="BZ130" s="70">
        <f t="shared" ca="1" si="124"/>
        <v>0</v>
      </c>
      <c r="CA130" s="70">
        <f t="shared" ca="1" si="124"/>
        <v>0</v>
      </c>
      <c r="CB130" s="70">
        <f t="shared" ca="1" si="124"/>
        <v>0</v>
      </c>
    </row>
    <row r="131" spans="2:80" s="217" customFormat="1" hidden="1" outlineLevel="1">
      <c r="B131" s="223">
        <f>EOMONTH(EDATE(B130,1),0)</f>
        <v>43890</v>
      </c>
      <c r="C131" s="136"/>
      <c r="D131" s="17">
        <f>D130+1</f>
        <v>2</v>
      </c>
      <c r="E131" s="36" cm="1">
        <f t="array" ref="E131">INDEX(L$20:BF$20,1,D131)</f>
        <v>0</v>
      </c>
      <c r="F131" s="36"/>
      <c r="G131" s="36"/>
      <c r="H131" s="36"/>
      <c r="I131" s="36"/>
      <c r="J131" s="36"/>
      <c r="K131" s="36"/>
      <c r="L131" s="139" cm="1">
        <f t="array" ref="L131">IF($D131&lt;=L$5,$E131*INDEX($L$27:$BF$27,1,L$5-$D131+1),0)</f>
        <v>0</v>
      </c>
      <c r="M131" s="139" cm="1">
        <f t="array" ref="M131">IF($D131&lt;=M$5,$E131*INDEX($L$27:$BF$27,1,M$5-$D131+1),0)</f>
        <v>0</v>
      </c>
      <c r="N131" s="139" cm="1">
        <f t="array" ref="N131">IF($D131&lt;=N$5,$E131*INDEX($L$27:$BF$27,1,N$5-$D131+1),0)</f>
        <v>0</v>
      </c>
      <c r="O131" s="139" cm="1">
        <f t="array" ref="O131">IF($D131&lt;=O$5,$E131*INDEX($L$27:$BF$27,1,O$5-$D131+1),0)</f>
        <v>0</v>
      </c>
      <c r="P131" s="139" cm="1">
        <f t="array" ref="P131">IF($D131&lt;=P$5,$E131*INDEX($L$27:$BF$27,1,P$5-$D131+1),0)</f>
        <v>0</v>
      </c>
      <c r="Q131" s="139" cm="1">
        <f t="array" ref="Q131">IF($D131&lt;=Q$5,$E131*INDEX($L$27:$BF$27,1,Q$5-$D131+1),0)</f>
        <v>0</v>
      </c>
      <c r="R131" s="139" cm="1">
        <f t="array" ref="R131">IF($D131&lt;=R$5,$E131*INDEX($L$27:$BF$27,1,R$5-$D131+1),0)</f>
        <v>0</v>
      </c>
      <c r="S131" s="139" cm="1">
        <f t="array" ref="S131">IF($D131&lt;=S$5,$E131*INDEX($L$27:$BF$27,1,S$5-$D131+1),0)</f>
        <v>0</v>
      </c>
      <c r="T131" s="139" cm="1">
        <f t="array" ref="T131">IF($D131&lt;=T$5,$E131*INDEX($L$27:$BF$27,1,T$5-$D131+1),0)</f>
        <v>0</v>
      </c>
      <c r="U131" s="139" cm="1">
        <f t="array" ref="U131">IF($D131&lt;=U$5,$E131*INDEX($L$27:$BF$27,1,U$5-$D131+1),0)</f>
        <v>0</v>
      </c>
      <c r="V131" s="139" cm="1">
        <f t="array" ref="V131">IF($D131&lt;=V$5,$E131*INDEX($L$27:$BF$27,1,V$5-$D131+1),0)</f>
        <v>0</v>
      </c>
      <c r="W131" s="139" cm="1">
        <f t="array" ref="W131">IF($D131&lt;=W$5,$E131*INDEX($L$27:$BF$27,1,W$5-$D131+1),0)</f>
        <v>0</v>
      </c>
      <c r="X131" s="139" cm="1">
        <f t="array" ref="X131">IF($D131&lt;=X$5,$E131*INDEX($L$27:$BF$27,1,X$5-$D131+1),0)</f>
        <v>0</v>
      </c>
      <c r="Y131" s="139" cm="1">
        <f t="array" ref="Y131">IF($D131&lt;=Y$5,$E131*INDEX($L$27:$BF$27,1,Y$5-$D131+1),0)</f>
        <v>0</v>
      </c>
      <c r="Z131" s="139" cm="1">
        <f t="array" ref="Z131">IF($D131&lt;=Z$5,$E131*INDEX($L$27:$BF$27,1,Z$5-$D131+1),0)</f>
        <v>0</v>
      </c>
      <c r="AA131" s="139" cm="1">
        <f t="array" ref="AA131">IF($D131&lt;=AA$5,$E131*INDEX($L$27:$BF$27,1,AA$5-$D131+1),0)</f>
        <v>0</v>
      </c>
      <c r="AB131" s="139" cm="1">
        <f t="array" ref="AB131">IF($D131&lt;=AB$5,$E131*INDEX($L$27:$BF$27,1,AB$5-$D131+1),0)</f>
        <v>0</v>
      </c>
      <c r="AC131" s="139" cm="1">
        <f t="array" ref="AC131">IF($D131&lt;=AC$5,$E131*INDEX($L$27:$BF$27,1,AC$5-$D131+1),0)</f>
        <v>0</v>
      </c>
      <c r="AD131" s="139" cm="1">
        <f t="array" ref="AD131">IF($D131&lt;=AD$5,$E131*INDEX($L$27:$BF$27,1,AD$5-$D131+1),0)</f>
        <v>0</v>
      </c>
      <c r="AE131" s="139" cm="1">
        <f t="array" ref="AE131">IF($D131&lt;=AE$5,$E131*INDEX($L$27:$BF$27,1,AE$5-$D131+1),0)</f>
        <v>0</v>
      </c>
      <c r="AF131" s="139" cm="1">
        <f t="array" ref="AF131">IF($D131&lt;=AF$5,$E131*INDEX($L$27:$BF$27,1,AF$5-$D131+1),0)</f>
        <v>0</v>
      </c>
      <c r="AG131" s="139" cm="1">
        <f t="array" ref="AG131">IF($D131&lt;=AG$5,$E131*INDEX($L$27:$BF$27,1,AG$5-$D131+1),0)</f>
        <v>0</v>
      </c>
      <c r="AH131" s="139" cm="1">
        <f t="array" ref="AH131">IF($D131&lt;=AH$5,$E131*INDEX($L$27:$BF$27,1,AH$5-$D131+1),0)</f>
        <v>0</v>
      </c>
      <c r="AI131" s="139" cm="1">
        <f t="array" ref="AI131">IF($D131&lt;=AI$5,$E131*INDEX($L$27:$BF$27,1,AI$5-$D131+1),0)</f>
        <v>0</v>
      </c>
      <c r="AJ131" s="139" cm="1">
        <f t="array" ref="AJ131">IF($D131&lt;=AJ$5,$E131*INDEX($L$27:$BF$27,1,AJ$5-$D131+1),0)</f>
        <v>0</v>
      </c>
      <c r="AK131" s="139" cm="1">
        <f t="array" ref="AK131">IF($D131&lt;=AK$5,$E131*INDEX($L$27:$BF$27,1,AK$5-$D131+1),0)</f>
        <v>0</v>
      </c>
      <c r="AL131" s="139" cm="1">
        <f t="array" ref="AL131">IF($D131&lt;=AL$5,$E131*INDEX($L$27:$BF$27,1,AL$5-$D131+1),0)</f>
        <v>0</v>
      </c>
      <c r="AM131" s="139" cm="1">
        <f t="array" ref="AM131">IF($D131&lt;=AM$5,$E131*INDEX($L$27:$BF$27,1,AM$5-$D131+1),0)</f>
        <v>0</v>
      </c>
      <c r="AN131" s="139" cm="1">
        <f t="array" ref="AN131">IF($D131&lt;=AN$5,$E131*INDEX($L$27:$BF$27,1,AN$5-$D131+1),0)</f>
        <v>0</v>
      </c>
      <c r="AO131" s="139" cm="1">
        <f t="array" ref="AO131">IF($D131&lt;=AO$5,$E131*INDEX($L$27:$BF$27,1,AO$5-$D131+1),0)</f>
        <v>0</v>
      </c>
      <c r="AP131" s="139" cm="1">
        <f t="array" ref="AP131">IF($D131&lt;=AP$5,$E131*INDEX($L$27:$BF$27,1,AP$5-$D131+1),0)</f>
        <v>0</v>
      </c>
      <c r="AQ131" s="139" cm="1">
        <f t="array" ref="AQ131">IF($D131&lt;=AQ$5,$E131*INDEX($L$27:$BF$27,1,AQ$5-$D131+1),0)</f>
        <v>0</v>
      </c>
      <c r="AR131" s="139" cm="1">
        <f t="array" ref="AR131">IF($D131&lt;=AR$5,$E131*INDEX($L$27:$BF$27,1,AR$5-$D131+1),0)</f>
        <v>0</v>
      </c>
      <c r="AS131" s="139" cm="1">
        <f t="array" ref="AS131">IF($D131&lt;=AS$5,$E131*INDEX($L$27:$BF$27,1,AS$5-$D131+1),0)</f>
        <v>0</v>
      </c>
      <c r="AT131" s="139" cm="1">
        <f t="array" ref="AT131">IF($D131&lt;=AT$5,$E131*INDEX($L$27:$BF$27,1,AT$5-$D131+1),0)</f>
        <v>0</v>
      </c>
      <c r="AU131" s="139" cm="1">
        <f t="array" ref="AU131">IF($D131&lt;=AU$5,$E131*INDEX($L$27:$BF$27,1,AU$5-$D131+1),0)</f>
        <v>0</v>
      </c>
      <c r="AV131" s="139" cm="1">
        <f t="array" ref="AV131">IF($D131&lt;=AV$5,$E131*INDEX($L$27:$BF$27,1,AV$5-$D131+1),0)</f>
        <v>0</v>
      </c>
      <c r="AW131" s="139" cm="1">
        <f t="array" ref="AW131">IF($D131&lt;=AW$5,$E131*INDEX($L$27:$BF$27,1,AW$5-$D131+1),0)</f>
        <v>0</v>
      </c>
      <c r="AX131" s="139" cm="1">
        <f t="array" ref="AX131">IF($D131&lt;=AX$5,$E131*INDEX($L$27:$BF$27,1,AX$5-$D131+1),0)</f>
        <v>0</v>
      </c>
      <c r="AY131" s="139" cm="1">
        <f t="array" ref="AY131">IF($D131&lt;=AY$5,$E131*INDEX($L$27:$BF$27,1,AY$5-$D131+1),0)</f>
        <v>0</v>
      </c>
      <c r="AZ131" s="139" cm="1">
        <f t="array" ref="AZ131">IF($D131&lt;=AZ$5,$E131*INDEX($L$27:$BF$27,1,AZ$5-$D131+1),0)</f>
        <v>0</v>
      </c>
      <c r="BA131" s="139" cm="1">
        <f t="array" ref="BA131">IF($D131&lt;=BA$5,$E131*INDEX($L$27:$BF$27,1,BA$5-$D131+1),0)</f>
        <v>0</v>
      </c>
      <c r="BB131" s="139" cm="1">
        <f t="array" ref="BB131">IF($D131&lt;=BB$5,$E131*INDEX($L$27:$BF$27,1,BB$5-$D131+1),0)</f>
        <v>0</v>
      </c>
      <c r="BC131" s="139" cm="1">
        <f t="array" ref="BC131">IF($D131&lt;=BC$5,$E131*INDEX($L$27:$BF$27,1,BC$5-$D131+1),0)</f>
        <v>0</v>
      </c>
      <c r="BD131" s="139" cm="1">
        <f t="array" ref="BD131">IF($D131&lt;=BD$5,$E131*INDEX($L$27:$BF$27,1,BD$5-$D131+1),0)</f>
        <v>0</v>
      </c>
      <c r="BE131" s="139" cm="1">
        <f t="array" ref="BE131">IF($D131&lt;=BE$5,$E131*INDEX($L$27:$BF$27,1,BE$5-$D131+1),0)</f>
        <v>0</v>
      </c>
      <c r="BF131" s="139" cm="1">
        <f t="array" ref="BF131">IF($D131&lt;=BF$5,$E131*INDEX($L$27:$BF$27,1,BF$5-$D131+1),0)</f>
        <v>0</v>
      </c>
      <c r="BH131" s="70">
        <f t="shared" ca="1" si="123"/>
        <v>0</v>
      </c>
      <c r="BI131" s="70">
        <f t="shared" ca="1" si="123"/>
        <v>0</v>
      </c>
      <c r="BJ131" s="70">
        <f t="shared" ca="1" si="123"/>
        <v>0</v>
      </c>
      <c r="BK131" s="70">
        <f t="shared" ca="1" si="123"/>
        <v>0</v>
      </c>
      <c r="BL131" s="70">
        <f t="shared" ca="1" si="123"/>
        <v>0</v>
      </c>
      <c r="BM131" s="70">
        <f t="shared" ca="1" si="123"/>
        <v>0</v>
      </c>
      <c r="BN131" s="70">
        <f t="shared" ca="1" si="123"/>
        <v>0</v>
      </c>
      <c r="BO131" s="70">
        <f t="shared" ca="1" si="123"/>
        <v>0</v>
      </c>
      <c r="BP131" s="70">
        <f t="shared" ca="1" si="123"/>
        <v>0</v>
      </c>
      <c r="BQ131" s="70">
        <f t="shared" ca="1" si="123"/>
        <v>0</v>
      </c>
      <c r="BR131" s="70">
        <f t="shared" ca="1" si="123"/>
        <v>0</v>
      </c>
      <c r="BS131" s="70">
        <f t="shared" ca="1" si="123"/>
        <v>0</v>
      </c>
      <c r="BT131" s="70">
        <f t="shared" ca="1" si="123"/>
        <v>0</v>
      </c>
      <c r="BU131" s="70">
        <f t="shared" ca="1" si="123"/>
        <v>0</v>
      </c>
      <c r="BV131" s="70">
        <f t="shared" ca="1" si="123"/>
        <v>0</v>
      </c>
      <c r="BW131" s="70">
        <f t="shared" ca="1" si="123"/>
        <v>0</v>
      </c>
      <c r="BX131" s="139"/>
      <c r="BY131" s="70">
        <f t="shared" ca="1" si="124"/>
        <v>0</v>
      </c>
      <c r="BZ131" s="70">
        <f t="shared" ca="1" si="124"/>
        <v>0</v>
      </c>
      <c r="CA131" s="70">
        <f t="shared" ca="1" si="124"/>
        <v>0</v>
      </c>
      <c r="CB131" s="70">
        <f t="shared" ca="1" si="124"/>
        <v>0</v>
      </c>
    </row>
    <row r="132" spans="2:80" s="217" customFormat="1" hidden="1" outlineLevel="1">
      <c r="B132" s="223">
        <f t="shared" ref="B132:B176" si="125">EOMONTH(EDATE(B131,1),0)</f>
        <v>43921</v>
      </c>
      <c r="C132" s="136"/>
      <c r="D132" s="17">
        <f t="shared" ref="D132:D176" si="126">D131+1</f>
        <v>3</v>
      </c>
      <c r="E132" s="36" cm="1">
        <f t="array" ref="E132">INDEX(L$20:BF$20,1,D132)</f>
        <v>0</v>
      </c>
      <c r="F132" s="36"/>
      <c r="G132" s="36"/>
      <c r="H132" s="36"/>
      <c r="I132" s="36"/>
      <c r="J132" s="36"/>
      <c r="K132" s="36"/>
      <c r="L132" s="139" cm="1">
        <f t="array" ref="L132">IF($D132&lt;=L$5,$E132*INDEX($L$27:$BF$27,1,L$5-$D132+1),0)</f>
        <v>0</v>
      </c>
      <c r="M132" s="139" cm="1">
        <f t="array" ref="M132">IF($D132&lt;=M$5,$E132*INDEX($L$27:$BF$27,1,M$5-$D132+1),0)</f>
        <v>0</v>
      </c>
      <c r="N132" s="139" cm="1">
        <f t="array" ref="N132">IF($D132&lt;=N$5,$E132*INDEX($L$27:$BF$27,1,N$5-$D132+1),0)</f>
        <v>0</v>
      </c>
      <c r="O132" s="139" cm="1">
        <f t="array" ref="O132">IF($D132&lt;=O$5,$E132*INDEX($L$27:$BF$27,1,O$5-$D132+1),0)</f>
        <v>0</v>
      </c>
      <c r="P132" s="139" cm="1">
        <f t="array" ref="P132">IF($D132&lt;=P$5,$E132*INDEX($L$27:$BF$27,1,P$5-$D132+1),0)</f>
        <v>0</v>
      </c>
      <c r="Q132" s="139" cm="1">
        <f t="array" ref="Q132">IF($D132&lt;=Q$5,$E132*INDEX($L$27:$BF$27,1,Q$5-$D132+1),0)</f>
        <v>0</v>
      </c>
      <c r="R132" s="139" cm="1">
        <f t="array" ref="R132">IF($D132&lt;=R$5,$E132*INDEX($L$27:$BF$27,1,R$5-$D132+1),0)</f>
        <v>0</v>
      </c>
      <c r="S132" s="139" cm="1">
        <f t="array" ref="S132">IF($D132&lt;=S$5,$E132*INDEX($L$27:$BF$27,1,S$5-$D132+1),0)</f>
        <v>0</v>
      </c>
      <c r="T132" s="139" cm="1">
        <f t="array" ref="T132">IF($D132&lt;=T$5,$E132*INDEX($L$27:$BF$27,1,T$5-$D132+1),0)</f>
        <v>0</v>
      </c>
      <c r="U132" s="139" cm="1">
        <f t="array" ref="U132">IF($D132&lt;=U$5,$E132*INDEX($L$27:$BF$27,1,U$5-$D132+1),0)</f>
        <v>0</v>
      </c>
      <c r="V132" s="139" cm="1">
        <f t="array" ref="V132">IF($D132&lt;=V$5,$E132*INDEX($L$27:$BF$27,1,V$5-$D132+1),0)</f>
        <v>0</v>
      </c>
      <c r="W132" s="139" cm="1">
        <f t="array" ref="W132">IF($D132&lt;=W$5,$E132*INDEX($L$27:$BF$27,1,W$5-$D132+1),0)</f>
        <v>0</v>
      </c>
      <c r="X132" s="139" cm="1">
        <f t="array" ref="X132">IF($D132&lt;=X$5,$E132*INDEX($L$27:$BF$27,1,X$5-$D132+1),0)</f>
        <v>0</v>
      </c>
      <c r="Y132" s="139" cm="1">
        <f t="array" ref="Y132">IF($D132&lt;=Y$5,$E132*INDEX($L$27:$BF$27,1,Y$5-$D132+1),0)</f>
        <v>0</v>
      </c>
      <c r="Z132" s="139" cm="1">
        <f t="array" ref="Z132">IF($D132&lt;=Z$5,$E132*INDEX($L$27:$BF$27,1,Z$5-$D132+1),0)</f>
        <v>0</v>
      </c>
      <c r="AA132" s="139" cm="1">
        <f t="array" ref="AA132">IF($D132&lt;=AA$5,$E132*INDEX($L$27:$BF$27,1,AA$5-$D132+1),0)</f>
        <v>0</v>
      </c>
      <c r="AB132" s="139" cm="1">
        <f t="array" ref="AB132">IF($D132&lt;=AB$5,$E132*INDEX($L$27:$BF$27,1,AB$5-$D132+1),0)</f>
        <v>0</v>
      </c>
      <c r="AC132" s="139" cm="1">
        <f t="array" ref="AC132">IF($D132&lt;=AC$5,$E132*INDEX($L$27:$BF$27,1,AC$5-$D132+1),0)</f>
        <v>0</v>
      </c>
      <c r="AD132" s="139" cm="1">
        <f t="array" ref="AD132">IF($D132&lt;=AD$5,$E132*INDEX($L$27:$BF$27,1,AD$5-$D132+1),0)</f>
        <v>0</v>
      </c>
      <c r="AE132" s="139" cm="1">
        <f t="array" ref="AE132">IF($D132&lt;=AE$5,$E132*INDEX($L$27:$BF$27,1,AE$5-$D132+1),0)</f>
        <v>0</v>
      </c>
      <c r="AF132" s="139" cm="1">
        <f t="array" ref="AF132">IF($D132&lt;=AF$5,$E132*INDEX($L$27:$BF$27,1,AF$5-$D132+1),0)</f>
        <v>0</v>
      </c>
      <c r="AG132" s="139" cm="1">
        <f t="array" ref="AG132">IF($D132&lt;=AG$5,$E132*INDEX($L$27:$BF$27,1,AG$5-$D132+1),0)</f>
        <v>0</v>
      </c>
      <c r="AH132" s="139" cm="1">
        <f t="array" ref="AH132">IF($D132&lt;=AH$5,$E132*INDEX($L$27:$BF$27,1,AH$5-$D132+1),0)</f>
        <v>0</v>
      </c>
      <c r="AI132" s="139" cm="1">
        <f t="array" ref="AI132">IF($D132&lt;=AI$5,$E132*INDEX($L$27:$BF$27,1,AI$5-$D132+1),0)</f>
        <v>0</v>
      </c>
      <c r="AJ132" s="139" cm="1">
        <f t="array" ref="AJ132">IF($D132&lt;=AJ$5,$E132*INDEX($L$27:$BF$27,1,AJ$5-$D132+1),0)</f>
        <v>0</v>
      </c>
      <c r="AK132" s="139" cm="1">
        <f t="array" ref="AK132">IF($D132&lt;=AK$5,$E132*INDEX($L$27:$BF$27,1,AK$5-$D132+1),0)</f>
        <v>0</v>
      </c>
      <c r="AL132" s="139" cm="1">
        <f t="array" ref="AL132">IF($D132&lt;=AL$5,$E132*INDEX($L$27:$BF$27,1,AL$5-$D132+1),0)</f>
        <v>0</v>
      </c>
      <c r="AM132" s="139" cm="1">
        <f t="array" ref="AM132">IF($D132&lt;=AM$5,$E132*INDEX($L$27:$BF$27,1,AM$5-$D132+1),0)</f>
        <v>0</v>
      </c>
      <c r="AN132" s="139" cm="1">
        <f t="array" ref="AN132">IF($D132&lt;=AN$5,$E132*INDEX($L$27:$BF$27,1,AN$5-$D132+1),0)</f>
        <v>0</v>
      </c>
      <c r="AO132" s="139" cm="1">
        <f t="array" ref="AO132">IF($D132&lt;=AO$5,$E132*INDEX($L$27:$BF$27,1,AO$5-$D132+1),0)</f>
        <v>0</v>
      </c>
      <c r="AP132" s="139" cm="1">
        <f t="array" ref="AP132">IF($D132&lt;=AP$5,$E132*INDEX($L$27:$BF$27,1,AP$5-$D132+1),0)</f>
        <v>0</v>
      </c>
      <c r="AQ132" s="139" cm="1">
        <f t="array" ref="AQ132">IF($D132&lt;=AQ$5,$E132*INDEX($L$27:$BF$27,1,AQ$5-$D132+1),0)</f>
        <v>0</v>
      </c>
      <c r="AR132" s="139" cm="1">
        <f t="array" ref="AR132">IF($D132&lt;=AR$5,$E132*INDEX($L$27:$BF$27,1,AR$5-$D132+1),0)</f>
        <v>0</v>
      </c>
      <c r="AS132" s="139" cm="1">
        <f t="array" ref="AS132">IF($D132&lt;=AS$5,$E132*INDEX($L$27:$BF$27,1,AS$5-$D132+1),0)</f>
        <v>0</v>
      </c>
      <c r="AT132" s="139" cm="1">
        <f t="array" ref="AT132">IF($D132&lt;=AT$5,$E132*INDEX($L$27:$BF$27,1,AT$5-$D132+1),0)</f>
        <v>0</v>
      </c>
      <c r="AU132" s="139" cm="1">
        <f t="array" ref="AU132">IF($D132&lt;=AU$5,$E132*INDEX($L$27:$BF$27,1,AU$5-$D132+1),0)</f>
        <v>0</v>
      </c>
      <c r="AV132" s="139" cm="1">
        <f t="array" ref="AV132">IF($D132&lt;=AV$5,$E132*INDEX($L$27:$BF$27,1,AV$5-$D132+1),0)</f>
        <v>0</v>
      </c>
      <c r="AW132" s="139" cm="1">
        <f t="array" ref="AW132">IF($D132&lt;=AW$5,$E132*INDEX($L$27:$BF$27,1,AW$5-$D132+1),0)</f>
        <v>0</v>
      </c>
      <c r="AX132" s="139" cm="1">
        <f t="array" ref="AX132">IF($D132&lt;=AX$5,$E132*INDEX($L$27:$BF$27,1,AX$5-$D132+1),0)</f>
        <v>0</v>
      </c>
      <c r="AY132" s="139" cm="1">
        <f t="array" ref="AY132">IF($D132&lt;=AY$5,$E132*INDEX($L$27:$BF$27,1,AY$5-$D132+1),0)</f>
        <v>0</v>
      </c>
      <c r="AZ132" s="139" cm="1">
        <f t="array" ref="AZ132">IF($D132&lt;=AZ$5,$E132*INDEX($L$27:$BF$27,1,AZ$5-$D132+1),0)</f>
        <v>0</v>
      </c>
      <c r="BA132" s="139" cm="1">
        <f t="array" ref="BA132">IF($D132&lt;=BA$5,$E132*INDEX($L$27:$BF$27,1,BA$5-$D132+1),0)</f>
        <v>0</v>
      </c>
      <c r="BB132" s="139" cm="1">
        <f t="array" ref="BB132">IF($D132&lt;=BB$5,$E132*INDEX($L$27:$BF$27,1,BB$5-$D132+1),0)</f>
        <v>0</v>
      </c>
      <c r="BC132" s="139" cm="1">
        <f t="array" ref="BC132">IF($D132&lt;=BC$5,$E132*INDEX($L$27:$BF$27,1,BC$5-$D132+1),0)</f>
        <v>0</v>
      </c>
      <c r="BD132" s="139" cm="1">
        <f t="array" ref="BD132">IF($D132&lt;=BD$5,$E132*INDEX($L$27:$BF$27,1,BD$5-$D132+1),0)</f>
        <v>0</v>
      </c>
      <c r="BE132" s="139" cm="1">
        <f t="array" ref="BE132">IF($D132&lt;=BE$5,$E132*INDEX($L$27:$BF$27,1,BE$5-$D132+1),0)</f>
        <v>0</v>
      </c>
      <c r="BF132" s="139" cm="1">
        <f t="array" ref="BF132">IF($D132&lt;=BF$5,$E132*INDEX($L$27:$BF$27,1,BF$5-$D132+1),0)</f>
        <v>0</v>
      </c>
      <c r="BH132" s="70">
        <f t="shared" ca="1" si="123"/>
        <v>0</v>
      </c>
      <c r="BI132" s="70">
        <f t="shared" ca="1" si="123"/>
        <v>0</v>
      </c>
      <c r="BJ132" s="70">
        <f t="shared" ca="1" si="123"/>
        <v>0</v>
      </c>
      <c r="BK132" s="70">
        <f t="shared" ca="1" si="123"/>
        <v>0</v>
      </c>
      <c r="BL132" s="70">
        <f t="shared" ca="1" si="123"/>
        <v>0</v>
      </c>
      <c r="BM132" s="70">
        <f t="shared" ca="1" si="123"/>
        <v>0</v>
      </c>
      <c r="BN132" s="70">
        <f t="shared" ca="1" si="123"/>
        <v>0</v>
      </c>
      <c r="BO132" s="70">
        <f t="shared" ca="1" si="123"/>
        <v>0</v>
      </c>
      <c r="BP132" s="70">
        <f t="shared" ca="1" si="123"/>
        <v>0</v>
      </c>
      <c r="BQ132" s="70">
        <f t="shared" ca="1" si="123"/>
        <v>0</v>
      </c>
      <c r="BR132" s="70">
        <f t="shared" ca="1" si="123"/>
        <v>0</v>
      </c>
      <c r="BS132" s="70">
        <f t="shared" ca="1" si="123"/>
        <v>0</v>
      </c>
      <c r="BT132" s="70">
        <f t="shared" ca="1" si="123"/>
        <v>0</v>
      </c>
      <c r="BU132" s="70">
        <f t="shared" ca="1" si="123"/>
        <v>0</v>
      </c>
      <c r="BV132" s="70">
        <f t="shared" ca="1" si="123"/>
        <v>0</v>
      </c>
      <c r="BW132" s="70">
        <f t="shared" ca="1" si="123"/>
        <v>0</v>
      </c>
      <c r="BX132" s="139"/>
      <c r="BY132" s="70">
        <f t="shared" ca="1" si="124"/>
        <v>0</v>
      </c>
      <c r="BZ132" s="70">
        <f t="shared" ca="1" si="124"/>
        <v>0</v>
      </c>
      <c r="CA132" s="70">
        <f t="shared" ca="1" si="124"/>
        <v>0</v>
      </c>
      <c r="CB132" s="70">
        <f t="shared" ca="1" si="124"/>
        <v>0</v>
      </c>
    </row>
    <row r="133" spans="2:80" s="217" customFormat="1" hidden="1" outlineLevel="1">
      <c r="B133" s="223">
        <f t="shared" si="125"/>
        <v>43951</v>
      </c>
      <c r="C133" s="136"/>
      <c r="D133" s="17">
        <f t="shared" si="126"/>
        <v>4</v>
      </c>
      <c r="E133" s="36" cm="1">
        <f t="array" ref="E133">INDEX(L$20:BF$20,1,D133)</f>
        <v>0</v>
      </c>
      <c r="F133" s="36"/>
      <c r="G133" s="36"/>
      <c r="H133" s="36"/>
      <c r="I133" s="36"/>
      <c r="J133" s="36"/>
      <c r="K133" s="36"/>
      <c r="L133" s="139" cm="1">
        <f t="array" ref="L133">IF($D133&lt;=L$5,$E133*INDEX($L$27:$BF$27,1,L$5-$D133+1),0)</f>
        <v>0</v>
      </c>
      <c r="M133" s="139" cm="1">
        <f t="array" ref="M133">IF($D133&lt;=M$5,$E133*INDEX($L$27:$BF$27,1,M$5-$D133+1),0)</f>
        <v>0</v>
      </c>
      <c r="N133" s="139" cm="1">
        <f t="array" ref="N133">IF($D133&lt;=N$5,$E133*INDEX($L$27:$BF$27,1,N$5-$D133+1),0)</f>
        <v>0</v>
      </c>
      <c r="O133" s="139" cm="1">
        <f t="array" ref="O133">IF($D133&lt;=O$5,$E133*INDEX($L$27:$BF$27,1,O$5-$D133+1),0)</f>
        <v>0</v>
      </c>
      <c r="P133" s="139" cm="1">
        <f t="array" ref="P133">IF($D133&lt;=P$5,$E133*INDEX($L$27:$BF$27,1,P$5-$D133+1),0)</f>
        <v>0</v>
      </c>
      <c r="Q133" s="139" cm="1">
        <f t="array" ref="Q133">IF($D133&lt;=Q$5,$E133*INDEX($L$27:$BF$27,1,Q$5-$D133+1),0)</f>
        <v>0</v>
      </c>
      <c r="R133" s="139" cm="1">
        <f t="array" ref="R133">IF($D133&lt;=R$5,$E133*INDEX($L$27:$BF$27,1,R$5-$D133+1),0)</f>
        <v>0</v>
      </c>
      <c r="S133" s="139" cm="1">
        <f t="array" ref="S133">IF($D133&lt;=S$5,$E133*INDEX($L$27:$BF$27,1,S$5-$D133+1),0)</f>
        <v>0</v>
      </c>
      <c r="T133" s="139" cm="1">
        <f t="array" ref="T133">IF($D133&lt;=T$5,$E133*INDEX($L$27:$BF$27,1,T$5-$D133+1),0)</f>
        <v>0</v>
      </c>
      <c r="U133" s="139" cm="1">
        <f t="array" ref="U133">IF($D133&lt;=U$5,$E133*INDEX($L$27:$BF$27,1,U$5-$D133+1),0)</f>
        <v>0</v>
      </c>
      <c r="V133" s="139" cm="1">
        <f t="array" ref="V133">IF($D133&lt;=V$5,$E133*INDEX($L$27:$BF$27,1,V$5-$D133+1),0)</f>
        <v>0</v>
      </c>
      <c r="W133" s="139" cm="1">
        <f t="array" ref="W133">IF($D133&lt;=W$5,$E133*INDEX($L$27:$BF$27,1,W$5-$D133+1),0)</f>
        <v>0</v>
      </c>
      <c r="X133" s="139" cm="1">
        <f t="array" ref="X133">IF($D133&lt;=X$5,$E133*INDEX($L$27:$BF$27,1,X$5-$D133+1),0)</f>
        <v>0</v>
      </c>
      <c r="Y133" s="139" cm="1">
        <f t="array" ref="Y133">IF($D133&lt;=Y$5,$E133*INDEX($L$27:$BF$27,1,Y$5-$D133+1),0)</f>
        <v>0</v>
      </c>
      <c r="Z133" s="139" cm="1">
        <f t="array" ref="Z133">IF($D133&lt;=Z$5,$E133*INDEX($L$27:$BF$27,1,Z$5-$D133+1),0)</f>
        <v>0</v>
      </c>
      <c r="AA133" s="139" cm="1">
        <f t="array" ref="AA133">IF($D133&lt;=AA$5,$E133*INDEX($L$27:$BF$27,1,AA$5-$D133+1),0)</f>
        <v>0</v>
      </c>
      <c r="AB133" s="139" cm="1">
        <f t="array" ref="AB133">IF($D133&lt;=AB$5,$E133*INDEX($L$27:$BF$27,1,AB$5-$D133+1),0)</f>
        <v>0</v>
      </c>
      <c r="AC133" s="139" cm="1">
        <f t="array" ref="AC133">IF($D133&lt;=AC$5,$E133*INDEX($L$27:$BF$27,1,AC$5-$D133+1),0)</f>
        <v>0</v>
      </c>
      <c r="AD133" s="139" cm="1">
        <f t="array" ref="AD133">IF($D133&lt;=AD$5,$E133*INDEX($L$27:$BF$27,1,AD$5-$D133+1),0)</f>
        <v>0</v>
      </c>
      <c r="AE133" s="139" cm="1">
        <f t="array" ref="AE133">IF($D133&lt;=AE$5,$E133*INDEX($L$27:$BF$27,1,AE$5-$D133+1),0)</f>
        <v>0</v>
      </c>
      <c r="AF133" s="139" cm="1">
        <f t="array" ref="AF133">IF($D133&lt;=AF$5,$E133*INDEX($L$27:$BF$27,1,AF$5-$D133+1),0)</f>
        <v>0</v>
      </c>
      <c r="AG133" s="139" cm="1">
        <f t="array" ref="AG133">IF($D133&lt;=AG$5,$E133*INDEX($L$27:$BF$27,1,AG$5-$D133+1),0)</f>
        <v>0</v>
      </c>
      <c r="AH133" s="139" cm="1">
        <f t="array" ref="AH133">IF($D133&lt;=AH$5,$E133*INDEX($L$27:$BF$27,1,AH$5-$D133+1),0)</f>
        <v>0</v>
      </c>
      <c r="AI133" s="139" cm="1">
        <f t="array" ref="AI133">IF($D133&lt;=AI$5,$E133*INDEX($L$27:$BF$27,1,AI$5-$D133+1),0)</f>
        <v>0</v>
      </c>
      <c r="AJ133" s="139" cm="1">
        <f t="array" ref="AJ133">IF($D133&lt;=AJ$5,$E133*INDEX($L$27:$BF$27,1,AJ$5-$D133+1),0)</f>
        <v>0</v>
      </c>
      <c r="AK133" s="139" cm="1">
        <f t="array" ref="AK133">IF($D133&lt;=AK$5,$E133*INDEX($L$27:$BF$27,1,AK$5-$D133+1),0)</f>
        <v>0</v>
      </c>
      <c r="AL133" s="139" cm="1">
        <f t="array" ref="AL133">IF($D133&lt;=AL$5,$E133*INDEX($L$27:$BF$27,1,AL$5-$D133+1),0)</f>
        <v>0</v>
      </c>
      <c r="AM133" s="139" cm="1">
        <f t="array" ref="AM133">IF($D133&lt;=AM$5,$E133*INDEX($L$27:$BF$27,1,AM$5-$D133+1),0)</f>
        <v>0</v>
      </c>
      <c r="AN133" s="139" cm="1">
        <f t="array" ref="AN133">IF($D133&lt;=AN$5,$E133*INDEX($L$27:$BF$27,1,AN$5-$D133+1),0)</f>
        <v>0</v>
      </c>
      <c r="AO133" s="139" cm="1">
        <f t="array" ref="AO133">IF($D133&lt;=AO$5,$E133*INDEX($L$27:$BF$27,1,AO$5-$D133+1),0)</f>
        <v>0</v>
      </c>
      <c r="AP133" s="139" cm="1">
        <f t="array" ref="AP133">IF($D133&lt;=AP$5,$E133*INDEX($L$27:$BF$27,1,AP$5-$D133+1),0)</f>
        <v>0</v>
      </c>
      <c r="AQ133" s="139" cm="1">
        <f t="array" ref="AQ133">IF($D133&lt;=AQ$5,$E133*INDEX($L$27:$BF$27,1,AQ$5-$D133+1),0)</f>
        <v>0</v>
      </c>
      <c r="AR133" s="139" cm="1">
        <f t="array" ref="AR133">IF($D133&lt;=AR$5,$E133*INDEX($L$27:$BF$27,1,AR$5-$D133+1),0)</f>
        <v>0</v>
      </c>
      <c r="AS133" s="139" cm="1">
        <f t="array" ref="AS133">IF($D133&lt;=AS$5,$E133*INDEX($L$27:$BF$27,1,AS$5-$D133+1),0)</f>
        <v>0</v>
      </c>
      <c r="AT133" s="139" cm="1">
        <f t="array" ref="AT133">IF($D133&lt;=AT$5,$E133*INDEX($L$27:$BF$27,1,AT$5-$D133+1),0)</f>
        <v>0</v>
      </c>
      <c r="AU133" s="139" cm="1">
        <f t="array" ref="AU133">IF($D133&lt;=AU$5,$E133*INDEX($L$27:$BF$27,1,AU$5-$D133+1),0)</f>
        <v>0</v>
      </c>
      <c r="AV133" s="139" cm="1">
        <f t="array" ref="AV133">IF($D133&lt;=AV$5,$E133*INDEX($L$27:$BF$27,1,AV$5-$D133+1),0)</f>
        <v>0</v>
      </c>
      <c r="AW133" s="139" cm="1">
        <f t="array" ref="AW133">IF($D133&lt;=AW$5,$E133*INDEX($L$27:$BF$27,1,AW$5-$D133+1),0)</f>
        <v>0</v>
      </c>
      <c r="AX133" s="139" cm="1">
        <f t="array" ref="AX133">IF($D133&lt;=AX$5,$E133*INDEX($L$27:$BF$27,1,AX$5-$D133+1),0)</f>
        <v>0</v>
      </c>
      <c r="AY133" s="139" cm="1">
        <f t="array" ref="AY133">IF($D133&lt;=AY$5,$E133*INDEX($L$27:$BF$27,1,AY$5-$D133+1),0)</f>
        <v>0</v>
      </c>
      <c r="AZ133" s="139" cm="1">
        <f t="array" ref="AZ133">IF($D133&lt;=AZ$5,$E133*INDEX($L$27:$BF$27,1,AZ$5-$D133+1),0)</f>
        <v>0</v>
      </c>
      <c r="BA133" s="139" cm="1">
        <f t="array" ref="BA133">IF($D133&lt;=BA$5,$E133*INDEX($L$27:$BF$27,1,BA$5-$D133+1),0)</f>
        <v>0</v>
      </c>
      <c r="BB133" s="139" cm="1">
        <f t="array" ref="BB133">IF($D133&lt;=BB$5,$E133*INDEX($L$27:$BF$27,1,BB$5-$D133+1),0)</f>
        <v>0</v>
      </c>
      <c r="BC133" s="139" cm="1">
        <f t="array" ref="BC133">IF($D133&lt;=BC$5,$E133*INDEX($L$27:$BF$27,1,BC$5-$D133+1),0)</f>
        <v>0</v>
      </c>
      <c r="BD133" s="139" cm="1">
        <f t="array" ref="BD133">IF($D133&lt;=BD$5,$E133*INDEX($L$27:$BF$27,1,BD$5-$D133+1),0)</f>
        <v>0</v>
      </c>
      <c r="BE133" s="139" cm="1">
        <f t="array" ref="BE133">IF($D133&lt;=BE$5,$E133*INDEX($L$27:$BF$27,1,BE$5-$D133+1),0)</f>
        <v>0</v>
      </c>
      <c r="BF133" s="139" cm="1">
        <f t="array" ref="BF133">IF($D133&lt;=BF$5,$E133*INDEX($L$27:$BF$27,1,BF$5-$D133+1),0)</f>
        <v>0</v>
      </c>
      <c r="BH133" s="70">
        <f t="shared" ca="1" si="123"/>
        <v>0</v>
      </c>
      <c r="BI133" s="70">
        <f t="shared" ca="1" si="123"/>
        <v>0</v>
      </c>
      <c r="BJ133" s="70">
        <f t="shared" ca="1" si="123"/>
        <v>0</v>
      </c>
      <c r="BK133" s="70">
        <f t="shared" ca="1" si="123"/>
        <v>0</v>
      </c>
      <c r="BL133" s="70">
        <f t="shared" ca="1" si="123"/>
        <v>0</v>
      </c>
      <c r="BM133" s="70">
        <f t="shared" ca="1" si="123"/>
        <v>0</v>
      </c>
      <c r="BN133" s="70">
        <f t="shared" ca="1" si="123"/>
        <v>0</v>
      </c>
      <c r="BO133" s="70">
        <f t="shared" ca="1" si="123"/>
        <v>0</v>
      </c>
      <c r="BP133" s="70">
        <f t="shared" ca="1" si="123"/>
        <v>0</v>
      </c>
      <c r="BQ133" s="70">
        <f t="shared" ca="1" si="123"/>
        <v>0</v>
      </c>
      <c r="BR133" s="70">
        <f t="shared" ca="1" si="123"/>
        <v>0</v>
      </c>
      <c r="BS133" s="70">
        <f t="shared" ca="1" si="123"/>
        <v>0</v>
      </c>
      <c r="BT133" s="70">
        <f t="shared" ca="1" si="123"/>
        <v>0</v>
      </c>
      <c r="BU133" s="70">
        <f t="shared" ca="1" si="123"/>
        <v>0</v>
      </c>
      <c r="BV133" s="70">
        <f t="shared" ca="1" si="123"/>
        <v>0</v>
      </c>
      <c r="BW133" s="70">
        <f t="shared" ca="1" si="123"/>
        <v>0</v>
      </c>
      <c r="BX133" s="139"/>
      <c r="BY133" s="70">
        <f t="shared" ca="1" si="124"/>
        <v>0</v>
      </c>
      <c r="BZ133" s="70">
        <f t="shared" ca="1" si="124"/>
        <v>0</v>
      </c>
      <c r="CA133" s="70">
        <f t="shared" ca="1" si="124"/>
        <v>0</v>
      </c>
      <c r="CB133" s="70">
        <f t="shared" ca="1" si="124"/>
        <v>0</v>
      </c>
    </row>
    <row r="134" spans="2:80" s="217" customFormat="1" hidden="1" outlineLevel="1">
      <c r="B134" s="223">
        <f t="shared" si="125"/>
        <v>43982</v>
      </c>
      <c r="C134" s="136"/>
      <c r="D134" s="17">
        <f t="shared" si="126"/>
        <v>5</v>
      </c>
      <c r="E134" s="36" cm="1">
        <f t="array" ref="E134">INDEX(L$20:BF$20,1,D134)</f>
        <v>0</v>
      </c>
      <c r="F134" s="36"/>
      <c r="G134" s="36"/>
      <c r="H134" s="36"/>
      <c r="I134" s="36"/>
      <c r="J134" s="36"/>
      <c r="K134" s="36"/>
      <c r="L134" s="139" cm="1">
        <f t="array" ref="L134">IF($D134&lt;=L$5,$E134*INDEX($L$27:$BF$27,1,L$5-$D134+1),0)</f>
        <v>0</v>
      </c>
      <c r="M134" s="139" cm="1">
        <f t="array" ref="M134">IF($D134&lt;=M$5,$E134*INDEX($L$27:$BF$27,1,M$5-$D134+1),0)</f>
        <v>0</v>
      </c>
      <c r="N134" s="139" cm="1">
        <f t="array" ref="N134">IF($D134&lt;=N$5,$E134*INDEX($L$27:$BF$27,1,N$5-$D134+1),0)</f>
        <v>0</v>
      </c>
      <c r="O134" s="139" cm="1">
        <f t="array" ref="O134">IF($D134&lt;=O$5,$E134*INDEX($L$27:$BF$27,1,O$5-$D134+1),0)</f>
        <v>0</v>
      </c>
      <c r="P134" s="139" cm="1">
        <f t="array" ref="P134">IF($D134&lt;=P$5,$E134*INDEX($L$27:$BF$27,1,P$5-$D134+1),0)</f>
        <v>0</v>
      </c>
      <c r="Q134" s="139" cm="1">
        <f t="array" ref="Q134">IF($D134&lt;=Q$5,$E134*INDEX($L$27:$BF$27,1,Q$5-$D134+1),0)</f>
        <v>0</v>
      </c>
      <c r="R134" s="139" cm="1">
        <f t="array" ref="R134">IF($D134&lt;=R$5,$E134*INDEX($L$27:$BF$27,1,R$5-$D134+1),0)</f>
        <v>0</v>
      </c>
      <c r="S134" s="139" cm="1">
        <f t="array" ref="S134">IF($D134&lt;=S$5,$E134*INDEX($L$27:$BF$27,1,S$5-$D134+1),0)</f>
        <v>0</v>
      </c>
      <c r="T134" s="139" cm="1">
        <f t="array" ref="T134">IF($D134&lt;=T$5,$E134*INDEX($L$27:$BF$27,1,T$5-$D134+1),0)</f>
        <v>0</v>
      </c>
      <c r="U134" s="139" cm="1">
        <f t="array" ref="U134">IF($D134&lt;=U$5,$E134*INDEX($L$27:$BF$27,1,U$5-$D134+1),0)</f>
        <v>0</v>
      </c>
      <c r="V134" s="139" cm="1">
        <f t="array" ref="V134">IF($D134&lt;=V$5,$E134*INDEX($L$27:$BF$27,1,V$5-$D134+1),0)</f>
        <v>0</v>
      </c>
      <c r="W134" s="139" cm="1">
        <f t="array" ref="W134">IF($D134&lt;=W$5,$E134*INDEX($L$27:$BF$27,1,W$5-$D134+1),0)</f>
        <v>0</v>
      </c>
      <c r="X134" s="139" cm="1">
        <f t="array" ref="X134">IF($D134&lt;=X$5,$E134*INDEX($L$27:$BF$27,1,X$5-$D134+1),0)</f>
        <v>0</v>
      </c>
      <c r="Y134" s="139" cm="1">
        <f t="array" ref="Y134">IF($D134&lt;=Y$5,$E134*INDEX($L$27:$BF$27,1,Y$5-$D134+1),0)</f>
        <v>0</v>
      </c>
      <c r="Z134" s="139" cm="1">
        <f t="array" ref="Z134">IF($D134&lt;=Z$5,$E134*INDEX($L$27:$BF$27,1,Z$5-$D134+1),0)</f>
        <v>0</v>
      </c>
      <c r="AA134" s="139" cm="1">
        <f t="array" ref="AA134">IF($D134&lt;=AA$5,$E134*INDEX($L$27:$BF$27,1,AA$5-$D134+1),0)</f>
        <v>0</v>
      </c>
      <c r="AB134" s="139" cm="1">
        <f t="array" ref="AB134">IF($D134&lt;=AB$5,$E134*INDEX($L$27:$BF$27,1,AB$5-$D134+1),0)</f>
        <v>0</v>
      </c>
      <c r="AC134" s="139" cm="1">
        <f t="array" ref="AC134">IF($D134&lt;=AC$5,$E134*INDEX($L$27:$BF$27,1,AC$5-$D134+1),0)</f>
        <v>0</v>
      </c>
      <c r="AD134" s="139" cm="1">
        <f t="array" ref="AD134">IF($D134&lt;=AD$5,$E134*INDEX($L$27:$BF$27,1,AD$5-$D134+1),0)</f>
        <v>0</v>
      </c>
      <c r="AE134" s="139" cm="1">
        <f t="array" ref="AE134">IF($D134&lt;=AE$5,$E134*INDEX($L$27:$BF$27,1,AE$5-$D134+1),0)</f>
        <v>0</v>
      </c>
      <c r="AF134" s="139" cm="1">
        <f t="array" ref="AF134">IF($D134&lt;=AF$5,$E134*INDEX($L$27:$BF$27,1,AF$5-$D134+1),0)</f>
        <v>0</v>
      </c>
      <c r="AG134" s="139" cm="1">
        <f t="array" ref="AG134">IF($D134&lt;=AG$5,$E134*INDEX($L$27:$BF$27,1,AG$5-$D134+1),0)</f>
        <v>0</v>
      </c>
      <c r="AH134" s="139" cm="1">
        <f t="array" ref="AH134">IF($D134&lt;=AH$5,$E134*INDEX($L$27:$BF$27,1,AH$5-$D134+1),0)</f>
        <v>0</v>
      </c>
      <c r="AI134" s="139" cm="1">
        <f t="array" ref="AI134">IF($D134&lt;=AI$5,$E134*INDEX($L$27:$BF$27,1,AI$5-$D134+1),0)</f>
        <v>0</v>
      </c>
      <c r="AJ134" s="139" cm="1">
        <f t="array" ref="AJ134">IF($D134&lt;=AJ$5,$E134*INDEX($L$27:$BF$27,1,AJ$5-$D134+1),0)</f>
        <v>0</v>
      </c>
      <c r="AK134" s="139" cm="1">
        <f t="array" ref="AK134">IF($D134&lt;=AK$5,$E134*INDEX($L$27:$BF$27,1,AK$5-$D134+1),0)</f>
        <v>0</v>
      </c>
      <c r="AL134" s="139" cm="1">
        <f t="array" ref="AL134">IF($D134&lt;=AL$5,$E134*INDEX($L$27:$BF$27,1,AL$5-$D134+1),0)</f>
        <v>0</v>
      </c>
      <c r="AM134" s="139" cm="1">
        <f t="array" ref="AM134">IF($D134&lt;=AM$5,$E134*INDEX($L$27:$BF$27,1,AM$5-$D134+1),0)</f>
        <v>0</v>
      </c>
      <c r="AN134" s="139" cm="1">
        <f t="array" ref="AN134">IF($D134&lt;=AN$5,$E134*INDEX($L$27:$BF$27,1,AN$5-$D134+1),0)</f>
        <v>0</v>
      </c>
      <c r="AO134" s="139" cm="1">
        <f t="array" ref="AO134">IF($D134&lt;=AO$5,$E134*INDEX($L$27:$BF$27,1,AO$5-$D134+1),0)</f>
        <v>0</v>
      </c>
      <c r="AP134" s="139" cm="1">
        <f t="array" ref="AP134">IF($D134&lt;=AP$5,$E134*INDEX($L$27:$BF$27,1,AP$5-$D134+1),0)</f>
        <v>0</v>
      </c>
      <c r="AQ134" s="139" cm="1">
        <f t="array" ref="AQ134">IF($D134&lt;=AQ$5,$E134*INDEX($L$27:$BF$27,1,AQ$5-$D134+1),0)</f>
        <v>0</v>
      </c>
      <c r="AR134" s="139" cm="1">
        <f t="array" ref="AR134">IF($D134&lt;=AR$5,$E134*INDEX($L$27:$BF$27,1,AR$5-$D134+1),0)</f>
        <v>0</v>
      </c>
      <c r="AS134" s="139" cm="1">
        <f t="array" ref="AS134">IF($D134&lt;=AS$5,$E134*INDEX($L$27:$BF$27,1,AS$5-$D134+1),0)</f>
        <v>0</v>
      </c>
      <c r="AT134" s="139" cm="1">
        <f t="array" ref="AT134">IF($D134&lt;=AT$5,$E134*INDEX($L$27:$BF$27,1,AT$5-$D134+1),0)</f>
        <v>0</v>
      </c>
      <c r="AU134" s="139" cm="1">
        <f t="array" ref="AU134">IF($D134&lt;=AU$5,$E134*INDEX($L$27:$BF$27,1,AU$5-$D134+1),0)</f>
        <v>0</v>
      </c>
      <c r="AV134" s="139" cm="1">
        <f t="array" ref="AV134">IF($D134&lt;=AV$5,$E134*INDEX($L$27:$BF$27,1,AV$5-$D134+1),0)</f>
        <v>0</v>
      </c>
      <c r="AW134" s="139" cm="1">
        <f t="array" ref="AW134">IF($D134&lt;=AW$5,$E134*INDEX($L$27:$BF$27,1,AW$5-$D134+1),0)</f>
        <v>0</v>
      </c>
      <c r="AX134" s="139" cm="1">
        <f t="array" ref="AX134">IF($D134&lt;=AX$5,$E134*INDEX($L$27:$BF$27,1,AX$5-$D134+1),0)</f>
        <v>0</v>
      </c>
      <c r="AY134" s="139" cm="1">
        <f t="array" ref="AY134">IF($D134&lt;=AY$5,$E134*INDEX($L$27:$BF$27,1,AY$5-$D134+1),0)</f>
        <v>0</v>
      </c>
      <c r="AZ134" s="139" cm="1">
        <f t="array" ref="AZ134">IF($D134&lt;=AZ$5,$E134*INDEX($L$27:$BF$27,1,AZ$5-$D134+1),0)</f>
        <v>0</v>
      </c>
      <c r="BA134" s="139" cm="1">
        <f t="array" ref="BA134">IF($D134&lt;=BA$5,$E134*INDEX($L$27:$BF$27,1,BA$5-$D134+1),0)</f>
        <v>0</v>
      </c>
      <c r="BB134" s="139" cm="1">
        <f t="array" ref="BB134">IF($D134&lt;=BB$5,$E134*INDEX($L$27:$BF$27,1,BB$5-$D134+1),0)</f>
        <v>0</v>
      </c>
      <c r="BC134" s="139" cm="1">
        <f t="array" ref="BC134">IF($D134&lt;=BC$5,$E134*INDEX($L$27:$BF$27,1,BC$5-$D134+1),0)</f>
        <v>0</v>
      </c>
      <c r="BD134" s="139" cm="1">
        <f t="array" ref="BD134">IF($D134&lt;=BD$5,$E134*INDEX($L$27:$BF$27,1,BD$5-$D134+1),0)</f>
        <v>0</v>
      </c>
      <c r="BE134" s="139" cm="1">
        <f t="array" ref="BE134">IF($D134&lt;=BE$5,$E134*INDEX($L$27:$BF$27,1,BE$5-$D134+1),0)</f>
        <v>0</v>
      </c>
      <c r="BF134" s="139" cm="1">
        <f t="array" ref="BF134">IF($D134&lt;=BF$5,$E134*INDEX($L$27:$BF$27,1,BF$5-$D134+1),0)</f>
        <v>0</v>
      </c>
      <c r="BH134" s="70">
        <f t="shared" ca="1" si="123"/>
        <v>0</v>
      </c>
      <c r="BI134" s="70">
        <f t="shared" ca="1" si="123"/>
        <v>0</v>
      </c>
      <c r="BJ134" s="70">
        <f t="shared" ca="1" si="123"/>
        <v>0</v>
      </c>
      <c r="BK134" s="70">
        <f t="shared" ca="1" si="123"/>
        <v>0</v>
      </c>
      <c r="BL134" s="70">
        <f t="shared" ca="1" si="123"/>
        <v>0</v>
      </c>
      <c r="BM134" s="70">
        <f t="shared" ca="1" si="123"/>
        <v>0</v>
      </c>
      <c r="BN134" s="70">
        <f t="shared" ca="1" si="123"/>
        <v>0</v>
      </c>
      <c r="BO134" s="70">
        <f t="shared" ca="1" si="123"/>
        <v>0</v>
      </c>
      <c r="BP134" s="70">
        <f t="shared" ca="1" si="123"/>
        <v>0</v>
      </c>
      <c r="BQ134" s="70">
        <f t="shared" ca="1" si="123"/>
        <v>0</v>
      </c>
      <c r="BR134" s="70">
        <f t="shared" ca="1" si="123"/>
        <v>0</v>
      </c>
      <c r="BS134" s="70">
        <f t="shared" ca="1" si="123"/>
        <v>0</v>
      </c>
      <c r="BT134" s="70">
        <f t="shared" ca="1" si="123"/>
        <v>0</v>
      </c>
      <c r="BU134" s="70">
        <f t="shared" ca="1" si="123"/>
        <v>0</v>
      </c>
      <c r="BV134" s="70">
        <f t="shared" ca="1" si="123"/>
        <v>0</v>
      </c>
      <c r="BW134" s="70">
        <f t="shared" ca="1" si="123"/>
        <v>0</v>
      </c>
      <c r="BX134" s="139"/>
      <c r="BY134" s="70">
        <f t="shared" ca="1" si="124"/>
        <v>0</v>
      </c>
      <c r="BZ134" s="70">
        <f t="shared" ca="1" si="124"/>
        <v>0</v>
      </c>
      <c r="CA134" s="70">
        <f t="shared" ca="1" si="124"/>
        <v>0</v>
      </c>
      <c r="CB134" s="70">
        <f t="shared" ca="1" si="124"/>
        <v>0</v>
      </c>
    </row>
    <row r="135" spans="2:80" s="217" customFormat="1" hidden="1" outlineLevel="1">
      <c r="B135" s="223">
        <f t="shared" si="125"/>
        <v>44012</v>
      </c>
      <c r="C135" s="136"/>
      <c r="D135" s="17">
        <f t="shared" si="126"/>
        <v>6</v>
      </c>
      <c r="E135" s="36" cm="1">
        <f t="array" ref="E135">INDEX(L$20:BF$20,1,D135)</f>
        <v>0</v>
      </c>
      <c r="F135" s="36"/>
      <c r="G135" s="36"/>
      <c r="H135" s="36"/>
      <c r="I135" s="36"/>
      <c r="J135" s="36"/>
      <c r="K135" s="36"/>
      <c r="L135" s="139" cm="1">
        <f t="array" ref="L135">IF($D135&lt;=L$5,$E135*INDEX($L$27:$BF$27,1,L$5-$D135+1),0)</f>
        <v>0</v>
      </c>
      <c r="M135" s="139" cm="1">
        <f t="array" ref="M135">IF($D135&lt;=M$5,$E135*INDEX($L$27:$BF$27,1,M$5-$D135+1),0)</f>
        <v>0</v>
      </c>
      <c r="N135" s="139" cm="1">
        <f t="array" ref="N135">IF($D135&lt;=N$5,$E135*INDEX($L$27:$BF$27,1,N$5-$D135+1),0)</f>
        <v>0</v>
      </c>
      <c r="O135" s="139" cm="1">
        <f t="array" ref="O135">IF($D135&lt;=O$5,$E135*INDEX($L$27:$BF$27,1,O$5-$D135+1),0)</f>
        <v>0</v>
      </c>
      <c r="P135" s="139" cm="1">
        <f t="array" ref="P135">IF($D135&lt;=P$5,$E135*INDEX($L$27:$BF$27,1,P$5-$D135+1),0)</f>
        <v>0</v>
      </c>
      <c r="Q135" s="139" cm="1">
        <f t="array" ref="Q135">IF($D135&lt;=Q$5,$E135*INDEX($L$27:$BF$27,1,Q$5-$D135+1),0)</f>
        <v>0</v>
      </c>
      <c r="R135" s="139" cm="1">
        <f t="array" ref="R135">IF($D135&lt;=R$5,$E135*INDEX($L$27:$BF$27,1,R$5-$D135+1),0)</f>
        <v>0</v>
      </c>
      <c r="S135" s="139" cm="1">
        <f t="array" ref="S135">IF($D135&lt;=S$5,$E135*INDEX($L$27:$BF$27,1,S$5-$D135+1),0)</f>
        <v>0</v>
      </c>
      <c r="T135" s="139" cm="1">
        <f t="array" ref="T135">IF($D135&lt;=T$5,$E135*INDEX($L$27:$BF$27,1,T$5-$D135+1),0)</f>
        <v>0</v>
      </c>
      <c r="U135" s="139" cm="1">
        <f t="array" ref="U135">IF($D135&lt;=U$5,$E135*INDEX($L$27:$BF$27,1,U$5-$D135+1),0)</f>
        <v>0</v>
      </c>
      <c r="V135" s="139" cm="1">
        <f t="array" ref="V135">IF($D135&lt;=V$5,$E135*INDEX($L$27:$BF$27,1,V$5-$D135+1),0)</f>
        <v>0</v>
      </c>
      <c r="W135" s="139" cm="1">
        <f t="array" ref="W135">IF($D135&lt;=W$5,$E135*INDEX($L$27:$BF$27,1,W$5-$D135+1),0)</f>
        <v>0</v>
      </c>
      <c r="X135" s="139" cm="1">
        <f t="array" ref="X135">IF($D135&lt;=X$5,$E135*INDEX($L$27:$BF$27,1,X$5-$D135+1),0)</f>
        <v>0</v>
      </c>
      <c r="Y135" s="139" cm="1">
        <f t="array" ref="Y135">IF($D135&lt;=Y$5,$E135*INDEX($L$27:$BF$27,1,Y$5-$D135+1),0)</f>
        <v>0</v>
      </c>
      <c r="Z135" s="139" cm="1">
        <f t="array" ref="Z135">IF($D135&lt;=Z$5,$E135*INDEX($L$27:$BF$27,1,Z$5-$D135+1),0)</f>
        <v>0</v>
      </c>
      <c r="AA135" s="139" cm="1">
        <f t="array" ref="AA135">IF($D135&lt;=AA$5,$E135*INDEX($L$27:$BF$27,1,AA$5-$D135+1),0)</f>
        <v>0</v>
      </c>
      <c r="AB135" s="139" cm="1">
        <f t="array" ref="AB135">IF($D135&lt;=AB$5,$E135*INDEX($L$27:$BF$27,1,AB$5-$D135+1),0)</f>
        <v>0</v>
      </c>
      <c r="AC135" s="139" cm="1">
        <f t="array" ref="AC135">IF($D135&lt;=AC$5,$E135*INDEX($L$27:$BF$27,1,AC$5-$D135+1),0)</f>
        <v>0</v>
      </c>
      <c r="AD135" s="139" cm="1">
        <f t="array" ref="AD135">IF($D135&lt;=AD$5,$E135*INDEX($L$27:$BF$27,1,AD$5-$D135+1),0)</f>
        <v>0</v>
      </c>
      <c r="AE135" s="139" cm="1">
        <f t="array" ref="AE135">IF($D135&lt;=AE$5,$E135*INDEX($L$27:$BF$27,1,AE$5-$D135+1),0)</f>
        <v>0</v>
      </c>
      <c r="AF135" s="139" cm="1">
        <f t="array" ref="AF135">IF($D135&lt;=AF$5,$E135*INDEX($L$27:$BF$27,1,AF$5-$D135+1),0)</f>
        <v>0</v>
      </c>
      <c r="AG135" s="139" cm="1">
        <f t="array" ref="AG135">IF($D135&lt;=AG$5,$E135*INDEX($L$27:$BF$27,1,AG$5-$D135+1),0)</f>
        <v>0</v>
      </c>
      <c r="AH135" s="139" cm="1">
        <f t="array" ref="AH135">IF($D135&lt;=AH$5,$E135*INDEX($L$27:$BF$27,1,AH$5-$D135+1),0)</f>
        <v>0</v>
      </c>
      <c r="AI135" s="139" cm="1">
        <f t="array" ref="AI135">IF($D135&lt;=AI$5,$E135*INDEX($L$27:$BF$27,1,AI$5-$D135+1),0)</f>
        <v>0</v>
      </c>
      <c r="AJ135" s="139" cm="1">
        <f t="array" ref="AJ135">IF($D135&lt;=AJ$5,$E135*INDEX($L$27:$BF$27,1,AJ$5-$D135+1),0)</f>
        <v>0</v>
      </c>
      <c r="AK135" s="139" cm="1">
        <f t="array" ref="AK135">IF($D135&lt;=AK$5,$E135*INDEX($L$27:$BF$27,1,AK$5-$D135+1),0)</f>
        <v>0</v>
      </c>
      <c r="AL135" s="139" cm="1">
        <f t="array" ref="AL135">IF($D135&lt;=AL$5,$E135*INDEX($L$27:$BF$27,1,AL$5-$D135+1),0)</f>
        <v>0</v>
      </c>
      <c r="AM135" s="139" cm="1">
        <f t="array" ref="AM135">IF($D135&lt;=AM$5,$E135*INDEX($L$27:$BF$27,1,AM$5-$D135+1),0)</f>
        <v>0</v>
      </c>
      <c r="AN135" s="139" cm="1">
        <f t="array" ref="AN135">IF($D135&lt;=AN$5,$E135*INDEX($L$27:$BF$27,1,AN$5-$D135+1),0)</f>
        <v>0</v>
      </c>
      <c r="AO135" s="139" cm="1">
        <f t="array" ref="AO135">IF($D135&lt;=AO$5,$E135*INDEX($L$27:$BF$27,1,AO$5-$D135+1),0)</f>
        <v>0</v>
      </c>
      <c r="AP135" s="139" cm="1">
        <f t="array" ref="AP135">IF($D135&lt;=AP$5,$E135*INDEX($L$27:$BF$27,1,AP$5-$D135+1),0)</f>
        <v>0</v>
      </c>
      <c r="AQ135" s="139" cm="1">
        <f t="array" ref="AQ135">IF($D135&lt;=AQ$5,$E135*INDEX($L$27:$BF$27,1,AQ$5-$D135+1),0)</f>
        <v>0</v>
      </c>
      <c r="AR135" s="139" cm="1">
        <f t="array" ref="AR135">IF($D135&lt;=AR$5,$E135*INDEX($L$27:$BF$27,1,AR$5-$D135+1),0)</f>
        <v>0</v>
      </c>
      <c r="AS135" s="139" cm="1">
        <f t="array" ref="AS135">IF($D135&lt;=AS$5,$E135*INDEX($L$27:$BF$27,1,AS$5-$D135+1),0)</f>
        <v>0</v>
      </c>
      <c r="AT135" s="139" cm="1">
        <f t="array" ref="AT135">IF($D135&lt;=AT$5,$E135*INDEX($L$27:$BF$27,1,AT$5-$D135+1),0)</f>
        <v>0</v>
      </c>
      <c r="AU135" s="139" cm="1">
        <f t="array" ref="AU135">IF($D135&lt;=AU$5,$E135*INDEX($L$27:$BF$27,1,AU$5-$D135+1),0)</f>
        <v>0</v>
      </c>
      <c r="AV135" s="139" cm="1">
        <f t="array" ref="AV135">IF($D135&lt;=AV$5,$E135*INDEX($L$27:$BF$27,1,AV$5-$D135+1),0)</f>
        <v>0</v>
      </c>
      <c r="AW135" s="139" cm="1">
        <f t="array" ref="AW135">IF($D135&lt;=AW$5,$E135*INDEX($L$27:$BF$27,1,AW$5-$D135+1),0)</f>
        <v>0</v>
      </c>
      <c r="AX135" s="139" cm="1">
        <f t="array" ref="AX135">IF($D135&lt;=AX$5,$E135*INDEX($L$27:$BF$27,1,AX$5-$D135+1),0)</f>
        <v>0</v>
      </c>
      <c r="AY135" s="139" cm="1">
        <f t="array" ref="AY135">IF($D135&lt;=AY$5,$E135*INDEX($L$27:$BF$27,1,AY$5-$D135+1),0)</f>
        <v>0</v>
      </c>
      <c r="AZ135" s="139" cm="1">
        <f t="array" ref="AZ135">IF($D135&lt;=AZ$5,$E135*INDEX($L$27:$BF$27,1,AZ$5-$D135+1),0)</f>
        <v>0</v>
      </c>
      <c r="BA135" s="139" cm="1">
        <f t="array" ref="BA135">IF($D135&lt;=BA$5,$E135*INDEX($L$27:$BF$27,1,BA$5-$D135+1),0)</f>
        <v>0</v>
      </c>
      <c r="BB135" s="139" cm="1">
        <f t="array" ref="BB135">IF($D135&lt;=BB$5,$E135*INDEX($L$27:$BF$27,1,BB$5-$D135+1),0)</f>
        <v>0</v>
      </c>
      <c r="BC135" s="139" cm="1">
        <f t="array" ref="BC135">IF($D135&lt;=BC$5,$E135*INDEX($L$27:$BF$27,1,BC$5-$D135+1),0)</f>
        <v>0</v>
      </c>
      <c r="BD135" s="139" cm="1">
        <f t="array" ref="BD135">IF($D135&lt;=BD$5,$E135*INDEX($L$27:$BF$27,1,BD$5-$D135+1),0)</f>
        <v>0</v>
      </c>
      <c r="BE135" s="139" cm="1">
        <f t="array" ref="BE135">IF($D135&lt;=BE$5,$E135*INDEX($L$27:$BF$27,1,BE$5-$D135+1),0)</f>
        <v>0</v>
      </c>
      <c r="BF135" s="139" cm="1">
        <f t="array" ref="BF135">IF($D135&lt;=BF$5,$E135*INDEX($L$27:$BF$27,1,BF$5-$D135+1),0)</f>
        <v>0</v>
      </c>
      <c r="BH135" s="70">
        <f t="shared" ca="1" si="123"/>
        <v>0</v>
      </c>
      <c r="BI135" s="70">
        <f t="shared" ca="1" si="123"/>
        <v>0</v>
      </c>
      <c r="BJ135" s="70">
        <f t="shared" ca="1" si="123"/>
        <v>0</v>
      </c>
      <c r="BK135" s="70">
        <f t="shared" ca="1" si="123"/>
        <v>0</v>
      </c>
      <c r="BL135" s="70">
        <f t="shared" ca="1" si="123"/>
        <v>0</v>
      </c>
      <c r="BM135" s="70">
        <f t="shared" ca="1" si="123"/>
        <v>0</v>
      </c>
      <c r="BN135" s="70">
        <f t="shared" ca="1" si="123"/>
        <v>0</v>
      </c>
      <c r="BO135" s="70">
        <f t="shared" ca="1" si="123"/>
        <v>0</v>
      </c>
      <c r="BP135" s="70">
        <f t="shared" ca="1" si="123"/>
        <v>0</v>
      </c>
      <c r="BQ135" s="70">
        <f t="shared" ca="1" si="123"/>
        <v>0</v>
      </c>
      <c r="BR135" s="70">
        <f t="shared" ca="1" si="123"/>
        <v>0</v>
      </c>
      <c r="BS135" s="70">
        <f t="shared" ca="1" si="123"/>
        <v>0</v>
      </c>
      <c r="BT135" s="70">
        <f t="shared" ca="1" si="123"/>
        <v>0</v>
      </c>
      <c r="BU135" s="70">
        <f t="shared" ca="1" si="123"/>
        <v>0</v>
      </c>
      <c r="BV135" s="70">
        <f t="shared" ca="1" si="123"/>
        <v>0</v>
      </c>
      <c r="BW135" s="70">
        <f t="shared" ca="1" si="123"/>
        <v>0</v>
      </c>
      <c r="BX135" s="139"/>
      <c r="BY135" s="70">
        <f t="shared" ca="1" si="124"/>
        <v>0</v>
      </c>
      <c r="BZ135" s="70">
        <f t="shared" ca="1" si="124"/>
        <v>0</v>
      </c>
      <c r="CA135" s="70">
        <f t="shared" ca="1" si="124"/>
        <v>0</v>
      </c>
      <c r="CB135" s="70">
        <f t="shared" ca="1" si="124"/>
        <v>0</v>
      </c>
    </row>
    <row r="136" spans="2:80" s="217" customFormat="1" hidden="1" outlineLevel="1">
      <c r="B136" s="223">
        <f t="shared" si="125"/>
        <v>44043</v>
      </c>
      <c r="C136" s="136"/>
      <c r="D136" s="17">
        <f t="shared" si="126"/>
        <v>7</v>
      </c>
      <c r="E136" s="36" cm="1">
        <f t="array" ref="E136">INDEX(L$20:BF$20,1,D136)</f>
        <v>0</v>
      </c>
      <c r="F136" s="36"/>
      <c r="G136" s="36"/>
      <c r="H136" s="36"/>
      <c r="I136" s="36"/>
      <c r="J136" s="36"/>
      <c r="K136" s="36"/>
      <c r="L136" s="139" cm="1">
        <f t="array" ref="L136">IF($D136&lt;=L$5,$E136*INDEX($L$27:$BF$27,1,L$5-$D136+1),0)</f>
        <v>0</v>
      </c>
      <c r="M136" s="139" cm="1">
        <f t="array" ref="M136">IF($D136&lt;=M$5,$E136*INDEX($L$27:$BF$27,1,M$5-$D136+1),0)</f>
        <v>0</v>
      </c>
      <c r="N136" s="139" cm="1">
        <f t="array" ref="N136">IF($D136&lt;=N$5,$E136*INDEX($L$27:$BF$27,1,N$5-$D136+1),0)</f>
        <v>0</v>
      </c>
      <c r="O136" s="139" cm="1">
        <f t="array" ref="O136">IF($D136&lt;=O$5,$E136*INDEX($L$27:$BF$27,1,O$5-$D136+1),0)</f>
        <v>0</v>
      </c>
      <c r="P136" s="139" cm="1">
        <f t="array" ref="P136">IF($D136&lt;=P$5,$E136*INDEX($L$27:$BF$27,1,P$5-$D136+1),0)</f>
        <v>0</v>
      </c>
      <c r="Q136" s="139" cm="1">
        <f t="array" ref="Q136">IF($D136&lt;=Q$5,$E136*INDEX($L$27:$BF$27,1,Q$5-$D136+1),0)</f>
        <v>0</v>
      </c>
      <c r="R136" s="139" cm="1">
        <f t="array" ref="R136">IF($D136&lt;=R$5,$E136*INDEX($L$27:$BF$27,1,R$5-$D136+1),0)</f>
        <v>0</v>
      </c>
      <c r="S136" s="139" cm="1">
        <f t="array" ref="S136">IF($D136&lt;=S$5,$E136*INDEX($L$27:$BF$27,1,S$5-$D136+1),0)</f>
        <v>0</v>
      </c>
      <c r="T136" s="139" cm="1">
        <f t="array" ref="T136">IF($D136&lt;=T$5,$E136*INDEX($L$27:$BF$27,1,T$5-$D136+1),0)</f>
        <v>0</v>
      </c>
      <c r="U136" s="139" cm="1">
        <f t="array" ref="U136">IF($D136&lt;=U$5,$E136*INDEX($L$27:$BF$27,1,U$5-$D136+1),0)</f>
        <v>0</v>
      </c>
      <c r="V136" s="139" cm="1">
        <f t="array" ref="V136">IF($D136&lt;=V$5,$E136*INDEX($L$27:$BF$27,1,V$5-$D136+1),0)</f>
        <v>0</v>
      </c>
      <c r="W136" s="139" cm="1">
        <f t="array" ref="W136">IF($D136&lt;=W$5,$E136*INDEX($L$27:$BF$27,1,W$5-$D136+1),0)</f>
        <v>0</v>
      </c>
      <c r="X136" s="139" cm="1">
        <f t="array" ref="X136">IF($D136&lt;=X$5,$E136*INDEX($L$27:$BF$27,1,X$5-$D136+1),0)</f>
        <v>0</v>
      </c>
      <c r="Y136" s="139" cm="1">
        <f t="array" ref="Y136">IF($D136&lt;=Y$5,$E136*INDEX($L$27:$BF$27,1,Y$5-$D136+1),0)</f>
        <v>0</v>
      </c>
      <c r="Z136" s="139" cm="1">
        <f t="array" ref="Z136">IF($D136&lt;=Z$5,$E136*INDEX($L$27:$BF$27,1,Z$5-$D136+1),0)</f>
        <v>0</v>
      </c>
      <c r="AA136" s="139" cm="1">
        <f t="array" ref="AA136">IF($D136&lt;=AA$5,$E136*INDEX($L$27:$BF$27,1,AA$5-$D136+1),0)</f>
        <v>0</v>
      </c>
      <c r="AB136" s="139" cm="1">
        <f t="array" ref="AB136">IF($D136&lt;=AB$5,$E136*INDEX($L$27:$BF$27,1,AB$5-$D136+1),0)</f>
        <v>0</v>
      </c>
      <c r="AC136" s="139" cm="1">
        <f t="array" ref="AC136">IF($D136&lt;=AC$5,$E136*INDEX($L$27:$BF$27,1,AC$5-$D136+1),0)</f>
        <v>0</v>
      </c>
      <c r="AD136" s="139" cm="1">
        <f t="array" ref="AD136">IF($D136&lt;=AD$5,$E136*INDEX($L$27:$BF$27,1,AD$5-$D136+1),0)</f>
        <v>0</v>
      </c>
      <c r="AE136" s="139" cm="1">
        <f t="array" ref="AE136">IF($D136&lt;=AE$5,$E136*INDEX($L$27:$BF$27,1,AE$5-$D136+1),0)</f>
        <v>0</v>
      </c>
      <c r="AF136" s="139" cm="1">
        <f t="array" ref="AF136">IF($D136&lt;=AF$5,$E136*INDEX($L$27:$BF$27,1,AF$5-$D136+1),0)</f>
        <v>0</v>
      </c>
      <c r="AG136" s="139" cm="1">
        <f t="array" ref="AG136">IF($D136&lt;=AG$5,$E136*INDEX($L$27:$BF$27,1,AG$5-$D136+1),0)</f>
        <v>0</v>
      </c>
      <c r="AH136" s="139" cm="1">
        <f t="array" ref="AH136">IF($D136&lt;=AH$5,$E136*INDEX($L$27:$BF$27,1,AH$5-$D136+1),0)</f>
        <v>0</v>
      </c>
      <c r="AI136" s="139" cm="1">
        <f t="array" ref="AI136">IF($D136&lt;=AI$5,$E136*INDEX($L$27:$BF$27,1,AI$5-$D136+1),0)</f>
        <v>0</v>
      </c>
      <c r="AJ136" s="139" cm="1">
        <f t="array" ref="AJ136">IF($D136&lt;=AJ$5,$E136*INDEX($L$27:$BF$27,1,AJ$5-$D136+1),0)</f>
        <v>0</v>
      </c>
      <c r="AK136" s="139" cm="1">
        <f t="array" ref="AK136">IF($D136&lt;=AK$5,$E136*INDEX($L$27:$BF$27,1,AK$5-$D136+1),0)</f>
        <v>0</v>
      </c>
      <c r="AL136" s="139" cm="1">
        <f t="array" ref="AL136">IF($D136&lt;=AL$5,$E136*INDEX($L$27:$BF$27,1,AL$5-$D136+1),0)</f>
        <v>0</v>
      </c>
      <c r="AM136" s="139" cm="1">
        <f t="array" ref="AM136">IF($D136&lt;=AM$5,$E136*INDEX($L$27:$BF$27,1,AM$5-$D136+1),0)</f>
        <v>0</v>
      </c>
      <c r="AN136" s="139" cm="1">
        <f t="array" ref="AN136">IF($D136&lt;=AN$5,$E136*INDEX($L$27:$BF$27,1,AN$5-$D136+1),0)</f>
        <v>0</v>
      </c>
      <c r="AO136" s="139" cm="1">
        <f t="array" ref="AO136">IF($D136&lt;=AO$5,$E136*INDEX($L$27:$BF$27,1,AO$5-$D136+1),0)</f>
        <v>0</v>
      </c>
      <c r="AP136" s="139" cm="1">
        <f t="array" ref="AP136">IF($D136&lt;=AP$5,$E136*INDEX($L$27:$BF$27,1,AP$5-$D136+1),0)</f>
        <v>0</v>
      </c>
      <c r="AQ136" s="139" cm="1">
        <f t="array" ref="AQ136">IF($D136&lt;=AQ$5,$E136*INDEX($L$27:$BF$27,1,AQ$5-$D136+1),0)</f>
        <v>0</v>
      </c>
      <c r="AR136" s="139" cm="1">
        <f t="array" ref="AR136">IF($D136&lt;=AR$5,$E136*INDEX($L$27:$BF$27,1,AR$5-$D136+1),0)</f>
        <v>0</v>
      </c>
      <c r="AS136" s="139" cm="1">
        <f t="array" ref="AS136">IF($D136&lt;=AS$5,$E136*INDEX($L$27:$BF$27,1,AS$5-$D136+1),0)</f>
        <v>0</v>
      </c>
      <c r="AT136" s="139" cm="1">
        <f t="array" ref="AT136">IF($D136&lt;=AT$5,$E136*INDEX($L$27:$BF$27,1,AT$5-$D136+1),0)</f>
        <v>0</v>
      </c>
      <c r="AU136" s="139" cm="1">
        <f t="array" ref="AU136">IF($D136&lt;=AU$5,$E136*INDEX($L$27:$BF$27,1,AU$5-$D136+1),0)</f>
        <v>0</v>
      </c>
      <c r="AV136" s="139" cm="1">
        <f t="array" ref="AV136">IF($D136&lt;=AV$5,$E136*INDEX($L$27:$BF$27,1,AV$5-$D136+1),0)</f>
        <v>0</v>
      </c>
      <c r="AW136" s="139" cm="1">
        <f t="array" ref="AW136">IF($D136&lt;=AW$5,$E136*INDEX($L$27:$BF$27,1,AW$5-$D136+1),0)</f>
        <v>0</v>
      </c>
      <c r="AX136" s="139" cm="1">
        <f t="array" ref="AX136">IF($D136&lt;=AX$5,$E136*INDEX($L$27:$BF$27,1,AX$5-$D136+1),0)</f>
        <v>0</v>
      </c>
      <c r="AY136" s="139" cm="1">
        <f t="array" ref="AY136">IF($D136&lt;=AY$5,$E136*INDEX($L$27:$BF$27,1,AY$5-$D136+1),0)</f>
        <v>0</v>
      </c>
      <c r="AZ136" s="139" cm="1">
        <f t="array" ref="AZ136">IF($D136&lt;=AZ$5,$E136*INDEX($L$27:$BF$27,1,AZ$5-$D136+1),0)</f>
        <v>0</v>
      </c>
      <c r="BA136" s="139" cm="1">
        <f t="array" ref="BA136">IF($D136&lt;=BA$5,$E136*INDEX($L$27:$BF$27,1,BA$5-$D136+1),0)</f>
        <v>0</v>
      </c>
      <c r="BB136" s="139" cm="1">
        <f t="array" ref="BB136">IF($D136&lt;=BB$5,$E136*INDEX($L$27:$BF$27,1,BB$5-$D136+1),0)</f>
        <v>0</v>
      </c>
      <c r="BC136" s="139" cm="1">
        <f t="array" ref="BC136">IF($D136&lt;=BC$5,$E136*INDEX($L$27:$BF$27,1,BC$5-$D136+1),0)</f>
        <v>0</v>
      </c>
      <c r="BD136" s="139" cm="1">
        <f t="array" ref="BD136">IF($D136&lt;=BD$5,$E136*INDEX($L$27:$BF$27,1,BD$5-$D136+1),0)</f>
        <v>0</v>
      </c>
      <c r="BE136" s="139" cm="1">
        <f t="array" ref="BE136">IF($D136&lt;=BE$5,$E136*INDEX($L$27:$BF$27,1,BE$5-$D136+1),0)</f>
        <v>0</v>
      </c>
      <c r="BF136" s="139" cm="1">
        <f t="array" ref="BF136">IF($D136&lt;=BF$5,$E136*INDEX($L$27:$BF$27,1,BF$5-$D136+1),0)</f>
        <v>0</v>
      </c>
      <c r="BH136" s="70">
        <f t="shared" ca="1" si="123"/>
        <v>0</v>
      </c>
      <c r="BI136" s="70">
        <f t="shared" ca="1" si="123"/>
        <v>0</v>
      </c>
      <c r="BJ136" s="70">
        <f t="shared" ca="1" si="123"/>
        <v>0</v>
      </c>
      <c r="BK136" s="70">
        <f t="shared" ca="1" si="123"/>
        <v>0</v>
      </c>
      <c r="BL136" s="70">
        <f t="shared" ca="1" si="123"/>
        <v>0</v>
      </c>
      <c r="BM136" s="70">
        <f t="shared" ca="1" si="123"/>
        <v>0</v>
      </c>
      <c r="BN136" s="70">
        <f t="shared" ca="1" si="123"/>
        <v>0</v>
      </c>
      <c r="BO136" s="70">
        <f t="shared" ca="1" si="123"/>
        <v>0</v>
      </c>
      <c r="BP136" s="70">
        <f t="shared" ca="1" si="123"/>
        <v>0</v>
      </c>
      <c r="BQ136" s="70">
        <f t="shared" ca="1" si="123"/>
        <v>0</v>
      </c>
      <c r="BR136" s="70">
        <f t="shared" ca="1" si="123"/>
        <v>0</v>
      </c>
      <c r="BS136" s="70">
        <f t="shared" ca="1" si="123"/>
        <v>0</v>
      </c>
      <c r="BT136" s="70">
        <f t="shared" ca="1" si="123"/>
        <v>0</v>
      </c>
      <c r="BU136" s="70">
        <f t="shared" ca="1" si="123"/>
        <v>0</v>
      </c>
      <c r="BV136" s="70">
        <f t="shared" ca="1" si="123"/>
        <v>0</v>
      </c>
      <c r="BW136" s="70">
        <f t="shared" ca="1" si="123"/>
        <v>0</v>
      </c>
      <c r="BX136" s="139"/>
      <c r="BY136" s="70">
        <f t="shared" ca="1" si="124"/>
        <v>0</v>
      </c>
      <c r="BZ136" s="70">
        <f t="shared" ca="1" si="124"/>
        <v>0</v>
      </c>
      <c r="CA136" s="70">
        <f t="shared" ca="1" si="124"/>
        <v>0</v>
      </c>
      <c r="CB136" s="70">
        <f t="shared" ca="1" si="124"/>
        <v>0</v>
      </c>
    </row>
    <row r="137" spans="2:80" s="217" customFormat="1" hidden="1" outlineLevel="1">
      <c r="B137" s="223">
        <f t="shared" si="125"/>
        <v>44074</v>
      </c>
      <c r="C137" s="136"/>
      <c r="D137" s="17">
        <f t="shared" si="126"/>
        <v>8</v>
      </c>
      <c r="E137" s="36" cm="1">
        <f t="array" ref="E137">INDEX(L$20:BF$20,1,D137)</f>
        <v>0</v>
      </c>
      <c r="F137" s="36"/>
      <c r="G137" s="36"/>
      <c r="H137" s="36"/>
      <c r="I137" s="36"/>
      <c r="J137" s="36"/>
      <c r="K137" s="36"/>
      <c r="L137" s="139" cm="1">
        <f t="array" ref="L137">IF($D137&lt;=L$5,$E137*INDEX($L$27:$BF$27,1,L$5-$D137+1),0)</f>
        <v>0</v>
      </c>
      <c r="M137" s="139" cm="1">
        <f t="array" ref="M137">IF($D137&lt;=M$5,$E137*INDEX($L$27:$BF$27,1,M$5-$D137+1),0)</f>
        <v>0</v>
      </c>
      <c r="N137" s="139" cm="1">
        <f t="array" ref="N137">IF($D137&lt;=N$5,$E137*INDEX($L$27:$BF$27,1,N$5-$D137+1),0)</f>
        <v>0</v>
      </c>
      <c r="O137" s="139" cm="1">
        <f t="array" ref="O137">IF($D137&lt;=O$5,$E137*INDEX($L$27:$BF$27,1,O$5-$D137+1),0)</f>
        <v>0</v>
      </c>
      <c r="P137" s="139" cm="1">
        <f t="array" ref="P137">IF($D137&lt;=P$5,$E137*INDEX($L$27:$BF$27,1,P$5-$D137+1),0)</f>
        <v>0</v>
      </c>
      <c r="Q137" s="139" cm="1">
        <f t="array" ref="Q137">IF($D137&lt;=Q$5,$E137*INDEX($L$27:$BF$27,1,Q$5-$D137+1),0)</f>
        <v>0</v>
      </c>
      <c r="R137" s="139" cm="1">
        <f t="array" ref="R137">IF($D137&lt;=R$5,$E137*INDEX($L$27:$BF$27,1,R$5-$D137+1),0)</f>
        <v>0</v>
      </c>
      <c r="S137" s="139" cm="1">
        <f t="array" ref="S137">IF($D137&lt;=S$5,$E137*INDEX($L$27:$BF$27,1,S$5-$D137+1),0)</f>
        <v>0</v>
      </c>
      <c r="T137" s="139" cm="1">
        <f t="array" ref="T137">IF($D137&lt;=T$5,$E137*INDEX($L$27:$BF$27,1,T$5-$D137+1),0)</f>
        <v>0</v>
      </c>
      <c r="U137" s="139" cm="1">
        <f t="array" ref="U137">IF($D137&lt;=U$5,$E137*INDEX($L$27:$BF$27,1,U$5-$D137+1),0)</f>
        <v>0</v>
      </c>
      <c r="V137" s="139" cm="1">
        <f t="array" ref="V137">IF($D137&lt;=V$5,$E137*INDEX($L$27:$BF$27,1,V$5-$D137+1),0)</f>
        <v>0</v>
      </c>
      <c r="W137" s="139" cm="1">
        <f t="array" ref="W137">IF($D137&lt;=W$5,$E137*INDEX($L$27:$BF$27,1,W$5-$D137+1),0)</f>
        <v>0</v>
      </c>
      <c r="X137" s="139" cm="1">
        <f t="array" ref="X137">IF($D137&lt;=X$5,$E137*INDEX($L$27:$BF$27,1,X$5-$D137+1),0)</f>
        <v>0</v>
      </c>
      <c r="Y137" s="139" cm="1">
        <f t="array" ref="Y137">IF($D137&lt;=Y$5,$E137*INDEX($L$27:$BF$27,1,Y$5-$D137+1),0)</f>
        <v>0</v>
      </c>
      <c r="Z137" s="139" cm="1">
        <f t="array" ref="Z137">IF($D137&lt;=Z$5,$E137*INDEX($L$27:$BF$27,1,Z$5-$D137+1),0)</f>
        <v>0</v>
      </c>
      <c r="AA137" s="139" cm="1">
        <f t="array" ref="AA137">IF($D137&lt;=AA$5,$E137*INDEX($L$27:$BF$27,1,AA$5-$D137+1),0)</f>
        <v>0</v>
      </c>
      <c r="AB137" s="139" cm="1">
        <f t="array" ref="AB137">IF($D137&lt;=AB$5,$E137*INDEX($L$27:$BF$27,1,AB$5-$D137+1),0)</f>
        <v>0</v>
      </c>
      <c r="AC137" s="139" cm="1">
        <f t="array" ref="AC137">IF($D137&lt;=AC$5,$E137*INDEX($L$27:$BF$27,1,AC$5-$D137+1),0)</f>
        <v>0</v>
      </c>
      <c r="AD137" s="139" cm="1">
        <f t="array" ref="AD137">IF($D137&lt;=AD$5,$E137*INDEX($L$27:$BF$27,1,AD$5-$D137+1),0)</f>
        <v>0</v>
      </c>
      <c r="AE137" s="139" cm="1">
        <f t="array" ref="AE137">IF($D137&lt;=AE$5,$E137*INDEX($L$27:$BF$27,1,AE$5-$D137+1),0)</f>
        <v>0</v>
      </c>
      <c r="AF137" s="139" cm="1">
        <f t="array" ref="AF137">IF($D137&lt;=AF$5,$E137*INDEX($L$27:$BF$27,1,AF$5-$D137+1),0)</f>
        <v>0</v>
      </c>
      <c r="AG137" s="139" cm="1">
        <f t="array" ref="AG137">IF($D137&lt;=AG$5,$E137*INDEX($L$27:$BF$27,1,AG$5-$D137+1),0)</f>
        <v>0</v>
      </c>
      <c r="AH137" s="139" cm="1">
        <f t="array" ref="AH137">IF($D137&lt;=AH$5,$E137*INDEX($L$27:$BF$27,1,AH$5-$D137+1),0)</f>
        <v>0</v>
      </c>
      <c r="AI137" s="139" cm="1">
        <f t="array" ref="AI137">IF($D137&lt;=AI$5,$E137*INDEX($L$27:$BF$27,1,AI$5-$D137+1),0)</f>
        <v>0</v>
      </c>
      <c r="AJ137" s="139" cm="1">
        <f t="array" ref="AJ137">IF($D137&lt;=AJ$5,$E137*INDEX($L$27:$BF$27,1,AJ$5-$D137+1),0)</f>
        <v>0</v>
      </c>
      <c r="AK137" s="139" cm="1">
        <f t="array" ref="AK137">IF($D137&lt;=AK$5,$E137*INDEX($L$27:$BF$27,1,AK$5-$D137+1),0)</f>
        <v>0</v>
      </c>
      <c r="AL137" s="139" cm="1">
        <f t="array" ref="AL137">IF($D137&lt;=AL$5,$E137*INDEX($L$27:$BF$27,1,AL$5-$D137+1),0)</f>
        <v>0</v>
      </c>
      <c r="AM137" s="139" cm="1">
        <f t="array" ref="AM137">IF($D137&lt;=AM$5,$E137*INDEX($L$27:$BF$27,1,AM$5-$D137+1),0)</f>
        <v>0</v>
      </c>
      <c r="AN137" s="139" cm="1">
        <f t="array" ref="AN137">IF($D137&lt;=AN$5,$E137*INDEX($L$27:$BF$27,1,AN$5-$D137+1),0)</f>
        <v>0</v>
      </c>
      <c r="AO137" s="139" cm="1">
        <f t="array" ref="AO137">IF($D137&lt;=AO$5,$E137*INDEX($L$27:$BF$27,1,AO$5-$D137+1),0)</f>
        <v>0</v>
      </c>
      <c r="AP137" s="139" cm="1">
        <f t="array" ref="AP137">IF($D137&lt;=AP$5,$E137*INDEX($L$27:$BF$27,1,AP$5-$D137+1),0)</f>
        <v>0</v>
      </c>
      <c r="AQ137" s="139" cm="1">
        <f t="array" ref="AQ137">IF($D137&lt;=AQ$5,$E137*INDEX($L$27:$BF$27,1,AQ$5-$D137+1),0)</f>
        <v>0</v>
      </c>
      <c r="AR137" s="139" cm="1">
        <f t="array" ref="AR137">IF($D137&lt;=AR$5,$E137*INDEX($L$27:$BF$27,1,AR$5-$D137+1),0)</f>
        <v>0</v>
      </c>
      <c r="AS137" s="139" cm="1">
        <f t="array" ref="AS137">IF($D137&lt;=AS$5,$E137*INDEX($L$27:$BF$27,1,AS$5-$D137+1),0)</f>
        <v>0</v>
      </c>
      <c r="AT137" s="139" cm="1">
        <f t="array" ref="AT137">IF($D137&lt;=AT$5,$E137*INDEX($L$27:$BF$27,1,AT$5-$D137+1),0)</f>
        <v>0</v>
      </c>
      <c r="AU137" s="139" cm="1">
        <f t="array" ref="AU137">IF($D137&lt;=AU$5,$E137*INDEX($L$27:$BF$27,1,AU$5-$D137+1),0)</f>
        <v>0</v>
      </c>
      <c r="AV137" s="139" cm="1">
        <f t="array" ref="AV137">IF($D137&lt;=AV$5,$E137*INDEX($L$27:$BF$27,1,AV$5-$D137+1),0)</f>
        <v>0</v>
      </c>
      <c r="AW137" s="139" cm="1">
        <f t="array" ref="AW137">IF($D137&lt;=AW$5,$E137*INDEX($L$27:$BF$27,1,AW$5-$D137+1),0)</f>
        <v>0</v>
      </c>
      <c r="AX137" s="139" cm="1">
        <f t="array" ref="AX137">IF($D137&lt;=AX$5,$E137*INDEX($L$27:$BF$27,1,AX$5-$D137+1),0)</f>
        <v>0</v>
      </c>
      <c r="AY137" s="139" cm="1">
        <f t="array" ref="AY137">IF($D137&lt;=AY$5,$E137*INDEX($L$27:$BF$27,1,AY$5-$D137+1),0)</f>
        <v>0</v>
      </c>
      <c r="AZ137" s="139" cm="1">
        <f t="array" ref="AZ137">IF($D137&lt;=AZ$5,$E137*INDEX($L$27:$BF$27,1,AZ$5-$D137+1),0)</f>
        <v>0</v>
      </c>
      <c r="BA137" s="139" cm="1">
        <f t="array" ref="BA137">IF($D137&lt;=BA$5,$E137*INDEX($L$27:$BF$27,1,BA$5-$D137+1),0)</f>
        <v>0</v>
      </c>
      <c r="BB137" s="139" cm="1">
        <f t="array" ref="BB137">IF($D137&lt;=BB$5,$E137*INDEX($L$27:$BF$27,1,BB$5-$D137+1),0)</f>
        <v>0</v>
      </c>
      <c r="BC137" s="139" cm="1">
        <f t="array" ref="BC137">IF($D137&lt;=BC$5,$E137*INDEX($L$27:$BF$27,1,BC$5-$D137+1),0)</f>
        <v>0</v>
      </c>
      <c r="BD137" s="139" cm="1">
        <f t="array" ref="BD137">IF($D137&lt;=BD$5,$E137*INDEX($L$27:$BF$27,1,BD$5-$D137+1),0)</f>
        <v>0</v>
      </c>
      <c r="BE137" s="139" cm="1">
        <f t="array" ref="BE137">IF($D137&lt;=BE$5,$E137*INDEX($L$27:$BF$27,1,BE$5-$D137+1),0)</f>
        <v>0</v>
      </c>
      <c r="BF137" s="139" cm="1">
        <f t="array" ref="BF137">IF($D137&lt;=BF$5,$E137*INDEX($L$27:$BF$27,1,BF$5-$D137+1),0)</f>
        <v>0</v>
      </c>
      <c r="BH137" s="70">
        <f t="shared" ca="1" si="123"/>
        <v>0</v>
      </c>
      <c r="BI137" s="70">
        <f t="shared" ca="1" si="123"/>
        <v>0</v>
      </c>
      <c r="BJ137" s="70">
        <f t="shared" ca="1" si="123"/>
        <v>0</v>
      </c>
      <c r="BK137" s="70">
        <f t="shared" ca="1" si="123"/>
        <v>0</v>
      </c>
      <c r="BL137" s="70">
        <f t="shared" ca="1" si="123"/>
        <v>0</v>
      </c>
      <c r="BM137" s="70">
        <f t="shared" ca="1" si="123"/>
        <v>0</v>
      </c>
      <c r="BN137" s="70">
        <f t="shared" ca="1" si="123"/>
        <v>0</v>
      </c>
      <c r="BO137" s="70">
        <f t="shared" ca="1" si="123"/>
        <v>0</v>
      </c>
      <c r="BP137" s="70">
        <f t="shared" ca="1" si="123"/>
        <v>0</v>
      </c>
      <c r="BQ137" s="70">
        <f t="shared" ca="1" si="123"/>
        <v>0</v>
      </c>
      <c r="BR137" s="70">
        <f t="shared" ca="1" si="123"/>
        <v>0</v>
      </c>
      <c r="BS137" s="70">
        <f t="shared" ca="1" si="123"/>
        <v>0</v>
      </c>
      <c r="BT137" s="70">
        <f t="shared" ca="1" si="123"/>
        <v>0</v>
      </c>
      <c r="BU137" s="70">
        <f t="shared" ca="1" si="123"/>
        <v>0</v>
      </c>
      <c r="BV137" s="70">
        <f t="shared" ca="1" si="123"/>
        <v>0</v>
      </c>
      <c r="BW137" s="70">
        <f t="shared" ca="1" si="123"/>
        <v>0</v>
      </c>
      <c r="BX137" s="139"/>
      <c r="BY137" s="70">
        <f t="shared" ca="1" si="124"/>
        <v>0</v>
      </c>
      <c r="BZ137" s="70">
        <f t="shared" ca="1" si="124"/>
        <v>0</v>
      </c>
      <c r="CA137" s="70">
        <f t="shared" ca="1" si="124"/>
        <v>0</v>
      </c>
      <c r="CB137" s="70">
        <f t="shared" ca="1" si="124"/>
        <v>0</v>
      </c>
    </row>
    <row r="138" spans="2:80" s="217" customFormat="1" hidden="1" outlineLevel="1">
      <c r="B138" s="223">
        <f t="shared" si="125"/>
        <v>44104</v>
      </c>
      <c r="C138" s="136"/>
      <c r="D138" s="17">
        <f t="shared" si="126"/>
        <v>9</v>
      </c>
      <c r="E138" s="36" cm="1">
        <f t="array" ref="E138">INDEX(L$20:BF$20,1,D138)</f>
        <v>0</v>
      </c>
      <c r="F138" s="36"/>
      <c r="G138" s="36"/>
      <c r="H138" s="36"/>
      <c r="I138" s="36"/>
      <c r="J138" s="36"/>
      <c r="K138" s="36"/>
      <c r="L138" s="139" cm="1">
        <f t="array" ref="L138">IF($D138&lt;=L$5,$E138*INDEX($L$27:$BF$27,1,L$5-$D138+1),0)</f>
        <v>0</v>
      </c>
      <c r="M138" s="139" cm="1">
        <f t="array" ref="M138">IF($D138&lt;=M$5,$E138*INDEX($L$27:$BF$27,1,M$5-$D138+1),0)</f>
        <v>0</v>
      </c>
      <c r="N138" s="139" cm="1">
        <f t="array" ref="N138">IF($D138&lt;=N$5,$E138*INDEX($L$27:$BF$27,1,N$5-$D138+1),0)</f>
        <v>0</v>
      </c>
      <c r="O138" s="139" cm="1">
        <f t="array" ref="O138">IF($D138&lt;=O$5,$E138*INDEX($L$27:$BF$27,1,O$5-$D138+1),0)</f>
        <v>0</v>
      </c>
      <c r="P138" s="139" cm="1">
        <f t="array" ref="P138">IF($D138&lt;=P$5,$E138*INDEX($L$27:$BF$27,1,P$5-$D138+1),0)</f>
        <v>0</v>
      </c>
      <c r="Q138" s="139" cm="1">
        <f t="array" ref="Q138">IF($D138&lt;=Q$5,$E138*INDEX($L$27:$BF$27,1,Q$5-$D138+1),0)</f>
        <v>0</v>
      </c>
      <c r="R138" s="139" cm="1">
        <f t="array" ref="R138">IF($D138&lt;=R$5,$E138*INDEX($L$27:$BF$27,1,R$5-$D138+1),0)</f>
        <v>0</v>
      </c>
      <c r="S138" s="139" cm="1">
        <f t="array" ref="S138">IF($D138&lt;=S$5,$E138*INDEX($L$27:$BF$27,1,S$5-$D138+1),0)</f>
        <v>0</v>
      </c>
      <c r="T138" s="139" cm="1">
        <f t="array" ref="T138">IF($D138&lt;=T$5,$E138*INDEX($L$27:$BF$27,1,T$5-$D138+1),0)</f>
        <v>0</v>
      </c>
      <c r="U138" s="139" cm="1">
        <f t="array" ref="U138">IF($D138&lt;=U$5,$E138*INDEX($L$27:$BF$27,1,U$5-$D138+1),0)</f>
        <v>0</v>
      </c>
      <c r="V138" s="139" cm="1">
        <f t="array" ref="V138">IF($D138&lt;=V$5,$E138*INDEX($L$27:$BF$27,1,V$5-$D138+1),0)</f>
        <v>0</v>
      </c>
      <c r="W138" s="139" cm="1">
        <f t="array" ref="W138">IF($D138&lt;=W$5,$E138*INDEX($L$27:$BF$27,1,W$5-$D138+1),0)</f>
        <v>0</v>
      </c>
      <c r="X138" s="139" cm="1">
        <f t="array" ref="X138">IF($D138&lt;=X$5,$E138*INDEX($L$27:$BF$27,1,X$5-$D138+1),0)</f>
        <v>0</v>
      </c>
      <c r="Y138" s="139" cm="1">
        <f t="array" ref="Y138">IF($D138&lt;=Y$5,$E138*INDEX($L$27:$BF$27,1,Y$5-$D138+1),0)</f>
        <v>0</v>
      </c>
      <c r="Z138" s="139" cm="1">
        <f t="array" ref="Z138">IF($D138&lt;=Z$5,$E138*INDEX($L$27:$BF$27,1,Z$5-$D138+1),0)</f>
        <v>0</v>
      </c>
      <c r="AA138" s="139" cm="1">
        <f t="array" ref="AA138">IF($D138&lt;=AA$5,$E138*INDEX($L$27:$BF$27,1,AA$5-$D138+1),0)</f>
        <v>0</v>
      </c>
      <c r="AB138" s="139" cm="1">
        <f t="array" ref="AB138">IF($D138&lt;=AB$5,$E138*INDEX($L$27:$BF$27,1,AB$5-$D138+1),0)</f>
        <v>0</v>
      </c>
      <c r="AC138" s="139" cm="1">
        <f t="array" ref="AC138">IF($D138&lt;=AC$5,$E138*INDEX($L$27:$BF$27,1,AC$5-$D138+1),0)</f>
        <v>0</v>
      </c>
      <c r="AD138" s="139" cm="1">
        <f t="array" ref="AD138">IF($D138&lt;=AD$5,$E138*INDEX($L$27:$BF$27,1,AD$5-$D138+1),0)</f>
        <v>0</v>
      </c>
      <c r="AE138" s="139" cm="1">
        <f t="array" ref="AE138">IF($D138&lt;=AE$5,$E138*INDEX($L$27:$BF$27,1,AE$5-$D138+1),0)</f>
        <v>0</v>
      </c>
      <c r="AF138" s="139" cm="1">
        <f t="array" ref="AF138">IF($D138&lt;=AF$5,$E138*INDEX($L$27:$BF$27,1,AF$5-$D138+1),0)</f>
        <v>0</v>
      </c>
      <c r="AG138" s="139" cm="1">
        <f t="array" ref="AG138">IF($D138&lt;=AG$5,$E138*INDEX($L$27:$BF$27,1,AG$5-$D138+1),0)</f>
        <v>0</v>
      </c>
      <c r="AH138" s="139" cm="1">
        <f t="array" ref="AH138">IF($D138&lt;=AH$5,$E138*INDEX($L$27:$BF$27,1,AH$5-$D138+1),0)</f>
        <v>0</v>
      </c>
      <c r="AI138" s="139" cm="1">
        <f t="array" ref="AI138">IF($D138&lt;=AI$5,$E138*INDEX($L$27:$BF$27,1,AI$5-$D138+1),0)</f>
        <v>0</v>
      </c>
      <c r="AJ138" s="139" cm="1">
        <f t="array" ref="AJ138">IF($D138&lt;=AJ$5,$E138*INDEX($L$27:$BF$27,1,AJ$5-$D138+1),0)</f>
        <v>0</v>
      </c>
      <c r="AK138" s="139" cm="1">
        <f t="array" ref="AK138">IF($D138&lt;=AK$5,$E138*INDEX($L$27:$BF$27,1,AK$5-$D138+1),0)</f>
        <v>0</v>
      </c>
      <c r="AL138" s="139" cm="1">
        <f t="array" ref="AL138">IF($D138&lt;=AL$5,$E138*INDEX($L$27:$BF$27,1,AL$5-$D138+1),0)</f>
        <v>0</v>
      </c>
      <c r="AM138" s="139" cm="1">
        <f t="array" ref="AM138">IF($D138&lt;=AM$5,$E138*INDEX($L$27:$BF$27,1,AM$5-$D138+1),0)</f>
        <v>0</v>
      </c>
      <c r="AN138" s="139" cm="1">
        <f t="array" ref="AN138">IF($D138&lt;=AN$5,$E138*INDEX($L$27:$BF$27,1,AN$5-$D138+1),0)</f>
        <v>0</v>
      </c>
      <c r="AO138" s="139" cm="1">
        <f t="array" ref="AO138">IF($D138&lt;=AO$5,$E138*INDEX($L$27:$BF$27,1,AO$5-$D138+1),0)</f>
        <v>0</v>
      </c>
      <c r="AP138" s="139" cm="1">
        <f t="array" ref="AP138">IF($D138&lt;=AP$5,$E138*INDEX($L$27:$BF$27,1,AP$5-$D138+1),0)</f>
        <v>0</v>
      </c>
      <c r="AQ138" s="139" cm="1">
        <f t="array" ref="AQ138">IF($D138&lt;=AQ$5,$E138*INDEX($L$27:$BF$27,1,AQ$5-$D138+1),0)</f>
        <v>0</v>
      </c>
      <c r="AR138" s="139" cm="1">
        <f t="array" ref="AR138">IF($D138&lt;=AR$5,$E138*INDEX($L$27:$BF$27,1,AR$5-$D138+1),0)</f>
        <v>0</v>
      </c>
      <c r="AS138" s="139" cm="1">
        <f t="array" ref="AS138">IF($D138&lt;=AS$5,$E138*INDEX($L$27:$BF$27,1,AS$5-$D138+1),0)</f>
        <v>0</v>
      </c>
      <c r="AT138" s="139" cm="1">
        <f t="array" ref="AT138">IF($D138&lt;=AT$5,$E138*INDEX($L$27:$BF$27,1,AT$5-$D138+1),0)</f>
        <v>0</v>
      </c>
      <c r="AU138" s="139" cm="1">
        <f t="array" ref="AU138">IF($D138&lt;=AU$5,$E138*INDEX($L$27:$BF$27,1,AU$5-$D138+1),0)</f>
        <v>0</v>
      </c>
      <c r="AV138" s="139" cm="1">
        <f t="array" ref="AV138">IF($D138&lt;=AV$5,$E138*INDEX($L$27:$BF$27,1,AV$5-$D138+1),0)</f>
        <v>0</v>
      </c>
      <c r="AW138" s="139" cm="1">
        <f t="array" ref="AW138">IF($D138&lt;=AW$5,$E138*INDEX($L$27:$BF$27,1,AW$5-$D138+1),0)</f>
        <v>0</v>
      </c>
      <c r="AX138" s="139" cm="1">
        <f t="array" ref="AX138">IF($D138&lt;=AX$5,$E138*INDEX($L$27:$BF$27,1,AX$5-$D138+1),0)</f>
        <v>0</v>
      </c>
      <c r="AY138" s="139" cm="1">
        <f t="array" ref="AY138">IF($D138&lt;=AY$5,$E138*INDEX($L$27:$BF$27,1,AY$5-$D138+1),0)</f>
        <v>0</v>
      </c>
      <c r="AZ138" s="139" cm="1">
        <f t="array" ref="AZ138">IF($D138&lt;=AZ$5,$E138*INDEX($L$27:$BF$27,1,AZ$5-$D138+1),0)</f>
        <v>0</v>
      </c>
      <c r="BA138" s="139" cm="1">
        <f t="array" ref="BA138">IF($D138&lt;=BA$5,$E138*INDEX($L$27:$BF$27,1,BA$5-$D138+1),0)</f>
        <v>0</v>
      </c>
      <c r="BB138" s="139" cm="1">
        <f t="array" ref="BB138">IF($D138&lt;=BB$5,$E138*INDEX($L$27:$BF$27,1,BB$5-$D138+1),0)</f>
        <v>0</v>
      </c>
      <c r="BC138" s="139" cm="1">
        <f t="array" ref="BC138">IF($D138&lt;=BC$5,$E138*INDEX($L$27:$BF$27,1,BC$5-$D138+1),0)</f>
        <v>0</v>
      </c>
      <c r="BD138" s="139" cm="1">
        <f t="array" ref="BD138">IF($D138&lt;=BD$5,$E138*INDEX($L$27:$BF$27,1,BD$5-$D138+1),0)</f>
        <v>0</v>
      </c>
      <c r="BE138" s="139" cm="1">
        <f t="array" ref="BE138">IF($D138&lt;=BE$5,$E138*INDEX($L$27:$BF$27,1,BE$5-$D138+1),0)</f>
        <v>0</v>
      </c>
      <c r="BF138" s="139" cm="1">
        <f t="array" ref="BF138">IF($D138&lt;=BF$5,$E138*INDEX($L$27:$BF$27,1,BF$5-$D138+1),0)</f>
        <v>0</v>
      </c>
      <c r="BH138" s="70">
        <f t="shared" ca="1" si="123"/>
        <v>0</v>
      </c>
      <c r="BI138" s="70">
        <f t="shared" ca="1" si="123"/>
        <v>0</v>
      </c>
      <c r="BJ138" s="70">
        <f t="shared" ca="1" si="123"/>
        <v>0</v>
      </c>
      <c r="BK138" s="70">
        <f t="shared" ca="1" si="123"/>
        <v>0</v>
      </c>
      <c r="BL138" s="70">
        <f t="shared" ca="1" si="123"/>
        <v>0</v>
      </c>
      <c r="BM138" s="70">
        <f t="shared" ca="1" si="123"/>
        <v>0</v>
      </c>
      <c r="BN138" s="70">
        <f t="shared" ca="1" si="123"/>
        <v>0</v>
      </c>
      <c r="BO138" s="70">
        <f t="shared" ca="1" si="123"/>
        <v>0</v>
      </c>
      <c r="BP138" s="70">
        <f t="shared" ca="1" si="123"/>
        <v>0</v>
      </c>
      <c r="BQ138" s="70">
        <f t="shared" ca="1" si="123"/>
        <v>0</v>
      </c>
      <c r="BR138" s="70">
        <f t="shared" ca="1" si="123"/>
        <v>0</v>
      </c>
      <c r="BS138" s="70">
        <f t="shared" ca="1" si="123"/>
        <v>0</v>
      </c>
      <c r="BT138" s="70">
        <f t="shared" ca="1" si="123"/>
        <v>0</v>
      </c>
      <c r="BU138" s="70">
        <f t="shared" ca="1" si="123"/>
        <v>0</v>
      </c>
      <c r="BV138" s="70">
        <f t="shared" ca="1" si="123"/>
        <v>0</v>
      </c>
      <c r="BW138" s="70">
        <f t="shared" ca="1" si="123"/>
        <v>0</v>
      </c>
      <c r="BX138" s="139"/>
      <c r="BY138" s="70">
        <f t="shared" ca="1" si="124"/>
        <v>0</v>
      </c>
      <c r="BZ138" s="70">
        <f t="shared" ca="1" si="124"/>
        <v>0</v>
      </c>
      <c r="CA138" s="70">
        <f t="shared" ca="1" si="124"/>
        <v>0</v>
      </c>
      <c r="CB138" s="70">
        <f t="shared" ca="1" si="124"/>
        <v>0</v>
      </c>
    </row>
    <row r="139" spans="2:80" s="217" customFormat="1" hidden="1" outlineLevel="1">
      <c r="B139" s="223">
        <f t="shared" si="125"/>
        <v>44135</v>
      </c>
      <c r="C139" s="136"/>
      <c r="D139" s="17">
        <f t="shared" si="126"/>
        <v>10</v>
      </c>
      <c r="E139" s="36" cm="1">
        <f t="array" ref="E139">INDEX(L$20:BF$20,1,D139)</f>
        <v>0</v>
      </c>
      <c r="F139" s="36"/>
      <c r="G139" s="36"/>
      <c r="H139" s="36"/>
      <c r="I139" s="36"/>
      <c r="J139" s="36"/>
      <c r="K139" s="36"/>
      <c r="L139" s="139" cm="1">
        <f t="array" ref="L139">IF($D139&lt;=L$5,$E139*INDEX($L$27:$BF$27,1,L$5-$D139+1),0)</f>
        <v>0</v>
      </c>
      <c r="M139" s="139" cm="1">
        <f t="array" ref="M139">IF($D139&lt;=M$5,$E139*INDEX($L$27:$BF$27,1,M$5-$D139+1),0)</f>
        <v>0</v>
      </c>
      <c r="N139" s="139" cm="1">
        <f t="array" ref="N139">IF($D139&lt;=N$5,$E139*INDEX($L$27:$BF$27,1,N$5-$D139+1),0)</f>
        <v>0</v>
      </c>
      <c r="O139" s="139" cm="1">
        <f t="array" ref="O139">IF($D139&lt;=O$5,$E139*INDEX($L$27:$BF$27,1,O$5-$D139+1),0)</f>
        <v>0</v>
      </c>
      <c r="P139" s="139" cm="1">
        <f t="array" ref="P139">IF($D139&lt;=P$5,$E139*INDEX($L$27:$BF$27,1,P$5-$D139+1),0)</f>
        <v>0</v>
      </c>
      <c r="Q139" s="139" cm="1">
        <f t="array" ref="Q139">IF($D139&lt;=Q$5,$E139*INDEX($L$27:$BF$27,1,Q$5-$D139+1),0)</f>
        <v>0</v>
      </c>
      <c r="R139" s="139" cm="1">
        <f t="array" ref="R139">IF($D139&lt;=R$5,$E139*INDEX($L$27:$BF$27,1,R$5-$D139+1),0)</f>
        <v>0</v>
      </c>
      <c r="S139" s="139" cm="1">
        <f t="array" ref="S139">IF($D139&lt;=S$5,$E139*INDEX($L$27:$BF$27,1,S$5-$D139+1),0)</f>
        <v>0</v>
      </c>
      <c r="T139" s="139" cm="1">
        <f t="array" ref="T139">IF($D139&lt;=T$5,$E139*INDEX($L$27:$BF$27,1,T$5-$D139+1),0)</f>
        <v>0</v>
      </c>
      <c r="U139" s="139" cm="1">
        <f t="array" ref="U139">IF($D139&lt;=U$5,$E139*INDEX($L$27:$BF$27,1,U$5-$D139+1),0)</f>
        <v>0</v>
      </c>
      <c r="V139" s="139" cm="1">
        <f t="array" ref="V139">IF($D139&lt;=V$5,$E139*INDEX($L$27:$BF$27,1,V$5-$D139+1),0)</f>
        <v>0</v>
      </c>
      <c r="W139" s="139" cm="1">
        <f t="array" ref="W139">IF($D139&lt;=W$5,$E139*INDEX($L$27:$BF$27,1,W$5-$D139+1),0)</f>
        <v>0</v>
      </c>
      <c r="X139" s="139" cm="1">
        <f t="array" ref="X139">IF($D139&lt;=X$5,$E139*INDEX($L$27:$BF$27,1,X$5-$D139+1),0)</f>
        <v>0</v>
      </c>
      <c r="Y139" s="139" cm="1">
        <f t="array" ref="Y139">IF($D139&lt;=Y$5,$E139*INDEX($L$27:$BF$27,1,Y$5-$D139+1),0)</f>
        <v>0</v>
      </c>
      <c r="Z139" s="139" cm="1">
        <f t="array" ref="Z139">IF($D139&lt;=Z$5,$E139*INDEX($L$27:$BF$27,1,Z$5-$D139+1),0)</f>
        <v>0</v>
      </c>
      <c r="AA139" s="139" cm="1">
        <f t="array" ref="AA139">IF($D139&lt;=AA$5,$E139*INDEX($L$27:$BF$27,1,AA$5-$D139+1),0)</f>
        <v>0</v>
      </c>
      <c r="AB139" s="139" cm="1">
        <f t="array" ref="AB139">IF($D139&lt;=AB$5,$E139*INDEX($L$27:$BF$27,1,AB$5-$D139+1),0)</f>
        <v>0</v>
      </c>
      <c r="AC139" s="139" cm="1">
        <f t="array" ref="AC139">IF($D139&lt;=AC$5,$E139*INDEX($L$27:$BF$27,1,AC$5-$D139+1),0)</f>
        <v>0</v>
      </c>
      <c r="AD139" s="139" cm="1">
        <f t="array" ref="AD139">IF($D139&lt;=AD$5,$E139*INDEX($L$27:$BF$27,1,AD$5-$D139+1),0)</f>
        <v>0</v>
      </c>
      <c r="AE139" s="139" cm="1">
        <f t="array" ref="AE139">IF($D139&lt;=AE$5,$E139*INDEX($L$27:$BF$27,1,AE$5-$D139+1),0)</f>
        <v>0</v>
      </c>
      <c r="AF139" s="139" cm="1">
        <f t="array" ref="AF139">IF($D139&lt;=AF$5,$E139*INDEX($L$27:$BF$27,1,AF$5-$D139+1),0)</f>
        <v>0</v>
      </c>
      <c r="AG139" s="139" cm="1">
        <f t="array" ref="AG139">IF($D139&lt;=AG$5,$E139*INDEX($L$27:$BF$27,1,AG$5-$D139+1),0)</f>
        <v>0</v>
      </c>
      <c r="AH139" s="139" cm="1">
        <f t="array" ref="AH139">IF($D139&lt;=AH$5,$E139*INDEX($L$27:$BF$27,1,AH$5-$D139+1),0)</f>
        <v>0</v>
      </c>
      <c r="AI139" s="139" cm="1">
        <f t="array" ref="AI139">IF($D139&lt;=AI$5,$E139*INDEX($L$27:$BF$27,1,AI$5-$D139+1),0)</f>
        <v>0</v>
      </c>
      <c r="AJ139" s="139" cm="1">
        <f t="array" ref="AJ139">IF($D139&lt;=AJ$5,$E139*INDEX($L$27:$BF$27,1,AJ$5-$D139+1),0)</f>
        <v>0</v>
      </c>
      <c r="AK139" s="139" cm="1">
        <f t="array" ref="AK139">IF($D139&lt;=AK$5,$E139*INDEX($L$27:$BF$27,1,AK$5-$D139+1),0)</f>
        <v>0</v>
      </c>
      <c r="AL139" s="139" cm="1">
        <f t="array" ref="AL139">IF($D139&lt;=AL$5,$E139*INDEX($L$27:$BF$27,1,AL$5-$D139+1),0)</f>
        <v>0</v>
      </c>
      <c r="AM139" s="139" cm="1">
        <f t="array" ref="AM139">IF($D139&lt;=AM$5,$E139*INDEX($L$27:$BF$27,1,AM$5-$D139+1),0)</f>
        <v>0</v>
      </c>
      <c r="AN139" s="139" cm="1">
        <f t="array" ref="AN139">IF($D139&lt;=AN$5,$E139*INDEX($L$27:$BF$27,1,AN$5-$D139+1),0)</f>
        <v>0</v>
      </c>
      <c r="AO139" s="139" cm="1">
        <f t="array" ref="AO139">IF($D139&lt;=AO$5,$E139*INDEX($L$27:$BF$27,1,AO$5-$D139+1),0)</f>
        <v>0</v>
      </c>
      <c r="AP139" s="139" cm="1">
        <f t="array" ref="AP139">IF($D139&lt;=AP$5,$E139*INDEX($L$27:$BF$27,1,AP$5-$D139+1),0)</f>
        <v>0</v>
      </c>
      <c r="AQ139" s="139" cm="1">
        <f t="array" ref="AQ139">IF($D139&lt;=AQ$5,$E139*INDEX($L$27:$BF$27,1,AQ$5-$D139+1),0)</f>
        <v>0</v>
      </c>
      <c r="AR139" s="139" cm="1">
        <f t="array" ref="AR139">IF($D139&lt;=AR$5,$E139*INDEX($L$27:$BF$27,1,AR$5-$D139+1),0)</f>
        <v>0</v>
      </c>
      <c r="AS139" s="139" cm="1">
        <f t="array" ref="AS139">IF($D139&lt;=AS$5,$E139*INDEX($L$27:$BF$27,1,AS$5-$D139+1),0)</f>
        <v>0</v>
      </c>
      <c r="AT139" s="139" cm="1">
        <f t="array" ref="AT139">IF($D139&lt;=AT$5,$E139*INDEX($L$27:$BF$27,1,AT$5-$D139+1),0)</f>
        <v>0</v>
      </c>
      <c r="AU139" s="139" cm="1">
        <f t="array" ref="AU139">IF($D139&lt;=AU$5,$E139*INDEX($L$27:$BF$27,1,AU$5-$D139+1),0)</f>
        <v>0</v>
      </c>
      <c r="AV139" s="139" cm="1">
        <f t="array" ref="AV139">IF($D139&lt;=AV$5,$E139*INDEX($L$27:$BF$27,1,AV$5-$D139+1),0)</f>
        <v>0</v>
      </c>
      <c r="AW139" s="139" cm="1">
        <f t="array" ref="AW139">IF($D139&lt;=AW$5,$E139*INDEX($L$27:$BF$27,1,AW$5-$D139+1),0)</f>
        <v>0</v>
      </c>
      <c r="AX139" s="139" cm="1">
        <f t="array" ref="AX139">IF($D139&lt;=AX$5,$E139*INDEX($L$27:$BF$27,1,AX$5-$D139+1),0)</f>
        <v>0</v>
      </c>
      <c r="AY139" s="139" cm="1">
        <f t="array" ref="AY139">IF($D139&lt;=AY$5,$E139*INDEX($L$27:$BF$27,1,AY$5-$D139+1),0)</f>
        <v>0</v>
      </c>
      <c r="AZ139" s="139" cm="1">
        <f t="array" ref="AZ139">IF($D139&lt;=AZ$5,$E139*INDEX($L$27:$BF$27,1,AZ$5-$D139+1),0)</f>
        <v>0</v>
      </c>
      <c r="BA139" s="139" cm="1">
        <f t="array" ref="BA139">IF($D139&lt;=BA$5,$E139*INDEX($L$27:$BF$27,1,BA$5-$D139+1),0)</f>
        <v>0</v>
      </c>
      <c r="BB139" s="139" cm="1">
        <f t="array" ref="BB139">IF($D139&lt;=BB$5,$E139*INDEX($L$27:$BF$27,1,BB$5-$D139+1),0)</f>
        <v>0</v>
      </c>
      <c r="BC139" s="139" cm="1">
        <f t="array" ref="BC139">IF($D139&lt;=BC$5,$E139*INDEX($L$27:$BF$27,1,BC$5-$D139+1),0)</f>
        <v>0</v>
      </c>
      <c r="BD139" s="139" cm="1">
        <f t="array" ref="BD139">IF($D139&lt;=BD$5,$E139*INDEX($L$27:$BF$27,1,BD$5-$D139+1),0)</f>
        <v>0</v>
      </c>
      <c r="BE139" s="139" cm="1">
        <f t="array" ref="BE139">IF($D139&lt;=BE$5,$E139*INDEX($L$27:$BF$27,1,BE$5-$D139+1),0)</f>
        <v>0</v>
      </c>
      <c r="BF139" s="139" cm="1">
        <f t="array" ref="BF139">IF($D139&lt;=BF$5,$E139*INDEX($L$27:$BF$27,1,BF$5-$D139+1),0)</f>
        <v>0</v>
      </c>
      <c r="BH139" s="70">
        <f t="shared" ca="1" si="123"/>
        <v>0</v>
      </c>
      <c r="BI139" s="70">
        <f t="shared" ca="1" si="123"/>
        <v>0</v>
      </c>
      <c r="BJ139" s="70">
        <f t="shared" ca="1" si="123"/>
        <v>0</v>
      </c>
      <c r="BK139" s="70">
        <f t="shared" ca="1" si="123"/>
        <v>0</v>
      </c>
      <c r="BL139" s="70">
        <f t="shared" ca="1" si="123"/>
        <v>0</v>
      </c>
      <c r="BM139" s="70">
        <f t="shared" ca="1" si="123"/>
        <v>0</v>
      </c>
      <c r="BN139" s="70">
        <f t="shared" ca="1" si="123"/>
        <v>0</v>
      </c>
      <c r="BO139" s="70">
        <f t="shared" ca="1" si="123"/>
        <v>0</v>
      </c>
      <c r="BP139" s="70">
        <f t="shared" ca="1" si="123"/>
        <v>0</v>
      </c>
      <c r="BQ139" s="70">
        <f t="shared" ca="1" si="123"/>
        <v>0</v>
      </c>
      <c r="BR139" s="70">
        <f t="shared" ca="1" si="123"/>
        <v>0</v>
      </c>
      <c r="BS139" s="70">
        <f t="shared" ca="1" si="123"/>
        <v>0</v>
      </c>
      <c r="BT139" s="70">
        <f t="shared" ca="1" si="123"/>
        <v>0</v>
      </c>
      <c r="BU139" s="70">
        <f t="shared" ca="1" si="123"/>
        <v>0</v>
      </c>
      <c r="BV139" s="70">
        <f t="shared" ca="1" si="123"/>
        <v>0</v>
      </c>
      <c r="BW139" s="70">
        <f t="shared" ca="1" si="123"/>
        <v>0</v>
      </c>
      <c r="BX139" s="139"/>
      <c r="BY139" s="70">
        <f t="shared" ca="1" si="124"/>
        <v>0</v>
      </c>
      <c r="BZ139" s="70">
        <f t="shared" ca="1" si="124"/>
        <v>0</v>
      </c>
      <c r="CA139" s="70">
        <f t="shared" ca="1" si="124"/>
        <v>0</v>
      </c>
      <c r="CB139" s="70">
        <f t="shared" ca="1" si="124"/>
        <v>0</v>
      </c>
    </row>
    <row r="140" spans="2:80" s="217" customFormat="1" hidden="1" outlineLevel="1">
      <c r="B140" s="223">
        <f t="shared" si="125"/>
        <v>44165</v>
      </c>
      <c r="C140" s="136"/>
      <c r="D140" s="17">
        <f t="shared" si="126"/>
        <v>11</v>
      </c>
      <c r="E140" s="36" cm="1">
        <f t="array" ref="E140">INDEX(L$20:BF$20,1,D140)</f>
        <v>0</v>
      </c>
      <c r="F140" s="36"/>
      <c r="G140" s="36"/>
      <c r="H140" s="36"/>
      <c r="I140" s="36"/>
      <c r="J140" s="36"/>
      <c r="K140" s="36"/>
      <c r="L140" s="139" cm="1">
        <f t="array" ref="L140">IF($D140&lt;=L$5,$E140*INDEX($L$27:$BF$27,1,L$5-$D140+1),0)</f>
        <v>0</v>
      </c>
      <c r="M140" s="139" cm="1">
        <f t="array" ref="M140">IF($D140&lt;=M$5,$E140*INDEX($L$27:$BF$27,1,M$5-$D140+1),0)</f>
        <v>0</v>
      </c>
      <c r="N140" s="139" cm="1">
        <f t="array" ref="N140">IF($D140&lt;=N$5,$E140*INDEX($L$27:$BF$27,1,N$5-$D140+1),0)</f>
        <v>0</v>
      </c>
      <c r="O140" s="139" cm="1">
        <f t="array" ref="O140">IF($D140&lt;=O$5,$E140*INDEX($L$27:$BF$27,1,O$5-$D140+1),0)</f>
        <v>0</v>
      </c>
      <c r="P140" s="139" cm="1">
        <f t="array" ref="P140">IF($D140&lt;=P$5,$E140*INDEX($L$27:$BF$27,1,P$5-$D140+1),0)</f>
        <v>0</v>
      </c>
      <c r="Q140" s="139" cm="1">
        <f t="array" ref="Q140">IF($D140&lt;=Q$5,$E140*INDEX($L$27:$BF$27,1,Q$5-$D140+1),0)</f>
        <v>0</v>
      </c>
      <c r="R140" s="139" cm="1">
        <f t="array" ref="R140">IF($D140&lt;=R$5,$E140*INDEX($L$27:$BF$27,1,R$5-$D140+1),0)</f>
        <v>0</v>
      </c>
      <c r="S140" s="139" cm="1">
        <f t="array" ref="S140">IF($D140&lt;=S$5,$E140*INDEX($L$27:$BF$27,1,S$5-$D140+1),0)</f>
        <v>0</v>
      </c>
      <c r="T140" s="139" cm="1">
        <f t="array" ref="T140">IF($D140&lt;=T$5,$E140*INDEX($L$27:$BF$27,1,T$5-$D140+1),0)</f>
        <v>0</v>
      </c>
      <c r="U140" s="139" cm="1">
        <f t="array" ref="U140">IF($D140&lt;=U$5,$E140*INDEX($L$27:$BF$27,1,U$5-$D140+1),0)</f>
        <v>0</v>
      </c>
      <c r="V140" s="139" cm="1">
        <f t="array" ref="V140">IF($D140&lt;=V$5,$E140*INDEX($L$27:$BF$27,1,V$5-$D140+1),0)</f>
        <v>0</v>
      </c>
      <c r="W140" s="139" cm="1">
        <f t="array" ref="W140">IF($D140&lt;=W$5,$E140*INDEX($L$27:$BF$27,1,W$5-$D140+1),0)</f>
        <v>0</v>
      </c>
      <c r="X140" s="139" cm="1">
        <f t="array" ref="X140">IF($D140&lt;=X$5,$E140*INDEX($L$27:$BF$27,1,X$5-$D140+1),0)</f>
        <v>0</v>
      </c>
      <c r="Y140" s="139" cm="1">
        <f t="array" ref="Y140">IF($D140&lt;=Y$5,$E140*INDEX($L$27:$BF$27,1,Y$5-$D140+1),0)</f>
        <v>0</v>
      </c>
      <c r="Z140" s="139" cm="1">
        <f t="array" ref="Z140">IF($D140&lt;=Z$5,$E140*INDEX($L$27:$BF$27,1,Z$5-$D140+1),0)</f>
        <v>0</v>
      </c>
      <c r="AA140" s="139" cm="1">
        <f t="array" ref="AA140">IF($D140&lt;=AA$5,$E140*INDEX($L$27:$BF$27,1,AA$5-$D140+1),0)</f>
        <v>0</v>
      </c>
      <c r="AB140" s="139" cm="1">
        <f t="array" ref="AB140">IF($D140&lt;=AB$5,$E140*INDEX($L$27:$BF$27,1,AB$5-$D140+1),0)</f>
        <v>0</v>
      </c>
      <c r="AC140" s="139" cm="1">
        <f t="array" ref="AC140">IF($D140&lt;=AC$5,$E140*INDEX($L$27:$BF$27,1,AC$5-$D140+1),0)</f>
        <v>0</v>
      </c>
      <c r="AD140" s="139" cm="1">
        <f t="array" ref="AD140">IF($D140&lt;=AD$5,$E140*INDEX($L$27:$BF$27,1,AD$5-$D140+1),0)</f>
        <v>0</v>
      </c>
      <c r="AE140" s="139" cm="1">
        <f t="array" ref="AE140">IF($D140&lt;=AE$5,$E140*INDEX($L$27:$BF$27,1,AE$5-$D140+1),0)</f>
        <v>0</v>
      </c>
      <c r="AF140" s="139" cm="1">
        <f t="array" ref="AF140">IF($D140&lt;=AF$5,$E140*INDEX($L$27:$BF$27,1,AF$5-$D140+1),0)</f>
        <v>0</v>
      </c>
      <c r="AG140" s="139" cm="1">
        <f t="array" ref="AG140">IF($D140&lt;=AG$5,$E140*INDEX($L$27:$BF$27,1,AG$5-$D140+1),0)</f>
        <v>0</v>
      </c>
      <c r="AH140" s="139" cm="1">
        <f t="array" ref="AH140">IF($D140&lt;=AH$5,$E140*INDEX($L$27:$BF$27,1,AH$5-$D140+1),0)</f>
        <v>0</v>
      </c>
      <c r="AI140" s="139" cm="1">
        <f t="array" ref="AI140">IF($D140&lt;=AI$5,$E140*INDEX($L$27:$BF$27,1,AI$5-$D140+1),0)</f>
        <v>0</v>
      </c>
      <c r="AJ140" s="139" cm="1">
        <f t="array" ref="AJ140">IF($D140&lt;=AJ$5,$E140*INDEX($L$27:$BF$27,1,AJ$5-$D140+1),0)</f>
        <v>0</v>
      </c>
      <c r="AK140" s="139" cm="1">
        <f t="array" ref="AK140">IF($D140&lt;=AK$5,$E140*INDEX($L$27:$BF$27,1,AK$5-$D140+1),0)</f>
        <v>0</v>
      </c>
      <c r="AL140" s="139" cm="1">
        <f t="array" ref="AL140">IF($D140&lt;=AL$5,$E140*INDEX($L$27:$BF$27,1,AL$5-$D140+1),0)</f>
        <v>0</v>
      </c>
      <c r="AM140" s="139" cm="1">
        <f t="array" ref="AM140">IF($D140&lt;=AM$5,$E140*INDEX($L$27:$BF$27,1,AM$5-$D140+1),0)</f>
        <v>0</v>
      </c>
      <c r="AN140" s="139" cm="1">
        <f t="array" ref="AN140">IF($D140&lt;=AN$5,$E140*INDEX($L$27:$BF$27,1,AN$5-$D140+1),0)</f>
        <v>0</v>
      </c>
      <c r="AO140" s="139" cm="1">
        <f t="array" ref="AO140">IF($D140&lt;=AO$5,$E140*INDEX($L$27:$BF$27,1,AO$5-$D140+1),0)</f>
        <v>0</v>
      </c>
      <c r="AP140" s="139" cm="1">
        <f t="array" ref="AP140">IF($D140&lt;=AP$5,$E140*INDEX($L$27:$BF$27,1,AP$5-$D140+1),0)</f>
        <v>0</v>
      </c>
      <c r="AQ140" s="139" cm="1">
        <f t="array" ref="AQ140">IF($D140&lt;=AQ$5,$E140*INDEX($L$27:$BF$27,1,AQ$5-$D140+1),0)</f>
        <v>0</v>
      </c>
      <c r="AR140" s="139" cm="1">
        <f t="array" ref="AR140">IF($D140&lt;=AR$5,$E140*INDEX($L$27:$BF$27,1,AR$5-$D140+1),0)</f>
        <v>0</v>
      </c>
      <c r="AS140" s="139" cm="1">
        <f t="array" ref="AS140">IF($D140&lt;=AS$5,$E140*INDEX($L$27:$BF$27,1,AS$5-$D140+1),0)</f>
        <v>0</v>
      </c>
      <c r="AT140" s="139" cm="1">
        <f t="array" ref="AT140">IF($D140&lt;=AT$5,$E140*INDEX($L$27:$BF$27,1,AT$5-$D140+1),0)</f>
        <v>0</v>
      </c>
      <c r="AU140" s="139" cm="1">
        <f t="array" ref="AU140">IF($D140&lt;=AU$5,$E140*INDEX($L$27:$BF$27,1,AU$5-$D140+1),0)</f>
        <v>0</v>
      </c>
      <c r="AV140" s="139" cm="1">
        <f t="array" ref="AV140">IF($D140&lt;=AV$5,$E140*INDEX($L$27:$BF$27,1,AV$5-$D140+1),0)</f>
        <v>0</v>
      </c>
      <c r="AW140" s="139" cm="1">
        <f t="array" ref="AW140">IF($D140&lt;=AW$5,$E140*INDEX($L$27:$BF$27,1,AW$5-$D140+1),0)</f>
        <v>0</v>
      </c>
      <c r="AX140" s="139" cm="1">
        <f t="array" ref="AX140">IF($D140&lt;=AX$5,$E140*INDEX($L$27:$BF$27,1,AX$5-$D140+1),0)</f>
        <v>0</v>
      </c>
      <c r="AY140" s="139" cm="1">
        <f t="array" ref="AY140">IF($D140&lt;=AY$5,$E140*INDEX($L$27:$BF$27,1,AY$5-$D140+1),0)</f>
        <v>0</v>
      </c>
      <c r="AZ140" s="139" cm="1">
        <f t="array" ref="AZ140">IF($D140&lt;=AZ$5,$E140*INDEX($L$27:$BF$27,1,AZ$5-$D140+1),0)</f>
        <v>0</v>
      </c>
      <c r="BA140" s="139" cm="1">
        <f t="array" ref="BA140">IF($D140&lt;=BA$5,$E140*INDEX($L$27:$BF$27,1,BA$5-$D140+1),0)</f>
        <v>0</v>
      </c>
      <c r="BB140" s="139" cm="1">
        <f t="array" ref="BB140">IF($D140&lt;=BB$5,$E140*INDEX($L$27:$BF$27,1,BB$5-$D140+1),0)</f>
        <v>0</v>
      </c>
      <c r="BC140" s="139" cm="1">
        <f t="array" ref="BC140">IF($D140&lt;=BC$5,$E140*INDEX($L$27:$BF$27,1,BC$5-$D140+1),0)</f>
        <v>0</v>
      </c>
      <c r="BD140" s="139" cm="1">
        <f t="array" ref="BD140">IF($D140&lt;=BD$5,$E140*INDEX($L$27:$BF$27,1,BD$5-$D140+1),0)</f>
        <v>0</v>
      </c>
      <c r="BE140" s="139" cm="1">
        <f t="array" ref="BE140">IF($D140&lt;=BE$5,$E140*INDEX($L$27:$BF$27,1,BE$5-$D140+1),0)</f>
        <v>0</v>
      </c>
      <c r="BF140" s="139" cm="1">
        <f t="array" ref="BF140">IF($D140&lt;=BF$5,$E140*INDEX($L$27:$BF$27,1,BF$5-$D140+1),0)</f>
        <v>0</v>
      </c>
      <c r="BH140" s="70">
        <f t="shared" ca="1" si="123"/>
        <v>0</v>
      </c>
      <c r="BI140" s="70">
        <f t="shared" ca="1" si="123"/>
        <v>0</v>
      </c>
      <c r="BJ140" s="70">
        <f t="shared" ca="1" si="123"/>
        <v>0</v>
      </c>
      <c r="BK140" s="70">
        <f t="shared" ca="1" si="123"/>
        <v>0</v>
      </c>
      <c r="BL140" s="70">
        <f t="shared" ca="1" si="123"/>
        <v>0</v>
      </c>
      <c r="BM140" s="70">
        <f t="shared" ca="1" si="123"/>
        <v>0</v>
      </c>
      <c r="BN140" s="70">
        <f t="shared" ca="1" si="123"/>
        <v>0</v>
      </c>
      <c r="BO140" s="70">
        <f t="shared" ca="1" si="123"/>
        <v>0</v>
      </c>
      <c r="BP140" s="70">
        <f t="shared" ca="1" si="123"/>
        <v>0</v>
      </c>
      <c r="BQ140" s="70">
        <f t="shared" ca="1" si="123"/>
        <v>0</v>
      </c>
      <c r="BR140" s="70">
        <f t="shared" ca="1" si="123"/>
        <v>0</v>
      </c>
      <c r="BS140" s="70">
        <f t="shared" ca="1" si="123"/>
        <v>0</v>
      </c>
      <c r="BT140" s="70">
        <f t="shared" ca="1" si="123"/>
        <v>0</v>
      </c>
      <c r="BU140" s="70">
        <f t="shared" ca="1" si="123"/>
        <v>0</v>
      </c>
      <c r="BV140" s="70">
        <f t="shared" ca="1" si="123"/>
        <v>0</v>
      </c>
      <c r="BW140" s="70">
        <f t="shared" ca="1" si="123"/>
        <v>0</v>
      </c>
      <c r="BX140" s="139"/>
      <c r="BY140" s="70">
        <f t="shared" ca="1" si="124"/>
        <v>0</v>
      </c>
      <c r="BZ140" s="70">
        <f t="shared" ca="1" si="124"/>
        <v>0</v>
      </c>
      <c r="CA140" s="70">
        <f t="shared" ca="1" si="124"/>
        <v>0</v>
      </c>
      <c r="CB140" s="70">
        <f t="shared" ca="1" si="124"/>
        <v>0</v>
      </c>
    </row>
    <row r="141" spans="2:80" s="217" customFormat="1" hidden="1" outlineLevel="1">
      <c r="B141" s="223">
        <f t="shared" si="125"/>
        <v>44196</v>
      </c>
      <c r="C141" s="136"/>
      <c r="D141" s="17">
        <f t="shared" si="126"/>
        <v>12</v>
      </c>
      <c r="E141" s="36" cm="1">
        <f t="array" ref="E141">INDEX(L$20:BF$20,1,D141)</f>
        <v>0</v>
      </c>
      <c r="F141" s="36"/>
      <c r="G141" s="36"/>
      <c r="H141" s="36"/>
      <c r="I141" s="36"/>
      <c r="J141" s="36"/>
      <c r="K141" s="36"/>
      <c r="L141" s="139" cm="1">
        <f t="array" ref="L141">IF($D141&lt;=L$5,$E141*INDEX($L$27:$BF$27,1,L$5-$D141+1),0)</f>
        <v>0</v>
      </c>
      <c r="M141" s="139" cm="1">
        <f t="array" ref="M141">IF($D141&lt;=M$5,$E141*INDEX($L$27:$BF$27,1,M$5-$D141+1),0)</f>
        <v>0</v>
      </c>
      <c r="N141" s="139" cm="1">
        <f t="array" ref="N141">IF($D141&lt;=N$5,$E141*INDEX($L$27:$BF$27,1,N$5-$D141+1),0)</f>
        <v>0</v>
      </c>
      <c r="O141" s="139" cm="1">
        <f t="array" ref="O141">IF($D141&lt;=O$5,$E141*INDEX($L$27:$BF$27,1,O$5-$D141+1),0)</f>
        <v>0</v>
      </c>
      <c r="P141" s="139" cm="1">
        <f t="array" ref="P141">IF($D141&lt;=P$5,$E141*INDEX($L$27:$BF$27,1,P$5-$D141+1),0)</f>
        <v>0</v>
      </c>
      <c r="Q141" s="139" cm="1">
        <f t="array" ref="Q141">IF($D141&lt;=Q$5,$E141*INDEX($L$27:$BF$27,1,Q$5-$D141+1),0)</f>
        <v>0</v>
      </c>
      <c r="R141" s="139" cm="1">
        <f t="array" ref="R141">IF($D141&lt;=R$5,$E141*INDEX($L$27:$BF$27,1,R$5-$D141+1),0)</f>
        <v>0</v>
      </c>
      <c r="S141" s="139" cm="1">
        <f t="array" ref="S141">IF($D141&lt;=S$5,$E141*INDEX($L$27:$BF$27,1,S$5-$D141+1),0)</f>
        <v>0</v>
      </c>
      <c r="T141" s="139" cm="1">
        <f t="array" ref="T141">IF($D141&lt;=T$5,$E141*INDEX($L$27:$BF$27,1,T$5-$D141+1),0)</f>
        <v>0</v>
      </c>
      <c r="U141" s="139" cm="1">
        <f t="array" ref="U141">IF($D141&lt;=U$5,$E141*INDEX($L$27:$BF$27,1,U$5-$D141+1),0)</f>
        <v>0</v>
      </c>
      <c r="V141" s="139" cm="1">
        <f t="array" ref="V141">IF($D141&lt;=V$5,$E141*INDEX($L$27:$BF$27,1,V$5-$D141+1),0)</f>
        <v>0</v>
      </c>
      <c r="W141" s="139" cm="1">
        <f t="array" ref="W141">IF($D141&lt;=W$5,$E141*INDEX($L$27:$BF$27,1,W$5-$D141+1),0)</f>
        <v>0</v>
      </c>
      <c r="X141" s="139" cm="1">
        <f t="array" ref="X141">IF($D141&lt;=X$5,$E141*INDEX($L$27:$BF$27,1,X$5-$D141+1),0)</f>
        <v>0</v>
      </c>
      <c r="Y141" s="139" cm="1">
        <f t="array" ref="Y141">IF($D141&lt;=Y$5,$E141*INDEX($L$27:$BF$27,1,Y$5-$D141+1),0)</f>
        <v>0</v>
      </c>
      <c r="Z141" s="139" cm="1">
        <f t="array" ref="Z141">IF($D141&lt;=Z$5,$E141*INDEX($L$27:$BF$27,1,Z$5-$D141+1),0)</f>
        <v>0</v>
      </c>
      <c r="AA141" s="139" cm="1">
        <f t="array" ref="AA141">IF($D141&lt;=AA$5,$E141*INDEX($L$27:$BF$27,1,AA$5-$D141+1),0)</f>
        <v>0</v>
      </c>
      <c r="AB141" s="139" cm="1">
        <f t="array" ref="AB141">IF($D141&lt;=AB$5,$E141*INDEX($L$27:$BF$27,1,AB$5-$D141+1),0)</f>
        <v>0</v>
      </c>
      <c r="AC141" s="139" cm="1">
        <f t="array" ref="AC141">IF($D141&lt;=AC$5,$E141*INDEX($L$27:$BF$27,1,AC$5-$D141+1),0)</f>
        <v>0</v>
      </c>
      <c r="AD141" s="139" cm="1">
        <f t="array" ref="AD141">IF($D141&lt;=AD$5,$E141*INDEX($L$27:$BF$27,1,AD$5-$D141+1),0)</f>
        <v>0</v>
      </c>
      <c r="AE141" s="139" cm="1">
        <f t="array" ref="AE141">IF($D141&lt;=AE$5,$E141*INDEX($L$27:$BF$27,1,AE$5-$D141+1),0)</f>
        <v>0</v>
      </c>
      <c r="AF141" s="139" cm="1">
        <f t="array" ref="AF141">IF($D141&lt;=AF$5,$E141*INDEX($L$27:$BF$27,1,AF$5-$D141+1),0)</f>
        <v>0</v>
      </c>
      <c r="AG141" s="139" cm="1">
        <f t="array" ref="AG141">IF($D141&lt;=AG$5,$E141*INDEX($L$27:$BF$27,1,AG$5-$D141+1),0)</f>
        <v>0</v>
      </c>
      <c r="AH141" s="139" cm="1">
        <f t="array" ref="AH141">IF($D141&lt;=AH$5,$E141*INDEX($L$27:$BF$27,1,AH$5-$D141+1),0)</f>
        <v>0</v>
      </c>
      <c r="AI141" s="139" cm="1">
        <f t="array" ref="AI141">IF($D141&lt;=AI$5,$E141*INDEX($L$27:$BF$27,1,AI$5-$D141+1),0)</f>
        <v>0</v>
      </c>
      <c r="AJ141" s="139" cm="1">
        <f t="array" ref="AJ141">IF($D141&lt;=AJ$5,$E141*INDEX($L$27:$BF$27,1,AJ$5-$D141+1),0)</f>
        <v>0</v>
      </c>
      <c r="AK141" s="139" cm="1">
        <f t="array" ref="AK141">IF($D141&lt;=AK$5,$E141*INDEX($L$27:$BF$27,1,AK$5-$D141+1),0)</f>
        <v>0</v>
      </c>
      <c r="AL141" s="139" cm="1">
        <f t="array" ref="AL141">IF($D141&lt;=AL$5,$E141*INDEX($L$27:$BF$27,1,AL$5-$D141+1),0)</f>
        <v>0</v>
      </c>
      <c r="AM141" s="139" cm="1">
        <f t="array" ref="AM141">IF($D141&lt;=AM$5,$E141*INDEX($L$27:$BF$27,1,AM$5-$D141+1),0)</f>
        <v>0</v>
      </c>
      <c r="AN141" s="139" cm="1">
        <f t="array" ref="AN141">IF($D141&lt;=AN$5,$E141*INDEX($L$27:$BF$27,1,AN$5-$D141+1),0)</f>
        <v>0</v>
      </c>
      <c r="AO141" s="139" cm="1">
        <f t="array" ref="AO141">IF($D141&lt;=AO$5,$E141*INDEX($L$27:$BF$27,1,AO$5-$D141+1),0)</f>
        <v>0</v>
      </c>
      <c r="AP141" s="139" cm="1">
        <f t="array" ref="AP141">IF($D141&lt;=AP$5,$E141*INDEX($L$27:$BF$27,1,AP$5-$D141+1),0)</f>
        <v>0</v>
      </c>
      <c r="AQ141" s="139" cm="1">
        <f t="array" ref="AQ141">IF($D141&lt;=AQ$5,$E141*INDEX($L$27:$BF$27,1,AQ$5-$D141+1),0)</f>
        <v>0</v>
      </c>
      <c r="AR141" s="139" cm="1">
        <f t="array" ref="AR141">IF($D141&lt;=AR$5,$E141*INDEX($L$27:$BF$27,1,AR$5-$D141+1),0)</f>
        <v>0</v>
      </c>
      <c r="AS141" s="139" cm="1">
        <f t="array" ref="AS141">IF($D141&lt;=AS$5,$E141*INDEX($L$27:$BF$27,1,AS$5-$D141+1),0)</f>
        <v>0</v>
      </c>
      <c r="AT141" s="139" cm="1">
        <f t="array" ref="AT141">IF($D141&lt;=AT$5,$E141*INDEX($L$27:$BF$27,1,AT$5-$D141+1),0)</f>
        <v>0</v>
      </c>
      <c r="AU141" s="139" cm="1">
        <f t="array" ref="AU141">IF($D141&lt;=AU$5,$E141*INDEX($L$27:$BF$27,1,AU$5-$D141+1),0)</f>
        <v>0</v>
      </c>
      <c r="AV141" s="139" cm="1">
        <f t="array" ref="AV141">IF($D141&lt;=AV$5,$E141*INDEX($L$27:$BF$27,1,AV$5-$D141+1),0)</f>
        <v>0</v>
      </c>
      <c r="AW141" s="139" cm="1">
        <f t="array" ref="AW141">IF($D141&lt;=AW$5,$E141*INDEX($L$27:$BF$27,1,AW$5-$D141+1),0)</f>
        <v>0</v>
      </c>
      <c r="AX141" s="139" cm="1">
        <f t="array" ref="AX141">IF($D141&lt;=AX$5,$E141*INDEX($L$27:$BF$27,1,AX$5-$D141+1),0)</f>
        <v>0</v>
      </c>
      <c r="AY141" s="139" cm="1">
        <f t="array" ref="AY141">IF($D141&lt;=AY$5,$E141*INDEX($L$27:$BF$27,1,AY$5-$D141+1),0)</f>
        <v>0</v>
      </c>
      <c r="AZ141" s="139" cm="1">
        <f t="array" ref="AZ141">IF($D141&lt;=AZ$5,$E141*INDEX($L$27:$BF$27,1,AZ$5-$D141+1),0)</f>
        <v>0</v>
      </c>
      <c r="BA141" s="139" cm="1">
        <f t="array" ref="BA141">IF($D141&lt;=BA$5,$E141*INDEX($L$27:$BF$27,1,BA$5-$D141+1),0)</f>
        <v>0</v>
      </c>
      <c r="BB141" s="139" cm="1">
        <f t="array" ref="BB141">IF($D141&lt;=BB$5,$E141*INDEX($L$27:$BF$27,1,BB$5-$D141+1),0)</f>
        <v>0</v>
      </c>
      <c r="BC141" s="139" cm="1">
        <f t="array" ref="BC141">IF($D141&lt;=BC$5,$E141*INDEX($L$27:$BF$27,1,BC$5-$D141+1),0)</f>
        <v>0</v>
      </c>
      <c r="BD141" s="139" cm="1">
        <f t="array" ref="BD141">IF($D141&lt;=BD$5,$E141*INDEX($L$27:$BF$27,1,BD$5-$D141+1),0)</f>
        <v>0</v>
      </c>
      <c r="BE141" s="139" cm="1">
        <f t="array" ref="BE141">IF($D141&lt;=BE$5,$E141*INDEX($L$27:$BF$27,1,BE$5-$D141+1),0)</f>
        <v>0</v>
      </c>
      <c r="BF141" s="139" cm="1">
        <f t="array" ref="BF141">IF($D141&lt;=BF$5,$E141*INDEX($L$27:$BF$27,1,BF$5-$D141+1),0)</f>
        <v>0</v>
      </c>
      <c r="BH141" s="70">
        <f t="shared" ca="1" si="123"/>
        <v>0</v>
      </c>
      <c r="BI141" s="70">
        <f t="shared" ca="1" si="123"/>
        <v>0</v>
      </c>
      <c r="BJ141" s="70">
        <f t="shared" ca="1" si="123"/>
        <v>0</v>
      </c>
      <c r="BK141" s="70">
        <f t="shared" ca="1" si="123"/>
        <v>0</v>
      </c>
      <c r="BL141" s="70">
        <f t="shared" ca="1" si="123"/>
        <v>0</v>
      </c>
      <c r="BM141" s="70">
        <f t="shared" ca="1" si="123"/>
        <v>0</v>
      </c>
      <c r="BN141" s="70">
        <f t="shared" ca="1" si="123"/>
        <v>0</v>
      </c>
      <c r="BO141" s="70">
        <f t="shared" ca="1" si="123"/>
        <v>0</v>
      </c>
      <c r="BP141" s="70">
        <f t="shared" ca="1" si="123"/>
        <v>0</v>
      </c>
      <c r="BQ141" s="70">
        <f t="shared" ca="1" si="123"/>
        <v>0</v>
      </c>
      <c r="BR141" s="70">
        <f t="shared" ca="1" si="123"/>
        <v>0</v>
      </c>
      <c r="BS141" s="70">
        <f t="shared" ca="1" si="123"/>
        <v>0</v>
      </c>
      <c r="BT141" s="70">
        <f t="shared" ca="1" si="123"/>
        <v>0</v>
      </c>
      <c r="BU141" s="70">
        <f t="shared" ca="1" si="123"/>
        <v>0</v>
      </c>
      <c r="BV141" s="70">
        <f t="shared" ca="1" si="123"/>
        <v>0</v>
      </c>
      <c r="BW141" s="70">
        <f t="shared" ca="1" si="123"/>
        <v>0</v>
      </c>
      <c r="BX141" s="139"/>
      <c r="BY141" s="70">
        <f t="shared" ca="1" si="124"/>
        <v>0</v>
      </c>
      <c r="BZ141" s="70">
        <f t="shared" ca="1" si="124"/>
        <v>0</v>
      </c>
      <c r="CA141" s="70">
        <f t="shared" ca="1" si="124"/>
        <v>0</v>
      </c>
      <c r="CB141" s="70">
        <f t="shared" ca="1" si="124"/>
        <v>0</v>
      </c>
    </row>
    <row r="142" spans="2:80" s="217" customFormat="1" hidden="1" outlineLevel="1">
      <c r="B142" s="223">
        <f t="shared" si="125"/>
        <v>44227</v>
      </c>
      <c r="C142" s="136"/>
      <c r="D142" s="17">
        <f t="shared" si="126"/>
        <v>13</v>
      </c>
      <c r="E142" s="36" cm="1">
        <f t="array" ref="E142">INDEX(L$20:BF$20,1,D142)</f>
        <v>0</v>
      </c>
      <c r="F142" s="36"/>
      <c r="G142" s="36"/>
      <c r="H142" s="36"/>
      <c r="I142" s="36"/>
      <c r="J142" s="36"/>
      <c r="K142" s="36"/>
      <c r="L142" s="139" cm="1">
        <f t="array" ref="L142">IF($D142&lt;=L$5,$E142*INDEX($L$27:$BF$27,1,L$5-$D142+1),0)</f>
        <v>0</v>
      </c>
      <c r="M142" s="139" cm="1">
        <f t="array" ref="M142">IF($D142&lt;=M$5,$E142*INDEX($L$27:$BF$27,1,M$5-$D142+1),0)</f>
        <v>0</v>
      </c>
      <c r="N142" s="139" cm="1">
        <f t="array" ref="N142">IF($D142&lt;=N$5,$E142*INDEX($L$27:$BF$27,1,N$5-$D142+1),0)</f>
        <v>0</v>
      </c>
      <c r="O142" s="139" cm="1">
        <f t="array" ref="O142">IF($D142&lt;=O$5,$E142*INDEX($L$27:$BF$27,1,O$5-$D142+1),0)</f>
        <v>0</v>
      </c>
      <c r="P142" s="139" cm="1">
        <f t="array" ref="P142">IF($D142&lt;=P$5,$E142*INDEX($L$27:$BF$27,1,P$5-$D142+1),0)</f>
        <v>0</v>
      </c>
      <c r="Q142" s="139" cm="1">
        <f t="array" ref="Q142">IF($D142&lt;=Q$5,$E142*INDEX($L$27:$BF$27,1,Q$5-$D142+1),0)</f>
        <v>0</v>
      </c>
      <c r="R142" s="139" cm="1">
        <f t="array" ref="R142">IF($D142&lt;=R$5,$E142*INDEX($L$27:$BF$27,1,R$5-$D142+1),0)</f>
        <v>0</v>
      </c>
      <c r="S142" s="139" cm="1">
        <f t="array" ref="S142">IF($D142&lt;=S$5,$E142*INDEX($L$27:$BF$27,1,S$5-$D142+1),0)</f>
        <v>0</v>
      </c>
      <c r="T142" s="139" cm="1">
        <f t="array" ref="T142">IF($D142&lt;=T$5,$E142*INDEX($L$27:$BF$27,1,T$5-$D142+1),0)</f>
        <v>0</v>
      </c>
      <c r="U142" s="139" cm="1">
        <f t="array" ref="U142">IF($D142&lt;=U$5,$E142*INDEX($L$27:$BF$27,1,U$5-$D142+1),0)</f>
        <v>0</v>
      </c>
      <c r="V142" s="139" cm="1">
        <f t="array" ref="V142">IF($D142&lt;=V$5,$E142*INDEX($L$27:$BF$27,1,V$5-$D142+1),0)</f>
        <v>0</v>
      </c>
      <c r="W142" s="139" cm="1">
        <f t="array" ref="W142">IF($D142&lt;=W$5,$E142*INDEX($L$27:$BF$27,1,W$5-$D142+1),0)</f>
        <v>0</v>
      </c>
      <c r="X142" s="139" cm="1">
        <f t="array" ref="X142">IF($D142&lt;=X$5,$E142*INDEX($L$27:$BF$27,1,X$5-$D142+1),0)</f>
        <v>0</v>
      </c>
      <c r="Y142" s="139" cm="1">
        <f t="array" ref="Y142">IF($D142&lt;=Y$5,$E142*INDEX($L$27:$BF$27,1,Y$5-$D142+1),0)</f>
        <v>0</v>
      </c>
      <c r="Z142" s="139" cm="1">
        <f t="array" ref="Z142">IF($D142&lt;=Z$5,$E142*INDEX($L$27:$BF$27,1,Z$5-$D142+1),0)</f>
        <v>0</v>
      </c>
      <c r="AA142" s="139" cm="1">
        <f t="array" ref="AA142">IF($D142&lt;=AA$5,$E142*INDEX($L$27:$BF$27,1,AA$5-$D142+1),0)</f>
        <v>0</v>
      </c>
      <c r="AB142" s="139" cm="1">
        <f t="array" ref="AB142">IF($D142&lt;=AB$5,$E142*INDEX($L$27:$BF$27,1,AB$5-$D142+1),0)</f>
        <v>0</v>
      </c>
      <c r="AC142" s="139" cm="1">
        <f t="array" ref="AC142">IF($D142&lt;=AC$5,$E142*INDEX($L$27:$BF$27,1,AC$5-$D142+1),0)</f>
        <v>0</v>
      </c>
      <c r="AD142" s="139" cm="1">
        <f t="array" ref="AD142">IF($D142&lt;=AD$5,$E142*INDEX($L$27:$BF$27,1,AD$5-$D142+1),0)</f>
        <v>0</v>
      </c>
      <c r="AE142" s="139" cm="1">
        <f t="array" ref="AE142">IF($D142&lt;=AE$5,$E142*INDEX($L$27:$BF$27,1,AE$5-$D142+1),0)</f>
        <v>0</v>
      </c>
      <c r="AF142" s="139" cm="1">
        <f t="array" ref="AF142">IF($D142&lt;=AF$5,$E142*INDEX($L$27:$BF$27,1,AF$5-$D142+1),0)</f>
        <v>0</v>
      </c>
      <c r="AG142" s="139" cm="1">
        <f t="array" ref="AG142">IF($D142&lt;=AG$5,$E142*INDEX($L$27:$BF$27,1,AG$5-$D142+1),0)</f>
        <v>0</v>
      </c>
      <c r="AH142" s="139" cm="1">
        <f t="array" ref="AH142">IF($D142&lt;=AH$5,$E142*INDEX($L$27:$BF$27,1,AH$5-$D142+1),0)</f>
        <v>0</v>
      </c>
      <c r="AI142" s="139" cm="1">
        <f t="array" ref="AI142">IF($D142&lt;=AI$5,$E142*INDEX($L$27:$BF$27,1,AI$5-$D142+1),0)</f>
        <v>0</v>
      </c>
      <c r="AJ142" s="139" cm="1">
        <f t="array" ref="AJ142">IF($D142&lt;=AJ$5,$E142*INDEX($L$27:$BF$27,1,AJ$5-$D142+1),0)</f>
        <v>0</v>
      </c>
      <c r="AK142" s="139" cm="1">
        <f t="array" ref="AK142">IF($D142&lt;=AK$5,$E142*INDEX($L$27:$BF$27,1,AK$5-$D142+1),0)</f>
        <v>0</v>
      </c>
      <c r="AL142" s="139" cm="1">
        <f t="array" ref="AL142">IF($D142&lt;=AL$5,$E142*INDEX($L$27:$BF$27,1,AL$5-$D142+1),0)</f>
        <v>0</v>
      </c>
      <c r="AM142" s="139" cm="1">
        <f t="array" ref="AM142">IF($D142&lt;=AM$5,$E142*INDEX($L$27:$BF$27,1,AM$5-$D142+1),0)</f>
        <v>0</v>
      </c>
      <c r="AN142" s="139" cm="1">
        <f t="array" ref="AN142">IF($D142&lt;=AN$5,$E142*INDEX($L$27:$BF$27,1,AN$5-$D142+1),0)</f>
        <v>0</v>
      </c>
      <c r="AO142" s="139" cm="1">
        <f t="array" ref="AO142">IF($D142&lt;=AO$5,$E142*INDEX($L$27:$BF$27,1,AO$5-$D142+1),0)</f>
        <v>0</v>
      </c>
      <c r="AP142" s="139" cm="1">
        <f t="array" ref="AP142">IF($D142&lt;=AP$5,$E142*INDEX($L$27:$BF$27,1,AP$5-$D142+1),0)</f>
        <v>0</v>
      </c>
      <c r="AQ142" s="139" cm="1">
        <f t="array" ref="AQ142">IF($D142&lt;=AQ$5,$E142*INDEX($L$27:$BF$27,1,AQ$5-$D142+1),0)</f>
        <v>0</v>
      </c>
      <c r="AR142" s="139" cm="1">
        <f t="array" ref="AR142">IF($D142&lt;=AR$5,$E142*INDEX($L$27:$BF$27,1,AR$5-$D142+1),0)</f>
        <v>0</v>
      </c>
      <c r="AS142" s="139" cm="1">
        <f t="array" ref="AS142">IF($D142&lt;=AS$5,$E142*INDEX($L$27:$BF$27,1,AS$5-$D142+1),0)</f>
        <v>0</v>
      </c>
      <c r="AT142" s="139" cm="1">
        <f t="array" ref="AT142">IF($D142&lt;=AT$5,$E142*INDEX($L$27:$BF$27,1,AT$5-$D142+1),0)</f>
        <v>0</v>
      </c>
      <c r="AU142" s="139" cm="1">
        <f t="array" ref="AU142">IF($D142&lt;=AU$5,$E142*INDEX($L$27:$BF$27,1,AU$5-$D142+1),0)</f>
        <v>0</v>
      </c>
      <c r="AV142" s="139" cm="1">
        <f t="array" ref="AV142">IF($D142&lt;=AV$5,$E142*INDEX($L$27:$BF$27,1,AV$5-$D142+1),0)</f>
        <v>0</v>
      </c>
      <c r="AW142" s="139" cm="1">
        <f t="array" ref="AW142">IF($D142&lt;=AW$5,$E142*INDEX($L$27:$BF$27,1,AW$5-$D142+1),0)</f>
        <v>0</v>
      </c>
      <c r="AX142" s="139" cm="1">
        <f t="array" ref="AX142">IF($D142&lt;=AX$5,$E142*INDEX($L$27:$BF$27,1,AX$5-$D142+1),0)</f>
        <v>0</v>
      </c>
      <c r="AY142" s="139" cm="1">
        <f t="array" ref="AY142">IF($D142&lt;=AY$5,$E142*INDEX($L$27:$BF$27,1,AY$5-$D142+1),0)</f>
        <v>0</v>
      </c>
      <c r="AZ142" s="139" cm="1">
        <f t="array" ref="AZ142">IF($D142&lt;=AZ$5,$E142*INDEX($L$27:$BF$27,1,AZ$5-$D142+1),0)</f>
        <v>0</v>
      </c>
      <c r="BA142" s="139" cm="1">
        <f t="array" ref="BA142">IF($D142&lt;=BA$5,$E142*INDEX($L$27:$BF$27,1,BA$5-$D142+1),0)</f>
        <v>0</v>
      </c>
      <c r="BB142" s="139" cm="1">
        <f t="array" ref="BB142">IF($D142&lt;=BB$5,$E142*INDEX($L$27:$BF$27,1,BB$5-$D142+1),0)</f>
        <v>0</v>
      </c>
      <c r="BC142" s="139" cm="1">
        <f t="array" ref="BC142">IF($D142&lt;=BC$5,$E142*INDEX($L$27:$BF$27,1,BC$5-$D142+1),0)</f>
        <v>0</v>
      </c>
      <c r="BD142" s="139" cm="1">
        <f t="array" ref="BD142">IF($D142&lt;=BD$5,$E142*INDEX($L$27:$BF$27,1,BD$5-$D142+1),0)</f>
        <v>0</v>
      </c>
      <c r="BE142" s="139" cm="1">
        <f t="array" ref="BE142">IF($D142&lt;=BE$5,$E142*INDEX($L$27:$BF$27,1,BE$5-$D142+1),0)</f>
        <v>0</v>
      </c>
      <c r="BF142" s="139" cm="1">
        <f t="array" ref="BF142">IF($D142&lt;=BF$5,$E142*INDEX($L$27:$BF$27,1,BF$5-$D142+1),0)</f>
        <v>0</v>
      </c>
      <c r="BH142" s="70">
        <f t="shared" ca="1" si="123"/>
        <v>0</v>
      </c>
      <c r="BI142" s="70">
        <f t="shared" ca="1" si="123"/>
        <v>0</v>
      </c>
      <c r="BJ142" s="70">
        <f t="shared" ca="1" si="123"/>
        <v>0</v>
      </c>
      <c r="BK142" s="70">
        <f t="shared" ca="1" si="123"/>
        <v>0</v>
      </c>
      <c r="BL142" s="70">
        <f t="shared" ca="1" si="123"/>
        <v>0</v>
      </c>
      <c r="BM142" s="70">
        <f t="shared" ca="1" si="123"/>
        <v>0</v>
      </c>
      <c r="BN142" s="70">
        <f t="shared" ca="1" si="123"/>
        <v>0</v>
      </c>
      <c r="BO142" s="70">
        <f t="shared" ca="1" si="123"/>
        <v>0</v>
      </c>
      <c r="BP142" s="70">
        <f t="shared" ca="1" si="123"/>
        <v>0</v>
      </c>
      <c r="BQ142" s="70">
        <f t="shared" ca="1" si="123"/>
        <v>0</v>
      </c>
      <c r="BR142" s="70">
        <f t="shared" ca="1" si="123"/>
        <v>0</v>
      </c>
      <c r="BS142" s="70">
        <f t="shared" ca="1" si="123"/>
        <v>0</v>
      </c>
      <c r="BT142" s="70">
        <f t="shared" ca="1" si="123"/>
        <v>0</v>
      </c>
      <c r="BU142" s="70">
        <f t="shared" ca="1" si="123"/>
        <v>0</v>
      </c>
      <c r="BV142" s="70">
        <f t="shared" ca="1" si="123"/>
        <v>0</v>
      </c>
      <c r="BW142" s="70">
        <f t="shared" ca="1" si="123"/>
        <v>0</v>
      </c>
      <c r="BX142" s="139"/>
      <c r="BY142" s="70">
        <f t="shared" ca="1" si="124"/>
        <v>0</v>
      </c>
      <c r="BZ142" s="70">
        <f t="shared" ca="1" si="124"/>
        <v>0</v>
      </c>
      <c r="CA142" s="70">
        <f t="shared" ca="1" si="124"/>
        <v>0</v>
      </c>
      <c r="CB142" s="70">
        <f t="shared" ca="1" si="124"/>
        <v>0</v>
      </c>
    </row>
    <row r="143" spans="2:80" s="217" customFormat="1" hidden="1" outlineLevel="1">
      <c r="B143" s="223">
        <f t="shared" si="125"/>
        <v>44255</v>
      </c>
      <c r="C143" s="136"/>
      <c r="D143" s="17">
        <f t="shared" si="126"/>
        <v>14</v>
      </c>
      <c r="E143" s="36" cm="1">
        <f t="array" ref="E143">INDEX(L$20:BF$20,1,D143)</f>
        <v>0</v>
      </c>
      <c r="F143" s="36"/>
      <c r="G143" s="36"/>
      <c r="H143" s="36"/>
      <c r="I143" s="36"/>
      <c r="J143" s="36"/>
      <c r="K143" s="36"/>
      <c r="L143" s="139" cm="1">
        <f t="array" ref="L143">IF($D143&lt;=L$5,$E143*INDEX($L$27:$BF$27,1,L$5-$D143+1),0)</f>
        <v>0</v>
      </c>
      <c r="M143" s="139" cm="1">
        <f t="array" ref="M143">IF($D143&lt;=M$5,$E143*INDEX($L$27:$BF$27,1,M$5-$D143+1),0)</f>
        <v>0</v>
      </c>
      <c r="N143" s="139" cm="1">
        <f t="array" ref="N143">IF($D143&lt;=N$5,$E143*INDEX($L$27:$BF$27,1,N$5-$D143+1),0)</f>
        <v>0</v>
      </c>
      <c r="O143" s="139" cm="1">
        <f t="array" ref="O143">IF($D143&lt;=O$5,$E143*INDEX($L$27:$BF$27,1,O$5-$D143+1),0)</f>
        <v>0</v>
      </c>
      <c r="P143" s="139" cm="1">
        <f t="array" ref="P143">IF($D143&lt;=P$5,$E143*INDEX($L$27:$BF$27,1,P$5-$D143+1),0)</f>
        <v>0</v>
      </c>
      <c r="Q143" s="139" cm="1">
        <f t="array" ref="Q143">IF($D143&lt;=Q$5,$E143*INDEX($L$27:$BF$27,1,Q$5-$D143+1),0)</f>
        <v>0</v>
      </c>
      <c r="R143" s="139" cm="1">
        <f t="array" ref="R143">IF($D143&lt;=R$5,$E143*INDEX($L$27:$BF$27,1,R$5-$D143+1),0)</f>
        <v>0</v>
      </c>
      <c r="S143" s="139" cm="1">
        <f t="array" ref="S143">IF($D143&lt;=S$5,$E143*INDEX($L$27:$BF$27,1,S$5-$D143+1),0)</f>
        <v>0</v>
      </c>
      <c r="T143" s="139" cm="1">
        <f t="array" ref="T143">IF($D143&lt;=T$5,$E143*INDEX($L$27:$BF$27,1,T$5-$D143+1),0)</f>
        <v>0</v>
      </c>
      <c r="U143" s="139" cm="1">
        <f t="array" ref="U143">IF($D143&lt;=U$5,$E143*INDEX($L$27:$BF$27,1,U$5-$D143+1),0)</f>
        <v>0</v>
      </c>
      <c r="V143" s="139" cm="1">
        <f t="array" ref="V143">IF($D143&lt;=V$5,$E143*INDEX($L$27:$BF$27,1,V$5-$D143+1),0)</f>
        <v>0</v>
      </c>
      <c r="W143" s="139" cm="1">
        <f t="array" ref="W143">IF($D143&lt;=W$5,$E143*INDEX($L$27:$BF$27,1,W$5-$D143+1),0)</f>
        <v>0</v>
      </c>
      <c r="X143" s="139" cm="1">
        <f t="array" ref="X143">IF($D143&lt;=X$5,$E143*INDEX($L$27:$BF$27,1,X$5-$D143+1),0)</f>
        <v>0</v>
      </c>
      <c r="Y143" s="139" cm="1">
        <f t="array" ref="Y143">IF($D143&lt;=Y$5,$E143*INDEX($L$27:$BF$27,1,Y$5-$D143+1),0)</f>
        <v>0</v>
      </c>
      <c r="Z143" s="139" cm="1">
        <f t="array" ref="Z143">IF($D143&lt;=Z$5,$E143*INDEX($L$27:$BF$27,1,Z$5-$D143+1),0)</f>
        <v>0</v>
      </c>
      <c r="AA143" s="139" cm="1">
        <f t="array" ref="AA143">IF($D143&lt;=AA$5,$E143*INDEX($L$27:$BF$27,1,AA$5-$D143+1),0)</f>
        <v>0</v>
      </c>
      <c r="AB143" s="139" cm="1">
        <f t="array" ref="AB143">IF($D143&lt;=AB$5,$E143*INDEX($L$27:$BF$27,1,AB$5-$D143+1),0)</f>
        <v>0</v>
      </c>
      <c r="AC143" s="139" cm="1">
        <f t="array" ref="AC143">IF($D143&lt;=AC$5,$E143*INDEX($L$27:$BF$27,1,AC$5-$D143+1),0)</f>
        <v>0</v>
      </c>
      <c r="AD143" s="139" cm="1">
        <f t="array" ref="AD143">IF($D143&lt;=AD$5,$E143*INDEX($L$27:$BF$27,1,AD$5-$D143+1),0)</f>
        <v>0</v>
      </c>
      <c r="AE143" s="139" cm="1">
        <f t="array" ref="AE143">IF($D143&lt;=AE$5,$E143*INDEX($L$27:$BF$27,1,AE$5-$D143+1),0)</f>
        <v>0</v>
      </c>
      <c r="AF143" s="139" cm="1">
        <f t="array" ref="AF143">IF($D143&lt;=AF$5,$E143*INDEX($L$27:$BF$27,1,AF$5-$D143+1),0)</f>
        <v>0</v>
      </c>
      <c r="AG143" s="139" cm="1">
        <f t="array" ref="AG143">IF($D143&lt;=AG$5,$E143*INDEX($L$27:$BF$27,1,AG$5-$D143+1),0)</f>
        <v>0</v>
      </c>
      <c r="AH143" s="139" cm="1">
        <f t="array" ref="AH143">IF($D143&lt;=AH$5,$E143*INDEX($L$27:$BF$27,1,AH$5-$D143+1),0)</f>
        <v>0</v>
      </c>
      <c r="AI143" s="139" cm="1">
        <f t="array" ref="AI143">IF($D143&lt;=AI$5,$E143*INDEX($L$27:$BF$27,1,AI$5-$D143+1),0)</f>
        <v>0</v>
      </c>
      <c r="AJ143" s="139" cm="1">
        <f t="array" ref="AJ143">IF($D143&lt;=AJ$5,$E143*INDEX($L$27:$BF$27,1,AJ$5-$D143+1),0)</f>
        <v>0</v>
      </c>
      <c r="AK143" s="139" cm="1">
        <f t="array" ref="AK143">IF($D143&lt;=AK$5,$E143*INDEX($L$27:$BF$27,1,AK$5-$D143+1),0)</f>
        <v>0</v>
      </c>
      <c r="AL143" s="139" cm="1">
        <f t="array" ref="AL143">IF($D143&lt;=AL$5,$E143*INDEX($L$27:$BF$27,1,AL$5-$D143+1),0)</f>
        <v>0</v>
      </c>
      <c r="AM143" s="139" cm="1">
        <f t="array" ref="AM143">IF($D143&lt;=AM$5,$E143*INDEX($L$27:$BF$27,1,AM$5-$D143+1),0)</f>
        <v>0</v>
      </c>
      <c r="AN143" s="139" cm="1">
        <f t="array" ref="AN143">IF($D143&lt;=AN$5,$E143*INDEX($L$27:$BF$27,1,AN$5-$D143+1),0)</f>
        <v>0</v>
      </c>
      <c r="AO143" s="139" cm="1">
        <f t="array" ref="AO143">IF($D143&lt;=AO$5,$E143*INDEX($L$27:$BF$27,1,AO$5-$D143+1),0)</f>
        <v>0</v>
      </c>
      <c r="AP143" s="139" cm="1">
        <f t="array" ref="AP143">IF($D143&lt;=AP$5,$E143*INDEX($L$27:$BF$27,1,AP$5-$D143+1),0)</f>
        <v>0</v>
      </c>
      <c r="AQ143" s="139" cm="1">
        <f t="array" ref="AQ143">IF($D143&lt;=AQ$5,$E143*INDEX($L$27:$BF$27,1,AQ$5-$D143+1),0)</f>
        <v>0</v>
      </c>
      <c r="AR143" s="139" cm="1">
        <f t="array" ref="AR143">IF($D143&lt;=AR$5,$E143*INDEX($L$27:$BF$27,1,AR$5-$D143+1),0)</f>
        <v>0</v>
      </c>
      <c r="AS143" s="139" cm="1">
        <f t="array" ref="AS143">IF($D143&lt;=AS$5,$E143*INDEX($L$27:$BF$27,1,AS$5-$D143+1),0)</f>
        <v>0</v>
      </c>
      <c r="AT143" s="139" cm="1">
        <f t="array" ref="AT143">IF($D143&lt;=AT$5,$E143*INDEX($L$27:$BF$27,1,AT$5-$D143+1),0)</f>
        <v>0</v>
      </c>
      <c r="AU143" s="139" cm="1">
        <f t="array" ref="AU143">IF($D143&lt;=AU$5,$E143*INDEX($L$27:$BF$27,1,AU$5-$D143+1),0)</f>
        <v>0</v>
      </c>
      <c r="AV143" s="139" cm="1">
        <f t="array" ref="AV143">IF($D143&lt;=AV$5,$E143*INDEX($L$27:$BF$27,1,AV$5-$D143+1),0)</f>
        <v>0</v>
      </c>
      <c r="AW143" s="139" cm="1">
        <f t="array" ref="AW143">IF($D143&lt;=AW$5,$E143*INDEX($L$27:$BF$27,1,AW$5-$D143+1),0)</f>
        <v>0</v>
      </c>
      <c r="AX143" s="139" cm="1">
        <f t="array" ref="AX143">IF($D143&lt;=AX$5,$E143*INDEX($L$27:$BF$27,1,AX$5-$D143+1),0)</f>
        <v>0</v>
      </c>
      <c r="AY143" s="139" cm="1">
        <f t="array" ref="AY143">IF($D143&lt;=AY$5,$E143*INDEX($L$27:$BF$27,1,AY$5-$D143+1),0)</f>
        <v>0</v>
      </c>
      <c r="AZ143" s="139" cm="1">
        <f t="array" ref="AZ143">IF($D143&lt;=AZ$5,$E143*INDEX($L$27:$BF$27,1,AZ$5-$D143+1),0)</f>
        <v>0</v>
      </c>
      <c r="BA143" s="139" cm="1">
        <f t="array" ref="BA143">IF($D143&lt;=BA$5,$E143*INDEX($L$27:$BF$27,1,BA$5-$D143+1),0)</f>
        <v>0</v>
      </c>
      <c r="BB143" s="139" cm="1">
        <f t="array" ref="BB143">IF($D143&lt;=BB$5,$E143*INDEX($L$27:$BF$27,1,BB$5-$D143+1),0)</f>
        <v>0</v>
      </c>
      <c r="BC143" s="139" cm="1">
        <f t="array" ref="BC143">IF($D143&lt;=BC$5,$E143*INDEX($L$27:$BF$27,1,BC$5-$D143+1),0)</f>
        <v>0</v>
      </c>
      <c r="BD143" s="139" cm="1">
        <f t="array" ref="BD143">IF($D143&lt;=BD$5,$E143*INDEX($L$27:$BF$27,1,BD$5-$D143+1),0)</f>
        <v>0</v>
      </c>
      <c r="BE143" s="139" cm="1">
        <f t="array" ref="BE143">IF($D143&lt;=BE$5,$E143*INDEX($L$27:$BF$27,1,BE$5-$D143+1),0)</f>
        <v>0</v>
      </c>
      <c r="BF143" s="139" cm="1">
        <f t="array" ref="BF143">IF($D143&lt;=BF$5,$E143*INDEX($L$27:$BF$27,1,BF$5-$D143+1),0)</f>
        <v>0</v>
      </c>
      <c r="BH143" s="70">
        <f t="shared" ca="1" si="123"/>
        <v>0</v>
      </c>
      <c r="BI143" s="70">
        <f t="shared" ca="1" si="123"/>
        <v>0</v>
      </c>
      <c r="BJ143" s="70">
        <f t="shared" ca="1" si="123"/>
        <v>0</v>
      </c>
      <c r="BK143" s="70">
        <f t="shared" ca="1" si="123"/>
        <v>0</v>
      </c>
      <c r="BL143" s="70">
        <f t="shared" ca="1" si="123"/>
        <v>0</v>
      </c>
      <c r="BM143" s="70">
        <f t="shared" ca="1" si="123"/>
        <v>0</v>
      </c>
      <c r="BN143" s="70">
        <f t="shared" ca="1" si="123"/>
        <v>0</v>
      </c>
      <c r="BO143" s="70">
        <f t="shared" ca="1" si="123"/>
        <v>0</v>
      </c>
      <c r="BP143" s="70">
        <f t="shared" ca="1" si="123"/>
        <v>0</v>
      </c>
      <c r="BQ143" s="70">
        <f t="shared" ca="1" si="123"/>
        <v>0</v>
      </c>
      <c r="BR143" s="70">
        <f t="shared" ca="1" si="123"/>
        <v>0</v>
      </c>
      <c r="BS143" s="70">
        <f t="shared" ca="1" si="123"/>
        <v>0</v>
      </c>
      <c r="BT143" s="70">
        <f t="shared" ca="1" si="123"/>
        <v>0</v>
      </c>
      <c r="BU143" s="70">
        <f t="shared" ca="1" si="123"/>
        <v>0</v>
      </c>
      <c r="BV143" s="70">
        <f t="shared" ca="1" si="123"/>
        <v>0</v>
      </c>
      <c r="BW143" s="70">
        <f t="shared" ca="1" si="123"/>
        <v>0</v>
      </c>
      <c r="BX143" s="139"/>
      <c r="BY143" s="70">
        <f t="shared" ca="1" si="124"/>
        <v>0</v>
      </c>
      <c r="BZ143" s="70">
        <f t="shared" ca="1" si="124"/>
        <v>0</v>
      </c>
      <c r="CA143" s="70">
        <f t="shared" ca="1" si="124"/>
        <v>0</v>
      </c>
      <c r="CB143" s="70">
        <f t="shared" ca="1" si="124"/>
        <v>0</v>
      </c>
    </row>
    <row r="144" spans="2:80" s="217" customFormat="1" hidden="1" outlineLevel="1">
      <c r="B144" s="223">
        <f t="shared" si="125"/>
        <v>44286</v>
      </c>
      <c r="C144" s="136"/>
      <c r="D144" s="17">
        <f t="shared" si="126"/>
        <v>15</v>
      </c>
      <c r="E144" s="36" cm="1">
        <f t="array" ref="E144">INDEX(L$20:BF$20,1,D144)</f>
        <v>0</v>
      </c>
      <c r="F144" s="36"/>
      <c r="G144" s="36"/>
      <c r="H144" s="36"/>
      <c r="I144" s="36"/>
      <c r="J144" s="36"/>
      <c r="K144" s="36"/>
      <c r="L144" s="139" cm="1">
        <f t="array" ref="L144">IF($D144&lt;=L$5,$E144*INDEX($L$27:$BF$27,1,L$5-$D144+1),0)</f>
        <v>0</v>
      </c>
      <c r="M144" s="139" cm="1">
        <f t="array" ref="M144">IF($D144&lt;=M$5,$E144*INDEX($L$27:$BF$27,1,M$5-$D144+1),0)</f>
        <v>0</v>
      </c>
      <c r="N144" s="139" cm="1">
        <f t="array" ref="N144">IF($D144&lt;=N$5,$E144*INDEX($L$27:$BF$27,1,N$5-$D144+1),0)</f>
        <v>0</v>
      </c>
      <c r="O144" s="139" cm="1">
        <f t="array" ref="O144">IF($D144&lt;=O$5,$E144*INDEX($L$27:$BF$27,1,O$5-$D144+1),0)</f>
        <v>0</v>
      </c>
      <c r="P144" s="139" cm="1">
        <f t="array" ref="P144">IF($D144&lt;=P$5,$E144*INDEX($L$27:$BF$27,1,P$5-$D144+1),0)</f>
        <v>0</v>
      </c>
      <c r="Q144" s="139" cm="1">
        <f t="array" ref="Q144">IF($D144&lt;=Q$5,$E144*INDEX($L$27:$BF$27,1,Q$5-$D144+1),0)</f>
        <v>0</v>
      </c>
      <c r="R144" s="139" cm="1">
        <f t="array" ref="R144">IF($D144&lt;=R$5,$E144*INDEX($L$27:$BF$27,1,R$5-$D144+1),0)</f>
        <v>0</v>
      </c>
      <c r="S144" s="139" cm="1">
        <f t="array" ref="S144">IF($D144&lt;=S$5,$E144*INDEX($L$27:$BF$27,1,S$5-$D144+1),0)</f>
        <v>0</v>
      </c>
      <c r="T144" s="139" cm="1">
        <f t="array" ref="T144">IF($D144&lt;=T$5,$E144*INDEX($L$27:$BF$27,1,T$5-$D144+1),0)</f>
        <v>0</v>
      </c>
      <c r="U144" s="139" cm="1">
        <f t="array" ref="U144">IF($D144&lt;=U$5,$E144*INDEX($L$27:$BF$27,1,U$5-$D144+1),0)</f>
        <v>0</v>
      </c>
      <c r="V144" s="139" cm="1">
        <f t="array" ref="V144">IF($D144&lt;=V$5,$E144*INDEX($L$27:$BF$27,1,V$5-$D144+1),0)</f>
        <v>0</v>
      </c>
      <c r="W144" s="139" cm="1">
        <f t="array" ref="W144">IF($D144&lt;=W$5,$E144*INDEX($L$27:$BF$27,1,W$5-$D144+1),0)</f>
        <v>0</v>
      </c>
      <c r="X144" s="139" cm="1">
        <f t="array" ref="X144">IF($D144&lt;=X$5,$E144*INDEX($L$27:$BF$27,1,X$5-$D144+1),0)</f>
        <v>0</v>
      </c>
      <c r="Y144" s="139" cm="1">
        <f t="array" ref="Y144">IF($D144&lt;=Y$5,$E144*INDEX($L$27:$BF$27,1,Y$5-$D144+1),0)</f>
        <v>0</v>
      </c>
      <c r="Z144" s="139" cm="1">
        <f t="array" ref="Z144">IF($D144&lt;=Z$5,$E144*INDEX($L$27:$BF$27,1,Z$5-$D144+1),0)</f>
        <v>0</v>
      </c>
      <c r="AA144" s="139" cm="1">
        <f t="array" ref="AA144">IF($D144&lt;=AA$5,$E144*INDEX($L$27:$BF$27,1,AA$5-$D144+1),0)</f>
        <v>0</v>
      </c>
      <c r="AB144" s="139" cm="1">
        <f t="array" ref="AB144">IF($D144&lt;=AB$5,$E144*INDEX($L$27:$BF$27,1,AB$5-$D144+1),0)</f>
        <v>0</v>
      </c>
      <c r="AC144" s="139" cm="1">
        <f t="array" ref="AC144">IF($D144&lt;=AC$5,$E144*INDEX($L$27:$BF$27,1,AC$5-$D144+1),0)</f>
        <v>0</v>
      </c>
      <c r="AD144" s="139" cm="1">
        <f t="array" ref="AD144">IF($D144&lt;=AD$5,$E144*INDEX($L$27:$BF$27,1,AD$5-$D144+1),0)</f>
        <v>0</v>
      </c>
      <c r="AE144" s="139" cm="1">
        <f t="array" ref="AE144">IF($D144&lt;=AE$5,$E144*INDEX($L$27:$BF$27,1,AE$5-$D144+1),0)</f>
        <v>0</v>
      </c>
      <c r="AF144" s="139" cm="1">
        <f t="array" ref="AF144">IF($D144&lt;=AF$5,$E144*INDEX($L$27:$BF$27,1,AF$5-$D144+1),0)</f>
        <v>0</v>
      </c>
      <c r="AG144" s="139" cm="1">
        <f t="array" ref="AG144">IF($D144&lt;=AG$5,$E144*INDEX($L$27:$BF$27,1,AG$5-$D144+1),0)</f>
        <v>0</v>
      </c>
      <c r="AH144" s="139" cm="1">
        <f t="array" ref="AH144">IF($D144&lt;=AH$5,$E144*INDEX($L$27:$BF$27,1,AH$5-$D144+1),0)</f>
        <v>0</v>
      </c>
      <c r="AI144" s="139" cm="1">
        <f t="array" ref="AI144">IF($D144&lt;=AI$5,$E144*INDEX($L$27:$BF$27,1,AI$5-$D144+1),0)</f>
        <v>0</v>
      </c>
      <c r="AJ144" s="139" cm="1">
        <f t="array" ref="AJ144">IF($D144&lt;=AJ$5,$E144*INDEX($L$27:$BF$27,1,AJ$5-$D144+1),0)</f>
        <v>0</v>
      </c>
      <c r="AK144" s="139" cm="1">
        <f t="array" ref="AK144">IF($D144&lt;=AK$5,$E144*INDEX($L$27:$BF$27,1,AK$5-$D144+1),0)</f>
        <v>0</v>
      </c>
      <c r="AL144" s="139" cm="1">
        <f t="array" ref="AL144">IF($D144&lt;=AL$5,$E144*INDEX($L$27:$BF$27,1,AL$5-$D144+1),0)</f>
        <v>0</v>
      </c>
      <c r="AM144" s="139" cm="1">
        <f t="array" ref="AM144">IF($D144&lt;=AM$5,$E144*INDEX($L$27:$BF$27,1,AM$5-$D144+1),0)</f>
        <v>0</v>
      </c>
      <c r="AN144" s="139" cm="1">
        <f t="array" ref="AN144">IF($D144&lt;=AN$5,$E144*INDEX($L$27:$BF$27,1,AN$5-$D144+1),0)</f>
        <v>0</v>
      </c>
      <c r="AO144" s="139" cm="1">
        <f t="array" ref="AO144">IF($D144&lt;=AO$5,$E144*INDEX($L$27:$BF$27,1,AO$5-$D144+1),0)</f>
        <v>0</v>
      </c>
      <c r="AP144" s="139" cm="1">
        <f t="array" ref="AP144">IF($D144&lt;=AP$5,$E144*INDEX($L$27:$BF$27,1,AP$5-$D144+1),0)</f>
        <v>0</v>
      </c>
      <c r="AQ144" s="139" cm="1">
        <f t="array" ref="AQ144">IF($D144&lt;=AQ$5,$E144*INDEX($L$27:$BF$27,1,AQ$5-$D144+1),0)</f>
        <v>0</v>
      </c>
      <c r="AR144" s="139" cm="1">
        <f t="array" ref="AR144">IF($D144&lt;=AR$5,$E144*INDEX($L$27:$BF$27,1,AR$5-$D144+1),0)</f>
        <v>0</v>
      </c>
      <c r="AS144" s="139" cm="1">
        <f t="array" ref="AS144">IF($D144&lt;=AS$5,$E144*INDEX($L$27:$BF$27,1,AS$5-$D144+1),0)</f>
        <v>0</v>
      </c>
      <c r="AT144" s="139" cm="1">
        <f t="array" ref="AT144">IF($D144&lt;=AT$5,$E144*INDEX($L$27:$BF$27,1,AT$5-$D144+1),0)</f>
        <v>0</v>
      </c>
      <c r="AU144" s="139" cm="1">
        <f t="array" ref="AU144">IF($D144&lt;=AU$5,$E144*INDEX($L$27:$BF$27,1,AU$5-$D144+1),0)</f>
        <v>0</v>
      </c>
      <c r="AV144" s="139" cm="1">
        <f t="array" ref="AV144">IF($D144&lt;=AV$5,$E144*INDEX($L$27:$BF$27,1,AV$5-$D144+1),0)</f>
        <v>0</v>
      </c>
      <c r="AW144" s="139" cm="1">
        <f t="array" ref="AW144">IF($D144&lt;=AW$5,$E144*INDEX($L$27:$BF$27,1,AW$5-$D144+1),0)</f>
        <v>0</v>
      </c>
      <c r="AX144" s="139" cm="1">
        <f t="array" ref="AX144">IF($D144&lt;=AX$5,$E144*INDEX($L$27:$BF$27,1,AX$5-$D144+1),0)</f>
        <v>0</v>
      </c>
      <c r="AY144" s="139" cm="1">
        <f t="array" ref="AY144">IF($D144&lt;=AY$5,$E144*INDEX($L$27:$BF$27,1,AY$5-$D144+1),0)</f>
        <v>0</v>
      </c>
      <c r="AZ144" s="139" cm="1">
        <f t="array" ref="AZ144">IF($D144&lt;=AZ$5,$E144*INDEX($L$27:$BF$27,1,AZ$5-$D144+1),0)</f>
        <v>0</v>
      </c>
      <c r="BA144" s="139" cm="1">
        <f t="array" ref="BA144">IF($D144&lt;=BA$5,$E144*INDEX($L$27:$BF$27,1,BA$5-$D144+1),0)</f>
        <v>0</v>
      </c>
      <c r="BB144" s="139" cm="1">
        <f t="array" ref="BB144">IF($D144&lt;=BB$5,$E144*INDEX($L$27:$BF$27,1,BB$5-$D144+1),0)</f>
        <v>0</v>
      </c>
      <c r="BC144" s="139" cm="1">
        <f t="array" ref="BC144">IF($D144&lt;=BC$5,$E144*INDEX($L$27:$BF$27,1,BC$5-$D144+1),0)</f>
        <v>0</v>
      </c>
      <c r="BD144" s="139" cm="1">
        <f t="array" ref="BD144">IF($D144&lt;=BD$5,$E144*INDEX($L$27:$BF$27,1,BD$5-$D144+1),0)</f>
        <v>0</v>
      </c>
      <c r="BE144" s="139" cm="1">
        <f t="array" ref="BE144">IF($D144&lt;=BE$5,$E144*INDEX($L$27:$BF$27,1,BE$5-$D144+1),0)</f>
        <v>0</v>
      </c>
      <c r="BF144" s="139" cm="1">
        <f t="array" ref="BF144">IF($D144&lt;=BF$5,$E144*INDEX($L$27:$BF$27,1,BF$5-$D144+1),0)</f>
        <v>0</v>
      </c>
      <c r="BH144" s="70">
        <f t="shared" ca="1" si="123"/>
        <v>0</v>
      </c>
      <c r="BI144" s="70">
        <f t="shared" ca="1" si="123"/>
        <v>0</v>
      </c>
      <c r="BJ144" s="70">
        <f t="shared" ca="1" si="123"/>
        <v>0</v>
      </c>
      <c r="BK144" s="70">
        <f t="shared" ca="1" si="123"/>
        <v>0</v>
      </c>
      <c r="BL144" s="70">
        <f t="shared" ca="1" si="123"/>
        <v>0</v>
      </c>
      <c r="BM144" s="70">
        <f t="shared" ca="1" si="123"/>
        <v>0</v>
      </c>
      <c r="BN144" s="70">
        <f t="shared" ca="1" si="123"/>
        <v>0</v>
      </c>
      <c r="BO144" s="70">
        <f t="shared" ca="1" si="123"/>
        <v>0</v>
      </c>
      <c r="BP144" s="70">
        <f t="shared" ca="1" si="123"/>
        <v>0</v>
      </c>
      <c r="BQ144" s="70">
        <f t="shared" ca="1" si="123"/>
        <v>0</v>
      </c>
      <c r="BR144" s="70">
        <f t="shared" ca="1" si="123"/>
        <v>0</v>
      </c>
      <c r="BS144" s="70">
        <f t="shared" ca="1" si="123"/>
        <v>0</v>
      </c>
      <c r="BT144" s="70">
        <f t="shared" ca="1" si="123"/>
        <v>0</v>
      </c>
      <c r="BU144" s="70">
        <f t="shared" ca="1" si="123"/>
        <v>0</v>
      </c>
      <c r="BV144" s="70">
        <f t="shared" ca="1" si="123"/>
        <v>0</v>
      </c>
      <c r="BW144" s="70">
        <f t="shared" ca="1" si="123"/>
        <v>0</v>
      </c>
      <c r="BX144" s="139"/>
      <c r="BY144" s="70">
        <f t="shared" ca="1" si="124"/>
        <v>0</v>
      </c>
      <c r="BZ144" s="70">
        <f t="shared" ca="1" si="124"/>
        <v>0</v>
      </c>
      <c r="CA144" s="70">
        <f t="shared" ca="1" si="124"/>
        <v>0</v>
      </c>
      <c r="CB144" s="70">
        <f t="shared" ca="1" si="124"/>
        <v>0</v>
      </c>
    </row>
    <row r="145" spans="2:80" s="217" customFormat="1" hidden="1" outlineLevel="1">
      <c r="B145" s="223">
        <f t="shared" si="125"/>
        <v>44316</v>
      </c>
      <c r="C145" s="136"/>
      <c r="D145" s="17">
        <f t="shared" si="126"/>
        <v>16</v>
      </c>
      <c r="E145" s="36" cm="1">
        <f t="array" ref="E145">INDEX(L$20:BF$20,1,D145)</f>
        <v>0</v>
      </c>
      <c r="F145" s="36"/>
      <c r="G145" s="36"/>
      <c r="H145" s="36"/>
      <c r="I145" s="36"/>
      <c r="J145" s="36"/>
      <c r="K145" s="36"/>
      <c r="L145" s="139" cm="1">
        <f t="array" ref="L145">IF($D145&lt;=L$5,$E145*INDEX($L$27:$BF$27,1,L$5-$D145+1),0)</f>
        <v>0</v>
      </c>
      <c r="M145" s="139" cm="1">
        <f t="array" ref="M145">IF($D145&lt;=M$5,$E145*INDEX($L$27:$BF$27,1,M$5-$D145+1),0)</f>
        <v>0</v>
      </c>
      <c r="N145" s="139" cm="1">
        <f t="array" ref="N145">IF($D145&lt;=N$5,$E145*INDEX($L$27:$BF$27,1,N$5-$D145+1),0)</f>
        <v>0</v>
      </c>
      <c r="O145" s="139" cm="1">
        <f t="array" ref="O145">IF($D145&lt;=O$5,$E145*INDEX($L$27:$BF$27,1,O$5-$D145+1),0)</f>
        <v>0</v>
      </c>
      <c r="P145" s="139" cm="1">
        <f t="array" ref="P145">IF($D145&lt;=P$5,$E145*INDEX($L$27:$BF$27,1,P$5-$D145+1),0)</f>
        <v>0</v>
      </c>
      <c r="Q145" s="139" cm="1">
        <f t="array" ref="Q145">IF($D145&lt;=Q$5,$E145*INDEX($L$27:$BF$27,1,Q$5-$D145+1),0)</f>
        <v>0</v>
      </c>
      <c r="R145" s="139" cm="1">
        <f t="array" ref="R145">IF($D145&lt;=R$5,$E145*INDEX($L$27:$BF$27,1,R$5-$D145+1),0)</f>
        <v>0</v>
      </c>
      <c r="S145" s="139" cm="1">
        <f t="array" ref="S145">IF($D145&lt;=S$5,$E145*INDEX($L$27:$BF$27,1,S$5-$D145+1),0)</f>
        <v>0</v>
      </c>
      <c r="T145" s="139" cm="1">
        <f t="array" ref="T145">IF($D145&lt;=T$5,$E145*INDEX($L$27:$BF$27,1,T$5-$D145+1),0)</f>
        <v>0</v>
      </c>
      <c r="U145" s="139" cm="1">
        <f t="array" ref="U145">IF($D145&lt;=U$5,$E145*INDEX($L$27:$BF$27,1,U$5-$D145+1),0)</f>
        <v>0</v>
      </c>
      <c r="V145" s="139" cm="1">
        <f t="array" ref="V145">IF($D145&lt;=V$5,$E145*INDEX($L$27:$BF$27,1,V$5-$D145+1),0)</f>
        <v>0</v>
      </c>
      <c r="W145" s="139" cm="1">
        <f t="array" ref="W145">IF($D145&lt;=W$5,$E145*INDEX($L$27:$BF$27,1,W$5-$D145+1),0)</f>
        <v>0</v>
      </c>
      <c r="X145" s="139" cm="1">
        <f t="array" ref="X145">IF($D145&lt;=X$5,$E145*INDEX($L$27:$BF$27,1,X$5-$D145+1),0)</f>
        <v>0</v>
      </c>
      <c r="Y145" s="139" cm="1">
        <f t="array" ref="Y145">IF($D145&lt;=Y$5,$E145*INDEX($L$27:$BF$27,1,Y$5-$D145+1),0)</f>
        <v>0</v>
      </c>
      <c r="Z145" s="139" cm="1">
        <f t="array" ref="Z145">IF($D145&lt;=Z$5,$E145*INDEX($L$27:$BF$27,1,Z$5-$D145+1),0)</f>
        <v>0</v>
      </c>
      <c r="AA145" s="139" cm="1">
        <f t="array" ref="AA145">IF($D145&lt;=AA$5,$E145*INDEX($L$27:$BF$27,1,AA$5-$D145+1),0)</f>
        <v>0</v>
      </c>
      <c r="AB145" s="139" cm="1">
        <f t="array" ref="AB145">IF($D145&lt;=AB$5,$E145*INDEX($L$27:$BF$27,1,AB$5-$D145+1),0)</f>
        <v>0</v>
      </c>
      <c r="AC145" s="139" cm="1">
        <f t="array" ref="AC145">IF($D145&lt;=AC$5,$E145*INDEX($L$27:$BF$27,1,AC$5-$D145+1),0)</f>
        <v>0</v>
      </c>
      <c r="AD145" s="139" cm="1">
        <f t="array" ref="AD145">IF($D145&lt;=AD$5,$E145*INDEX($L$27:$BF$27,1,AD$5-$D145+1),0)</f>
        <v>0</v>
      </c>
      <c r="AE145" s="139" cm="1">
        <f t="array" ref="AE145">IF($D145&lt;=AE$5,$E145*INDEX($L$27:$BF$27,1,AE$5-$D145+1),0)</f>
        <v>0</v>
      </c>
      <c r="AF145" s="139" cm="1">
        <f t="array" ref="AF145">IF($D145&lt;=AF$5,$E145*INDEX($L$27:$BF$27,1,AF$5-$D145+1),0)</f>
        <v>0</v>
      </c>
      <c r="AG145" s="139" cm="1">
        <f t="array" ref="AG145">IF($D145&lt;=AG$5,$E145*INDEX($L$27:$BF$27,1,AG$5-$D145+1),0)</f>
        <v>0</v>
      </c>
      <c r="AH145" s="139" cm="1">
        <f t="array" ref="AH145">IF($D145&lt;=AH$5,$E145*INDEX($L$27:$BF$27,1,AH$5-$D145+1),0)</f>
        <v>0</v>
      </c>
      <c r="AI145" s="139" cm="1">
        <f t="array" ref="AI145">IF($D145&lt;=AI$5,$E145*INDEX($L$27:$BF$27,1,AI$5-$D145+1),0)</f>
        <v>0</v>
      </c>
      <c r="AJ145" s="139" cm="1">
        <f t="array" ref="AJ145">IF($D145&lt;=AJ$5,$E145*INDEX($L$27:$BF$27,1,AJ$5-$D145+1),0)</f>
        <v>0</v>
      </c>
      <c r="AK145" s="139" cm="1">
        <f t="array" ref="AK145">IF($D145&lt;=AK$5,$E145*INDEX($L$27:$BF$27,1,AK$5-$D145+1),0)</f>
        <v>0</v>
      </c>
      <c r="AL145" s="139" cm="1">
        <f t="array" ref="AL145">IF($D145&lt;=AL$5,$E145*INDEX($L$27:$BF$27,1,AL$5-$D145+1),0)</f>
        <v>0</v>
      </c>
      <c r="AM145" s="139" cm="1">
        <f t="array" ref="AM145">IF($D145&lt;=AM$5,$E145*INDEX($L$27:$BF$27,1,AM$5-$D145+1),0)</f>
        <v>0</v>
      </c>
      <c r="AN145" s="139" cm="1">
        <f t="array" ref="AN145">IF($D145&lt;=AN$5,$E145*INDEX($L$27:$BF$27,1,AN$5-$D145+1),0)</f>
        <v>0</v>
      </c>
      <c r="AO145" s="139" cm="1">
        <f t="array" ref="AO145">IF($D145&lt;=AO$5,$E145*INDEX($L$27:$BF$27,1,AO$5-$D145+1),0)</f>
        <v>0</v>
      </c>
      <c r="AP145" s="139" cm="1">
        <f t="array" ref="AP145">IF($D145&lt;=AP$5,$E145*INDEX($L$27:$BF$27,1,AP$5-$D145+1),0)</f>
        <v>0</v>
      </c>
      <c r="AQ145" s="139" cm="1">
        <f t="array" ref="AQ145">IF($D145&lt;=AQ$5,$E145*INDEX($L$27:$BF$27,1,AQ$5-$D145+1),0)</f>
        <v>0</v>
      </c>
      <c r="AR145" s="139" cm="1">
        <f t="array" ref="AR145">IF($D145&lt;=AR$5,$E145*INDEX($L$27:$BF$27,1,AR$5-$D145+1),0)</f>
        <v>0</v>
      </c>
      <c r="AS145" s="139" cm="1">
        <f t="array" ref="AS145">IF($D145&lt;=AS$5,$E145*INDEX($L$27:$BF$27,1,AS$5-$D145+1),0)</f>
        <v>0</v>
      </c>
      <c r="AT145" s="139" cm="1">
        <f t="array" ref="AT145">IF($D145&lt;=AT$5,$E145*INDEX($L$27:$BF$27,1,AT$5-$D145+1),0)</f>
        <v>0</v>
      </c>
      <c r="AU145" s="139" cm="1">
        <f t="array" ref="AU145">IF($D145&lt;=AU$5,$E145*INDEX($L$27:$BF$27,1,AU$5-$D145+1),0)</f>
        <v>0</v>
      </c>
      <c r="AV145" s="139" cm="1">
        <f t="array" ref="AV145">IF($D145&lt;=AV$5,$E145*INDEX($L$27:$BF$27,1,AV$5-$D145+1),0)</f>
        <v>0</v>
      </c>
      <c r="AW145" s="139" cm="1">
        <f t="array" ref="AW145">IF($D145&lt;=AW$5,$E145*INDEX($L$27:$BF$27,1,AW$5-$D145+1),0)</f>
        <v>0</v>
      </c>
      <c r="AX145" s="139" cm="1">
        <f t="array" ref="AX145">IF($D145&lt;=AX$5,$E145*INDEX($L$27:$BF$27,1,AX$5-$D145+1),0)</f>
        <v>0</v>
      </c>
      <c r="AY145" s="139" cm="1">
        <f t="array" ref="AY145">IF($D145&lt;=AY$5,$E145*INDEX($L$27:$BF$27,1,AY$5-$D145+1),0)</f>
        <v>0</v>
      </c>
      <c r="AZ145" s="139" cm="1">
        <f t="array" ref="AZ145">IF($D145&lt;=AZ$5,$E145*INDEX($L$27:$BF$27,1,AZ$5-$D145+1),0)</f>
        <v>0</v>
      </c>
      <c r="BA145" s="139" cm="1">
        <f t="array" ref="BA145">IF($D145&lt;=BA$5,$E145*INDEX($L$27:$BF$27,1,BA$5-$D145+1),0)</f>
        <v>0</v>
      </c>
      <c r="BB145" s="139" cm="1">
        <f t="array" ref="BB145">IF($D145&lt;=BB$5,$E145*INDEX($L$27:$BF$27,1,BB$5-$D145+1),0)</f>
        <v>0</v>
      </c>
      <c r="BC145" s="139" cm="1">
        <f t="array" ref="BC145">IF($D145&lt;=BC$5,$E145*INDEX($L$27:$BF$27,1,BC$5-$D145+1),0)</f>
        <v>0</v>
      </c>
      <c r="BD145" s="139" cm="1">
        <f t="array" ref="BD145">IF($D145&lt;=BD$5,$E145*INDEX($L$27:$BF$27,1,BD$5-$D145+1),0)</f>
        <v>0</v>
      </c>
      <c r="BE145" s="139" cm="1">
        <f t="array" ref="BE145">IF($D145&lt;=BE$5,$E145*INDEX($L$27:$BF$27,1,BE$5-$D145+1),0)</f>
        <v>0</v>
      </c>
      <c r="BF145" s="139" cm="1">
        <f t="array" ref="BF145">IF($D145&lt;=BF$5,$E145*INDEX($L$27:$BF$27,1,BF$5-$D145+1),0)</f>
        <v>0</v>
      </c>
      <c r="BH145" s="70">
        <f t="shared" ca="1" si="123"/>
        <v>0</v>
      </c>
      <c r="BI145" s="70">
        <f t="shared" ca="1" si="123"/>
        <v>0</v>
      </c>
      <c r="BJ145" s="70">
        <f t="shared" ca="1" si="123"/>
        <v>0</v>
      </c>
      <c r="BK145" s="70">
        <f t="shared" ca="1" si="123"/>
        <v>0</v>
      </c>
      <c r="BL145" s="70">
        <f t="shared" ca="1" si="123"/>
        <v>0</v>
      </c>
      <c r="BM145" s="70">
        <f t="shared" ca="1" si="123"/>
        <v>0</v>
      </c>
      <c r="BN145" s="70">
        <f t="shared" ca="1" si="123"/>
        <v>0</v>
      </c>
      <c r="BO145" s="70">
        <f t="shared" ca="1" si="123"/>
        <v>0</v>
      </c>
      <c r="BP145" s="70">
        <f t="shared" ca="1" si="123"/>
        <v>0</v>
      </c>
      <c r="BQ145" s="70">
        <f t="shared" ca="1" si="123"/>
        <v>0</v>
      </c>
      <c r="BR145" s="70">
        <f t="shared" ca="1" si="123"/>
        <v>0</v>
      </c>
      <c r="BS145" s="70">
        <f t="shared" ca="1" si="123"/>
        <v>0</v>
      </c>
      <c r="BT145" s="70">
        <f t="shared" ca="1" si="123"/>
        <v>0</v>
      </c>
      <c r="BU145" s="70">
        <f t="shared" ca="1" si="123"/>
        <v>0</v>
      </c>
      <c r="BV145" s="70">
        <f t="shared" ca="1" si="123"/>
        <v>0</v>
      </c>
      <c r="BW145" s="70">
        <f t="shared" ref="BW145" ca="1" si="127">SUMIFS($L145:$BF145,$L$6:$BF$6,BW$6,$L$7:$BF$7,BW$7)</f>
        <v>0</v>
      </c>
      <c r="BX145" s="139"/>
      <c r="BY145" s="70">
        <f t="shared" ca="1" si="124"/>
        <v>0</v>
      </c>
      <c r="BZ145" s="70">
        <f t="shared" ca="1" si="124"/>
        <v>0</v>
      </c>
      <c r="CA145" s="70">
        <f t="shared" ca="1" si="124"/>
        <v>0</v>
      </c>
      <c r="CB145" s="70">
        <f t="shared" ca="1" si="124"/>
        <v>0</v>
      </c>
    </row>
    <row r="146" spans="2:80" s="217" customFormat="1" hidden="1" outlineLevel="1">
      <c r="B146" s="223">
        <f t="shared" si="125"/>
        <v>44347</v>
      </c>
      <c r="C146" s="136"/>
      <c r="D146" s="17">
        <f t="shared" si="126"/>
        <v>17</v>
      </c>
      <c r="E146" s="36" cm="1">
        <f t="array" ref="E146">INDEX(L$20:BF$20,1,D146)</f>
        <v>0</v>
      </c>
      <c r="F146" s="36"/>
      <c r="G146" s="36"/>
      <c r="H146" s="36"/>
      <c r="I146" s="36"/>
      <c r="J146" s="36"/>
      <c r="K146" s="36"/>
      <c r="L146" s="139" cm="1">
        <f t="array" ref="L146">IF($D146&lt;=L$5,$E146*INDEX($L$27:$BF$27,1,L$5-$D146+1),0)</f>
        <v>0</v>
      </c>
      <c r="M146" s="139" cm="1">
        <f t="array" ref="M146">IF($D146&lt;=M$5,$E146*INDEX($L$27:$BF$27,1,M$5-$D146+1),0)</f>
        <v>0</v>
      </c>
      <c r="N146" s="139" cm="1">
        <f t="array" ref="N146">IF($D146&lt;=N$5,$E146*INDEX($L$27:$BF$27,1,N$5-$D146+1),0)</f>
        <v>0</v>
      </c>
      <c r="O146" s="139" cm="1">
        <f t="array" ref="O146">IF($D146&lt;=O$5,$E146*INDEX($L$27:$BF$27,1,O$5-$D146+1),0)</f>
        <v>0</v>
      </c>
      <c r="P146" s="139" cm="1">
        <f t="array" ref="P146">IF($D146&lt;=P$5,$E146*INDEX($L$27:$BF$27,1,P$5-$D146+1),0)</f>
        <v>0</v>
      </c>
      <c r="Q146" s="139" cm="1">
        <f t="array" ref="Q146">IF($D146&lt;=Q$5,$E146*INDEX($L$27:$BF$27,1,Q$5-$D146+1),0)</f>
        <v>0</v>
      </c>
      <c r="R146" s="139" cm="1">
        <f t="array" ref="R146">IF($D146&lt;=R$5,$E146*INDEX($L$27:$BF$27,1,R$5-$D146+1),0)</f>
        <v>0</v>
      </c>
      <c r="S146" s="139" cm="1">
        <f t="array" ref="S146">IF($D146&lt;=S$5,$E146*INDEX($L$27:$BF$27,1,S$5-$D146+1),0)</f>
        <v>0</v>
      </c>
      <c r="T146" s="139" cm="1">
        <f t="array" ref="T146">IF($D146&lt;=T$5,$E146*INDEX($L$27:$BF$27,1,T$5-$D146+1),0)</f>
        <v>0</v>
      </c>
      <c r="U146" s="139" cm="1">
        <f t="array" ref="U146">IF($D146&lt;=U$5,$E146*INDEX($L$27:$BF$27,1,U$5-$D146+1),0)</f>
        <v>0</v>
      </c>
      <c r="V146" s="139" cm="1">
        <f t="array" ref="V146">IF($D146&lt;=V$5,$E146*INDEX($L$27:$BF$27,1,V$5-$D146+1),0)</f>
        <v>0</v>
      </c>
      <c r="W146" s="139" cm="1">
        <f t="array" ref="W146">IF($D146&lt;=W$5,$E146*INDEX($L$27:$BF$27,1,W$5-$D146+1),0)</f>
        <v>0</v>
      </c>
      <c r="X146" s="139" cm="1">
        <f t="array" ref="X146">IF($D146&lt;=X$5,$E146*INDEX($L$27:$BF$27,1,X$5-$D146+1),0)</f>
        <v>0</v>
      </c>
      <c r="Y146" s="139" cm="1">
        <f t="array" ref="Y146">IF($D146&lt;=Y$5,$E146*INDEX($L$27:$BF$27,1,Y$5-$D146+1),0)</f>
        <v>0</v>
      </c>
      <c r="Z146" s="139" cm="1">
        <f t="array" ref="Z146">IF($D146&lt;=Z$5,$E146*INDEX($L$27:$BF$27,1,Z$5-$D146+1),0)</f>
        <v>0</v>
      </c>
      <c r="AA146" s="139" cm="1">
        <f t="array" ref="AA146">IF($D146&lt;=AA$5,$E146*INDEX($L$27:$BF$27,1,AA$5-$D146+1),0)</f>
        <v>0</v>
      </c>
      <c r="AB146" s="139" cm="1">
        <f t="array" ref="AB146">IF($D146&lt;=AB$5,$E146*INDEX($L$27:$BF$27,1,AB$5-$D146+1),0)</f>
        <v>0</v>
      </c>
      <c r="AC146" s="139" cm="1">
        <f t="array" ref="AC146">IF($D146&lt;=AC$5,$E146*INDEX($L$27:$BF$27,1,AC$5-$D146+1),0)</f>
        <v>0</v>
      </c>
      <c r="AD146" s="139" cm="1">
        <f t="array" ref="AD146">IF($D146&lt;=AD$5,$E146*INDEX($L$27:$BF$27,1,AD$5-$D146+1),0)</f>
        <v>0</v>
      </c>
      <c r="AE146" s="139" cm="1">
        <f t="array" ref="AE146">IF($D146&lt;=AE$5,$E146*INDEX($L$27:$BF$27,1,AE$5-$D146+1),0)</f>
        <v>0</v>
      </c>
      <c r="AF146" s="139" cm="1">
        <f t="array" ref="AF146">IF($D146&lt;=AF$5,$E146*INDEX($L$27:$BF$27,1,AF$5-$D146+1),0)</f>
        <v>0</v>
      </c>
      <c r="AG146" s="139" cm="1">
        <f t="array" ref="AG146">IF($D146&lt;=AG$5,$E146*INDEX($L$27:$BF$27,1,AG$5-$D146+1),0)</f>
        <v>0</v>
      </c>
      <c r="AH146" s="139" cm="1">
        <f t="array" ref="AH146">IF($D146&lt;=AH$5,$E146*INDEX($L$27:$BF$27,1,AH$5-$D146+1),0)</f>
        <v>0</v>
      </c>
      <c r="AI146" s="139" cm="1">
        <f t="array" ref="AI146">IF($D146&lt;=AI$5,$E146*INDEX($L$27:$BF$27,1,AI$5-$D146+1),0)</f>
        <v>0</v>
      </c>
      <c r="AJ146" s="139" cm="1">
        <f t="array" ref="AJ146">IF($D146&lt;=AJ$5,$E146*INDEX($L$27:$BF$27,1,AJ$5-$D146+1),0)</f>
        <v>0</v>
      </c>
      <c r="AK146" s="139" cm="1">
        <f t="array" ref="AK146">IF($D146&lt;=AK$5,$E146*INDEX($L$27:$BF$27,1,AK$5-$D146+1),0)</f>
        <v>0</v>
      </c>
      <c r="AL146" s="139" cm="1">
        <f t="array" ref="AL146">IF($D146&lt;=AL$5,$E146*INDEX($L$27:$BF$27,1,AL$5-$D146+1),0)</f>
        <v>0</v>
      </c>
      <c r="AM146" s="139" cm="1">
        <f t="array" ref="AM146">IF($D146&lt;=AM$5,$E146*INDEX($L$27:$BF$27,1,AM$5-$D146+1),0)</f>
        <v>0</v>
      </c>
      <c r="AN146" s="139" cm="1">
        <f t="array" ref="AN146">IF($D146&lt;=AN$5,$E146*INDEX($L$27:$BF$27,1,AN$5-$D146+1),0)</f>
        <v>0</v>
      </c>
      <c r="AO146" s="139" cm="1">
        <f t="array" ref="AO146">IF($D146&lt;=AO$5,$E146*INDEX($L$27:$BF$27,1,AO$5-$D146+1),0)</f>
        <v>0</v>
      </c>
      <c r="AP146" s="139" cm="1">
        <f t="array" ref="AP146">IF($D146&lt;=AP$5,$E146*INDEX($L$27:$BF$27,1,AP$5-$D146+1),0)</f>
        <v>0</v>
      </c>
      <c r="AQ146" s="139" cm="1">
        <f t="array" ref="AQ146">IF($D146&lt;=AQ$5,$E146*INDEX($L$27:$BF$27,1,AQ$5-$D146+1),0)</f>
        <v>0</v>
      </c>
      <c r="AR146" s="139" cm="1">
        <f t="array" ref="AR146">IF($D146&lt;=AR$5,$E146*INDEX($L$27:$BF$27,1,AR$5-$D146+1),0)</f>
        <v>0</v>
      </c>
      <c r="AS146" s="139" cm="1">
        <f t="array" ref="AS146">IF($D146&lt;=AS$5,$E146*INDEX($L$27:$BF$27,1,AS$5-$D146+1),0)</f>
        <v>0</v>
      </c>
      <c r="AT146" s="139" cm="1">
        <f t="array" ref="AT146">IF($D146&lt;=AT$5,$E146*INDEX($L$27:$BF$27,1,AT$5-$D146+1),0)</f>
        <v>0</v>
      </c>
      <c r="AU146" s="139" cm="1">
        <f t="array" ref="AU146">IF($D146&lt;=AU$5,$E146*INDEX($L$27:$BF$27,1,AU$5-$D146+1),0)</f>
        <v>0</v>
      </c>
      <c r="AV146" s="139" cm="1">
        <f t="array" ref="AV146">IF($D146&lt;=AV$5,$E146*INDEX($L$27:$BF$27,1,AV$5-$D146+1),0)</f>
        <v>0</v>
      </c>
      <c r="AW146" s="139" cm="1">
        <f t="array" ref="AW146">IF($D146&lt;=AW$5,$E146*INDEX($L$27:$BF$27,1,AW$5-$D146+1),0)</f>
        <v>0</v>
      </c>
      <c r="AX146" s="139" cm="1">
        <f t="array" ref="AX146">IF($D146&lt;=AX$5,$E146*INDEX($L$27:$BF$27,1,AX$5-$D146+1),0)</f>
        <v>0</v>
      </c>
      <c r="AY146" s="139" cm="1">
        <f t="array" ref="AY146">IF($D146&lt;=AY$5,$E146*INDEX($L$27:$BF$27,1,AY$5-$D146+1),0)</f>
        <v>0</v>
      </c>
      <c r="AZ146" s="139" cm="1">
        <f t="array" ref="AZ146">IF($D146&lt;=AZ$5,$E146*INDEX($L$27:$BF$27,1,AZ$5-$D146+1),0)</f>
        <v>0</v>
      </c>
      <c r="BA146" s="139" cm="1">
        <f t="array" ref="BA146">IF($D146&lt;=BA$5,$E146*INDEX($L$27:$BF$27,1,BA$5-$D146+1),0)</f>
        <v>0</v>
      </c>
      <c r="BB146" s="139" cm="1">
        <f t="array" ref="BB146">IF($D146&lt;=BB$5,$E146*INDEX($L$27:$BF$27,1,BB$5-$D146+1),0)</f>
        <v>0</v>
      </c>
      <c r="BC146" s="139" cm="1">
        <f t="array" ref="BC146">IF($D146&lt;=BC$5,$E146*INDEX($L$27:$BF$27,1,BC$5-$D146+1),0)</f>
        <v>0</v>
      </c>
      <c r="BD146" s="139" cm="1">
        <f t="array" ref="BD146">IF($D146&lt;=BD$5,$E146*INDEX($L$27:$BF$27,1,BD$5-$D146+1),0)</f>
        <v>0</v>
      </c>
      <c r="BE146" s="139" cm="1">
        <f t="array" ref="BE146">IF($D146&lt;=BE$5,$E146*INDEX($L$27:$BF$27,1,BE$5-$D146+1),0)</f>
        <v>0</v>
      </c>
      <c r="BF146" s="139" cm="1">
        <f t="array" ref="BF146">IF($D146&lt;=BF$5,$E146*INDEX($L$27:$BF$27,1,BF$5-$D146+1),0)</f>
        <v>0</v>
      </c>
      <c r="BH146" s="70">
        <f t="shared" ref="BH146:BW161" ca="1" si="128">SUMIFS($L146:$BF146,$L$6:$BF$6,BH$6,$L$7:$BF$7,BH$7)</f>
        <v>0</v>
      </c>
      <c r="BI146" s="70">
        <f t="shared" ca="1" si="128"/>
        <v>0</v>
      </c>
      <c r="BJ146" s="70">
        <f t="shared" ca="1" si="128"/>
        <v>0</v>
      </c>
      <c r="BK146" s="70">
        <f t="shared" ca="1" si="128"/>
        <v>0</v>
      </c>
      <c r="BL146" s="70">
        <f t="shared" ca="1" si="128"/>
        <v>0</v>
      </c>
      <c r="BM146" s="70">
        <f t="shared" ca="1" si="128"/>
        <v>0</v>
      </c>
      <c r="BN146" s="70">
        <f t="shared" ca="1" si="128"/>
        <v>0</v>
      </c>
      <c r="BO146" s="70">
        <f t="shared" ca="1" si="128"/>
        <v>0</v>
      </c>
      <c r="BP146" s="70">
        <f t="shared" ca="1" si="128"/>
        <v>0</v>
      </c>
      <c r="BQ146" s="70">
        <f t="shared" ca="1" si="128"/>
        <v>0</v>
      </c>
      <c r="BR146" s="70">
        <f t="shared" ca="1" si="128"/>
        <v>0</v>
      </c>
      <c r="BS146" s="70">
        <f t="shared" ca="1" si="128"/>
        <v>0</v>
      </c>
      <c r="BT146" s="70">
        <f t="shared" ca="1" si="128"/>
        <v>0</v>
      </c>
      <c r="BU146" s="70">
        <f t="shared" ca="1" si="128"/>
        <v>0</v>
      </c>
      <c r="BV146" s="70">
        <f t="shared" ca="1" si="128"/>
        <v>0</v>
      </c>
      <c r="BW146" s="70">
        <f t="shared" ca="1" si="128"/>
        <v>0</v>
      </c>
      <c r="BX146" s="139"/>
      <c r="BY146" s="70">
        <f t="shared" ca="1" si="124"/>
        <v>0</v>
      </c>
      <c r="BZ146" s="70">
        <f t="shared" ca="1" si="124"/>
        <v>0</v>
      </c>
      <c r="CA146" s="70">
        <f t="shared" ca="1" si="124"/>
        <v>0</v>
      </c>
      <c r="CB146" s="70">
        <f t="shared" ca="1" si="124"/>
        <v>0</v>
      </c>
    </row>
    <row r="147" spans="2:80" s="217" customFormat="1" hidden="1" outlineLevel="1">
      <c r="B147" s="223">
        <f t="shared" si="125"/>
        <v>44377</v>
      </c>
      <c r="C147" s="136"/>
      <c r="D147" s="17">
        <f t="shared" si="126"/>
        <v>18</v>
      </c>
      <c r="E147" s="36" cm="1">
        <f t="array" ref="E147">INDEX(L$20:BF$20,1,D147)</f>
        <v>0</v>
      </c>
      <c r="F147" s="36"/>
      <c r="G147" s="36"/>
      <c r="H147" s="36"/>
      <c r="I147" s="36"/>
      <c r="J147" s="36"/>
      <c r="K147" s="36"/>
      <c r="L147" s="139" cm="1">
        <f t="array" ref="L147">IF($D147&lt;=L$5,$E147*INDEX($L$27:$BF$27,1,L$5-$D147+1),0)</f>
        <v>0</v>
      </c>
      <c r="M147" s="139" cm="1">
        <f t="array" ref="M147">IF($D147&lt;=M$5,$E147*INDEX($L$27:$BF$27,1,M$5-$D147+1),0)</f>
        <v>0</v>
      </c>
      <c r="N147" s="139" cm="1">
        <f t="array" ref="N147">IF($D147&lt;=N$5,$E147*INDEX($L$27:$BF$27,1,N$5-$D147+1),0)</f>
        <v>0</v>
      </c>
      <c r="O147" s="139" cm="1">
        <f t="array" ref="O147">IF($D147&lt;=O$5,$E147*INDEX($L$27:$BF$27,1,O$5-$D147+1),0)</f>
        <v>0</v>
      </c>
      <c r="P147" s="139" cm="1">
        <f t="array" ref="P147">IF($D147&lt;=P$5,$E147*INDEX($L$27:$BF$27,1,P$5-$D147+1),0)</f>
        <v>0</v>
      </c>
      <c r="Q147" s="139" cm="1">
        <f t="array" ref="Q147">IF($D147&lt;=Q$5,$E147*INDEX($L$27:$BF$27,1,Q$5-$D147+1),0)</f>
        <v>0</v>
      </c>
      <c r="R147" s="139" cm="1">
        <f t="array" ref="R147">IF($D147&lt;=R$5,$E147*INDEX($L$27:$BF$27,1,R$5-$D147+1),0)</f>
        <v>0</v>
      </c>
      <c r="S147" s="139" cm="1">
        <f t="array" ref="S147">IF($D147&lt;=S$5,$E147*INDEX($L$27:$BF$27,1,S$5-$D147+1),0)</f>
        <v>0</v>
      </c>
      <c r="T147" s="139" cm="1">
        <f t="array" ref="T147">IF($D147&lt;=T$5,$E147*INDEX($L$27:$BF$27,1,T$5-$D147+1),0)</f>
        <v>0</v>
      </c>
      <c r="U147" s="139" cm="1">
        <f t="array" ref="U147">IF($D147&lt;=U$5,$E147*INDEX($L$27:$BF$27,1,U$5-$D147+1),0)</f>
        <v>0</v>
      </c>
      <c r="V147" s="139" cm="1">
        <f t="array" ref="V147">IF($D147&lt;=V$5,$E147*INDEX($L$27:$BF$27,1,V$5-$D147+1),0)</f>
        <v>0</v>
      </c>
      <c r="W147" s="139" cm="1">
        <f t="array" ref="W147">IF($D147&lt;=W$5,$E147*INDEX($L$27:$BF$27,1,W$5-$D147+1),0)</f>
        <v>0</v>
      </c>
      <c r="X147" s="139" cm="1">
        <f t="array" ref="X147">IF($D147&lt;=X$5,$E147*INDEX($L$27:$BF$27,1,X$5-$D147+1),0)</f>
        <v>0</v>
      </c>
      <c r="Y147" s="139" cm="1">
        <f t="array" ref="Y147">IF($D147&lt;=Y$5,$E147*INDEX($L$27:$BF$27,1,Y$5-$D147+1),0)</f>
        <v>0</v>
      </c>
      <c r="Z147" s="139" cm="1">
        <f t="array" ref="Z147">IF($D147&lt;=Z$5,$E147*INDEX($L$27:$BF$27,1,Z$5-$D147+1),0)</f>
        <v>0</v>
      </c>
      <c r="AA147" s="139" cm="1">
        <f t="array" ref="AA147">IF($D147&lt;=AA$5,$E147*INDEX($L$27:$BF$27,1,AA$5-$D147+1),0)</f>
        <v>0</v>
      </c>
      <c r="AB147" s="139" cm="1">
        <f t="array" ref="AB147">IF($D147&lt;=AB$5,$E147*INDEX($L$27:$BF$27,1,AB$5-$D147+1),0)</f>
        <v>0</v>
      </c>
      <c r="AC147" s="139" cm="1">
        <f t="array" ref="AC147">IF($D147&lt;=AC$5,$E147*INDEX($L$27:$BF$27,1,AC$5-$D147+1),0)</f>
        <v>0</v>
      </c>
      <c r="AD147" s="139" cm="1">
        <f t="array" ref="AD147">IF($D147&lt;=AD$5,$E147*INDEX($L$27:$BF$27,1,AD$5-$D147+1),0)</f>
        <v>0</v>
      </c>
      <c r="AE147" s="139" cm="1">
        <f t="array" ref="AE147">IF($D147&lt;=AE$5,$E147*INDEX($L$27:$BF$27,1,AE$5-$D147+1),0)</f>
        <v>0</v>
      </c>
      <c r="AF147" s="139" cm="1">
        <f t="array" ref="AF147">IF($D147&lt;=AF$5,$E147*INDEX($L$27:$BF$27,1,AF$5-$D147+1),0)</f>
        <v>0</v>
      </c>
      <c r="AG147" s="139" cm="1">
        <f t="array" ref="AG147">IF($D147&lt;=AG$5,$E147*INDEX($L$27:$BF$27,1,AG$5-$D147+1),0)</f>
        <v>0</v>
      </c>
      <c r="AH147" s="139" cm="1">
        <f t="array" ref="AH147">IF($D147&lt;=AH$5,$E147*INDEX($L$27:$BF$27,1,AH$5-$D147+1),0)</f>
        <v>0</v>
      </c>
      <c r="AI147" s="139" cm="1">
        <f t="array" ref="AI147">IF($D147&lt;=AI$5,$E147*INDEX($L$27:$BF$27,1,AI$5-$D147+1),0)</f>
        <v>0</v>
      </c>
      <c r="AJ147" s="139" cm="1">
        <f t="array" ref="AJ147">IF($D147&lt;=AJ$5,$E147*INDEX($L$27:$BF$27,1,AJ$5-$D147+1),0)</f>
        <v>0</v>
      </c>
      <c r="AK147" s="139" cm="1">
        <f t="array" ref="AK147">IF($D147&lt;=AK$5,$E147*INDEX($L$27:$BF$27,1,AK$5-$D147+1),0)</f>
        <v>0</v>
      </c>
      <c r="AL147" s="139" cm="1">
        <f t="array" ref="AL147">IF($D147&lt;=AL$5,$E147*INDEX($L$27:$BF$27,1,AL$5-$D147+1),0)</f>
        <v>0</v>
      </c>
      <c r="AM147" s="139" cm="1">
        <f t="array" ref="AM147">IF($D147&lt;=AM$5,$E147*INDEX($L$27:$BF$27,1,AM$5-$D147+1),0)</f>
        <v>0</v>
      </c>
      <c r="AN147" s="139" cm="1">
        <f t="array" ref="AN147">IF($D147&lt;=AN$5,$E147*INDEX($L$27:$BF$27,1,AN$5-$D147+1),0)</f>
        <v>0</v>
      </c>
      <c r="AO147" s="139" cm="1">
        <f t="array" ref="AO147">IF($D147&lt;=AO$5,$E147*INDEX($L$27:$BF$27,1,AO$5-$D147+1),0)</f>
        <v>0</v>
      </c>
      <c r="AP147" s="139" cm="1">
        <f t="array" ref="AP147">IF($D147&lt;=AP$5,$E147*INDEX($L$27:$BF$27,1,AP$5-$D147+1),0)</f>
        <v>0</v>
      </c>
      <c r="AQ147" s="139" cm="1">
        <f t="array" ref="AQ147">IF($D147&lt;=AQ$5,$E147*INDEX($L$27:$BF$27,1,AQ$5-$D147+1),0)</f>
        <v>0</v>
      </c>
      <c r="AR147" s="139" cm="1">
        <f t="array" ref="AR147">IF($D147&lt;=AR$5,$E147*INDEX($L$27:$BF$27,1,AR$5-$D147+1),0)</f>
        <v>0</v>
      </c>
      <c r="AS147" s="139" cm="1">
        <f t="array" ref="AS147">IF($D147&lt;=AS$5,$E147*INDEX($L$27:$BF$27,1,AS$5-$D147+1),0)</f>
        <v>0</v>
      </c>
      <c r="AT147" s="139" cm="1">
        <f t="array" ref="AT147">IF($D147&lt;=AT$5,$E147*INDEX($L$27:$BF$27,1,AT$5-$D147+1),0)</f>
        <v>0</v>
      </c>
      <c r="AU147" s="139" cm="1">
        <f t="array" ref="AU147">IF($D147&lt;=AU$5,$E147*INDEX($L$27:$BF$27,1,AU$5-$D147+1),0)</f>
        <v>0</v>
      </c>
      <c r="AV147" s="139" cm="1">
        <f t="array" ref="AV147">IF($D147&lt;=AV$5,$E147*INDEX($L$27:$BF$27,1,AV$5-$D147+1),0)</f>
        <v>0</v>
      </c>
      <c r="AW147" s="139" cm="1">
        <f t="array" ref="AW147">IF($D147&lt;=AW$5,$E147*INDEX($L$27:$BF$27,1,AW$5-$D147+1),0)</f>
        <v>0</v>
      </c>
      <c r="AX147" s="139" cm="1">
        <f t="array" ref="AX147">IF($D147&lt;=AX$5,$E147*INDEX($L$27:$BF$27,1,AX$5-$D147+1),0)</f>
        <v>0</v>
      </c>
      <c r="AY147" s="139" cm="1">
        <f t="array" ref="AY147">IF($D147&lt;=AY$5,$E147*INDEX($L$27:$BF$27,1,AY$5-$D147+1),0)</f>
        <v>0</v>
      </c>
      <c r="AZ147" s="139" cm="1">
        <f t="array" ref="AZ147">IF($D147&lt;=AZ$5,$E147*INDEX($L$27:$BF$27,1,AZ$5-$D147+1),0)</f>
        <v>0</v>
      </c>
      <c r="BA147" s="139" cm="1">
        <f t="array" ref="BA147">IF($D147&lt;=BA$5,$E147*INDEX($L$27:$BF$27,1,BA$5-$D147+1),0)</f>
        <v>0</v>
      </c>
      <c r="BB147" s="139" cm="1">
        <f t="array" ref="BB147">IF($D147&lt;=BB$5,$E147*INDEX($L$27:$BF$27,1,BB$5-$D147+1),0)</f>
        <v>0</v>
      </c>
      <c r="BC147" s="139" cm="1">
        <f t="array" ref="BC147">IF($D147&lt;=BC$5,$E147*INDEX($L$27:$BF$27,1,BC$5-$D147+1),0)</f>
        <v>0</v>
      </c>
      <c r="BD147" s="139" cm="1">
        <f t="array" ref="BD147">IF($D147&lt;=BD$5,$E147*INDEX($L$27:$BF$27,1,BD$5-$D147+1),0)</f>
        <v>0</v>
      </c>
      <c r="BE147" s="139" cm="1">
        <f t="array" ref="BE147">IF($D147&lt;=BE$5,$E147*INDEX($L$27:$BF$27,1,BE$5-$D147+1),0)</f>
        <v>0</v>
      </c>
      <c r="BF147" s="139" cm="1">
        <f t="array" ref="BF147">IF($D147&lt;=BF$5,$E147*INDEX($L$27:$BF$27,1,BF$5-$D147+1),0)</f>
        <v>0</v>
      </c>
      <c r="BH147" s="70">
        <f t="shared" ca="1" si="128"/>
        <v>0</v>
      </c>
      <c r="BI147" s="70">
        <f t="shared" ca="1" si="128"/>
        <v>0</v>
      </c>
      <c r="BJ147" s="70">
        <f t="shared" ca="1" si="128"/>
        <v>0</v>
      </c>
      <c r="BK147" s="70">
        <f t="shared" ca="1" si="128"/>
        <v>0</v>
      </c>
      <c r="BL147" s="70">
        <f t="shared" ca="1" si="128"/>
        <v>0</v>
      </c>
      <c r="BM147" s="70">
        <f t="shared" ca="1" si="128"/>
        <v>0</v>
      </c>
      <c r="BN147" s="70">
        <f t="shared" ca="1" si="128"/>
        <v>0</v>
      </c>
      <c r="BO147" s="70">
        <f t="shared" ca="1" si="128"/>
        <v>0</v>
      </c>
      <c r="BP147" s="70">
        <f t="shared" ca="1" si="128"/>
        <v>0</v>
      </c>
      <c r="BQ147" s="70">
        <f t="shared" ca="1" si="128"/>
        <v>0</v>
      </c>
      <c r="BR147" s="70">
        <f t="shared" ca="1" si="128"/>
        <v>0</v>
      </c>
      <c r="BS147" s="70">
        <f t="shared" ca="1" si="128"/>
        <v>0</v>
      </c>
      <c r="BT147" s="70">
        <f t="shared" ca="1" si="128"/>
        <v>0</v>
      </c>
      <c r="BU147" s="70">
        <f t="shared" ca="1" si="128"/>
        <v>0</v>
      </c>
      <c r="BV147" s="70">
        <f t="shared" ca="1" si="128"/>
        <v>0</v>
      </c>
      <c r="BW147" s="70">
        <f t="shared" ca="1" si="128"/>
        <v>0</v>
      </c>
      <c r="BX147" s="139"/>
      <c r="BY147" s="70">
        <f t="shared" ca="1" si="124"/>
        <v>0</v>
      </c>
      <c r="BZ147" s="70">
        <f t="shared" ca="1" si="124"/>
        <v>0</v>
      </c>
      <c r="CA147" s="70">
        <f t="shared" ca="1" si="124"/>
        <v>0</v>
      </c>
      <c r="CB147" s="70">
        <f t="shared" ca="1" si="124"/>
        <v>0</v>
      </c>
    </row>
    <row r="148" spans="2:80" s="217" customFormat="1" hidden="1" outlineLevel="1">
      <c r="B148" s="223">
        <f t="shared" si="125"/>
        <v>44408</v>
      </c>
      <c r="C148" s="136"/>
      <c r="D148" s="17">
        <f t="shared" si="126"/>
        <v>19</v>
      </c>
      <c r="E148" s="36" cm="1">
        <f t="array" ref="E148">INDEX(L$20:BF$20,1,D148)</f>
        <v>0</v>
      </c>
      <c r="F148" s="36"/>
      <c r="G148" s="36"/>
      <c r="H148" s="36"/>
      <c r="I148" s="36"/>
      <c r="J148" s="36"/>
      <c r="K148" s="36"/>
      <c r="L148" s="139" cm="1">
        <f t="array" ref="L148">IF($D148&lt;=L$5,$E148*INDEX($L$27:$BF$27,1,L$5-$D148+1),0)</f>
        <v>0</v>
      </c>
      <c r="M148" s="139" cm="1">
        <f t="array" ref="M148">IF($D148&lt;=M$5,$E148*INDEX($L$27:$BF$27,1,M$5-$D148+1),0)</f>
        <v>0</v>
      </c>
      <c r="N148" s="139" cm="1">
        <f t="array" ref="N148">IF($D148&lt;=N$5,$E148*INDEX($L$27:$BF$27,1,N$5-$D148+1),0)</f>
        <v>0</v>
      </c>
      <c r="O148" s="139" cm="1">
        <f t="array" ref="O148">IF($D148&lt;=O$5,$E148*INDEX($L$27:$BF$27,1,O$5-$D148+1),0)</f>
        <v>0</v>
      </c>
      <c r="P148" s="139" cm="1">
        <f t="array" ref="P148">IF($D148&lt;=P$5,$E148*INDEX($L$27:$BF$27,1,P$5-$D148+1),0)</f>
        <v>0</v>
      </c>
      <c r="Q148" s="139" cm="1">
        <f t="array" ref="Q148">IF($D148&lt;=Q$5,$E148*INDEX($L$27:$BF$27,1,Q$5-$D148+1),0)</f>
        <v>0</v>
      </c>
      <c r="R148" s="139" cm="1">
        <f t="array" ref="R148">IF($D148&lt;=R$5,$E148*INDEX($L$27:$BF$27,1,R$5-$D148+1),0)</f>
        <v>0</v>
      </c>
      <c r="S148" s="139" cm="1">
        <f t="array" ref="S148">IF($D148&lt;=S$5,$E148*INDEX($L$27:$BF$27,1,S$5-$D148+1),0)</f>
        <v>0</v>
      </c>
      <c r="T148" s="139" cm="1">
        <f t="array" ref="T148">IF($D148&lt;=T$5,$E148*INDEX($L$27:$BF$27,1,T$5-$D148+1),0)</f>
        <v>0</v>
      </c>
      <c r="U148" s="139" cm="1">
        <f t="array" ref="U148">IF($D148&lt;=U$5,$E148*INDEX($L$27:$BF$27,1,U$5-$D148+1),0)</f>
        <v>0</v>
      </c>
      <c r="V148" s="139" cm="1">
        <f t="array" ref="V148">IF($D148&lt;=V$5,$E148*INDEX($L$27:$BF$27,1,V$5-$D148+1),0)</f>
        <v>0</v>
      </c>
      <c r="W148" s="139" cm="1">
        <f t="array" ref="W148">IF($D148&lt;=W$5,$E148*INDEX($L$27:$BF$27,1,W$5-$D148+1),0)</f>
        <v>0</v>
      </c>
      <c r="X148" s="139" cm="1">
        <f t="array" ref="X148">IF($D148&lt;=X$5,$E148*INDEX($L$27:$BF$27,1,X$5-$D148+1),0)</f>
        <v>0</v>
      </c>
      <c r="Y148" s="139" cm="1">
        <f t="array" ref="Y148">IF($D148&lt;=Y$5,$E148*INDEX($L$27:$BF$27,1,Y$5-$D148+1),0)</f>
        <v>0</v>
      </c>
      <c r="Z148" s="139" cm="1">
        <f t="array" ref="Z148">IF($D148&lt;=Z$5,$E148*INDEX($L$27:$BF$27,1,Z$5-$D148+1),0)</f>
        <v>0</v>
      </c>
      <c r="AA148" s="139" cm="1">
        <f t="array" ref="AA148">IF($D148&lt;=AA$5,$E148*INDEX($L$27:$BF$27,1,AA$5-$D148+1),0)</f>
        <v>0</v>
      </c>
      <c r="AB148" s="139" cm="1">
        <f t="array" ref="AB148">IF($D148&lt;=AB$5,$E148*INDEX($L$27:$BF$27,1,AB$5-$D148+1),0)</f>
        <v>0</v>
      </c>
      <c r="AC148" s="139" cm="1">
        <f t="array" ref="AC148">IF($D148&lt;=AC$5,$E148*INDEX($L$27:$BF$27,1,AC$5-$D148+1),0)</f>
        <v>0</v>
      </c>
      <c r="AD148" s="139" cm="1">
        <f t="array" ref="AD148">IF($D148&lt;=AD$5,$E148*INDEX($L$27:$BF$27,1,AD$5-$D148+1),0)</f>
        <v>0</v>
      </c>
      <c r="AE148" s="139" cm="1">
        <f t="array" ref="AE148">IF($D148&lt;=AE$5,$E148*INDEX($L$27:$BF$27,1,AE$5-$D148+1),0)</f>
        <v>0</v>
      </c>
      <c r="AF148" s="139" cm="1">
        <f t="array" ref="AF148">IF($D148&lt;=AF$5,$E148*INDEX($L$27:$BF$27,1,AF$5-$D148+1),0)</f>
        <v>0</v>
      </c>
      <c r="AG148" s="139" cm="1">
        <f t="array" ref="AG148">IF($D148&lt;=AG$5,$E148*INDEX($L$27:$BF$27,1,AG$5-$D148+1),0)</f>
        <v>0</v>
      </c>
      <c r="AH148" s="139" cm="1">
        <f t="array" ref="AH148">IF($D148&lt;=AH$5,$E148*INDEX($L$27:$BF$27,1,AH$5-$D148+1),0)</f>
        <v>0</v>
      </c>
      <c r="AI148" s="139" cm="1">
        <f t="array" ref="AI148">IF($D148&lt;=AI$5,$E148*INDEX($L$27:$BF$27,1,AI$5-$D148+1),0)</f>
        <v>0</v>
      </c>
      <c r="AJ148" s="139" cm="1">
        <f t="array" ref="AJ148">IF($D148&lt;=AJ$5,$E148*INDEX($L$27:$BF$27,1,AJ$5-$D148+1),0)</f>
        <v>0</v>
      </c>
      <c r="AK148" s="139" cm="1">
        <f t="array" ref="AK148">IF($D148&lt;=AK$5,$E148*INDEX($L$27:$BF$27,1,AK$5-$D148+1),0)</f>
        <v>0</v>
      </c>
      <c r="AL148" s="139" cm="1">
        <f t="array" ref="AL148">IF($D148&lt;=AL$5,$E148*INDEX($L$27:$BF$27,1,AL$5-$D148+1),0)</f>
        <v>0</v>
      </c>
      <c r="AM148" s="139" cm="1">
        <f t="array" ref="AM148">IF($D148&lt;=AM$5,$E148*INDEX($L$27:$BF$27,1,AM$5-$D148+1),0)</f>
        <v>0</v>
      </c>
      <c r="AN148" s="139" cm="1">
        <f t="array" ref="AN148">IF($D148&lt;=AN$5,$E148*INDEX($L$27:$BF$27,1,AN$5-$D148+1),0)</f>
        <v>0</v>
      </c>
      <c r="AO148" s="139" cm="1">
        <f t="array" ref="AO148">IF($D148&lt;=AO$5,$E148*INDEX($L$27:$BF$27,1,AO$5-$D148+1),0)</f>
        <v>0</v>
      </c>
      <c r="AP148" s="139" cm="1">
        <f t="array" ref="AP148">IF($D148&lt;=AP$5,$E148*INDEX($L$27:$BF$27,1,AP$5-$D148+1),0)</f>
        <v>0</v>
      </c>
      <c r="AQ148" s="139" cm="1">
        <f t="array" ref="AQ148">IF($D148&lt;=AQ$5,$E148*INDEX($L$27:$BF$27,1,AQ$5-$D148+1),0)</f>
        <v>0</v>
      </c>
      <c r="AR148" s="139" cm="1">
        <f t="array" ref="AR148">IF($D148&lt;=AR$5,$E148*INDEX($L$27:$BF$27,1,AR$5-$D148+1),0)</f>
        <v>0</v>
      </c>
      <c r="AS148" s="139" cm="1">
        <f t="array" ref="AS148">IF($D148&lt;=AS$5,$E148*INDEX($L$27:$BF$27,1,AS$5-$D148+1),0)</f>
        <v>0</v>
      </c>
      <c r="AT148" s="139" cm="1">
        <f t="array" ref="AT148">IF($D148&lt;=AT$5,$E148*INDEX($L$27:$BF$27,1,AT$5-$D148+1),0)</f>
        <v>0</v>
      </c>
      <c r="AU148" s="139" cm="1">
        <f t="array" ref="AU148">IF($D148&lt;=AU$5,$E148*INDEX($L$27:$BF$27,1,AU$5-$D148+1),0)</f>
        <v>0</v>
      </c>
      <c r="AV148" s="139" cm="1">
        <f t="array" ref="AV148">IF($D148&lt;=AV$5,$E148*INDEX($L$27:$BF$27,1,AV$5-$D148+1),0)</f>
        <v>0</v>
      </c>
      <c r="AW148" s="139" cm="1">
        <f t="array" ref="AW148">IF($D148&lt;=AW$5,$E148*INDEX($L$27:$BF$27,1,AW$5-$D148+1),0)</f>
        <v>0</v>
      </c>
      <c r="AX148" s="139" cm="1">
        <f t="array" ref="AX148">IF($D148&lt;=AX$5,$E148*INDEX($L$27:$BF$27,1,AX$5-$D148+1),0)</f>
        <v>0</v>
      </c>
      <c r="AY148" s="139" cm="1">
        <f t="array" ref="AY148">IF($D148&lt;=AY$5,$E148*INDEX($L$27:$BF$27,1,AY$5-$D148+1),0)</f>
        <v>0</v>
      </c>
      <c r="AZ148" s="139" cm="1">
        <f t="array" ref="AZ148">IF($D148&lt;=AZ$5,$E148*INDEX($L$27:$BF$27,1,AZ$5-$D148+1),0)</f>
        <v>0</v>
      </c>
      <c r="BA148" s="139" cm="1">
        <f t="array" ref="BA148">IF($D148&lt;=BA$5,$E148*INDEX($L$27:$BF$27,1,BA$5-$D148+1),0)</f>
        <v>0</v>
      </c>
      <c r="BB148" s="139" cm="1">
        <f t="array" ref="BB148">IF($D148&lt;=BB$5,$E148*INDEX($L$27:$BF$27,1,BB$5-$D148+1),0)</f>
        <v>0</v>
      </c>
      <c r="BC148" s="139" cm="1">
        <f t="array" ref="BC148">IF($D148&lt;=BC$5,$E148*INDEX($L$27:$BF$27,1,BC$5-$D148+1),0)</f>
        <v>0</v>
      </c>
      <c r="BD148" s="139" cm="1">
        <f t="array" ref="BD148">IF($D148&lt;=BD$5,$E148*INDEX($L$27:$BF$27,1,BD$5-$D148+1),0)</f>
        <v>0</v>
      </c>
      <c r="BE148" s="139" cm="1">
        <f t="array" ref="BE148">IF($D148&lt;=BE$5,$E148*INDEX($L$27:$BF$27,1,BE$5-$D148+1),0)</f>
        <v>0</v>
      </c>
      <c r="BF148" s="139" cm="1">
        <f t="array" ref="BF148">IF($D148&lt;=BF$5,$E148*INDEX($L$27:$BF$27,1,BF$5-$D148+1),0)</f>
        <v>0</v>
      </c>
      <c r="BH148" s="70">
        <f t="shared" ca="1" si="128"/>
        <v>0</v>
      </c>
      <c r="BI148" s="70">
        <f t="shared" ca="1" si="128"/>
        <v>0</v>
      </c>
      <c r="BJ148" s="70">
        <f t="shared" ca="1" si="128"/>
        <v>0</v>
      </c>
      <c r="BK148" s="70">
        <f t="shared" ca="1" si="128"/>
        <v>0</v>
      </c>
      <c r="BL148" s="70">
        <f t="shared" ca="1" si="128"/>
        <v>0</v>
      </c>
      <c r="BM148" s="70">
        <f t="shared" ca="1" si="128"/>
        <v>0</v>
      </c>
      <c r="BN148" s="70">
        <f t="shared" ca="1" si="128"/>
        <v>0</v>
      </c>
      <c r="BO148" s="70">
        <f t="shared" ca="1" si="128"/>
        <v>0</v>
      </c>
      <c r="BP148" s="70">
        <f t="shared" ca="1" si="128"/>
        <v>0</v>
      </c>
      <c r="BQ148" s="70">
        <f t="shared" ca="1" si="128"/>
        <v>0</v>
      </c>
      <c r="BR148" s="70">
        <f t="shared" ca="1" si="128"/>
        <v>0</v>
      </c>
      <c r="BS148" s="70">
        <f t="shared" ca="1" si="128"/>
        <v>0</v>
      </c>
      <c r="BT148" s="70">
        <f t="shared" ca="1" si="128"/>
        <v>0</v>
      </c>
      <c r="BU148" s="70">
        <f t="shared" ca="1" si="128"/>
        <v>0</v>
      </c>
      <c r="BV148" s="70">
        <f t="shared" ca="1" si="128"/>
        <v>0</v>
      </c>
      <c r="BW148" s="70">
        <f t="shared" ca="1" si="128"/>
        <v>0</v>
      </c>
      <c r="BX148" s="139"/>
      <c r="BY148" s="70">
        <f t="shared" ca="1" si="124"/>
        <v>0</v>
      </c>
      <c r="BZ148" s="70">
        <f t="shared" ca="1" si="124"/>
        <v>0</v>
      </c>
      <c r="CA148" s="70">
        <f t="shared" ca="1" si="124"/>
        <v>0</v>
      </c>
      <c r="CB148" s="70">
        <f t="shared" ca="1" si="124"/>
        <v>0</v>
      </c>
    </row>
    <row r="149" spans="2:80" s="217" customFormat="1" hidden="1" outlineLevel="1">
      <c r="B149" s="223">
        <f t="shared" si="125"/>
        <v>44439</v>
      </c>
      <c r="C149" s="136"/>
      <c r="D149" s="17">
        <f t="shared" si="126"/>
        <v>20</v>
      </c>
      <c r="E149" s="36" cm="1">
        <f t="array" ref="E149">INDEX(L$20:BF$20,1,D149)</f>
        <v>0</v>
      </c>
      <c r="F149" s="36"/>
      <c r="G149" s="36"/>
      <c r="H149" s="36"/>
      <c r="I149" s="36"/>
      <c r="J149" s="36"/>
      <c r="K149" s="36"/>
      <c r="L149" s="139" cm="1">
        <f t="array" ref="L149">IF($D149&lt;=L$5,$E149*INDEX($L$27:$BF$27,1,L$5-$D149+1),0)</f>
        <v>0</v>
      </c>
      <c r="M149" s="139" cm="1">
        <f t="array" ref="M149">IF($D149&lt;=M$5,$E149*INDEX($L$27:$BF$27,1,M$5-$D149+1),0)</f>
        <v>0</v>
      </c>
      <c r="N149" s="139" cm="1">
        <f t="array" ref="N149">IF($D149&lt;=N$5,$E149*INDEX($L$27:$BF$27,1,N$5-$D149+1),0)</f>
        <v>0</v>
      </c>
      <c r="O149" s="139" cm="1">
        <f t="array" ref="O149">IF($D149&lt;=O$5,$E149*INDEX($L$27:$BF$27,1,O$5-$D149+1),0)</f>
        <v>0</v>
      </c>
      <c r="P149" s="139" cm="1">
        <f t="array" ref="P149">IF($D149&lt;=P$5,$E149*INDEX($L$27:$BF$27,1,P$5-$D149+1),0)</f>
        <v>0</v>
      </c>
      <c r="Q149" s="139" cm="1">
        <f t="array" ref="Q149">IF($D149&lt;=Q$5,$E149*INDEX($L$27:$BF$27,1,Q$5-$D149+1),0)</f>
        <v>0</v>
      </c>
      <c r="R149" s="139" cm="1">
        <f t="array" ref="R149">IF($D149&lt;=R$5,$E149*INDEX($L$27:$BF$27,1,R$5-$D149+1),0)</f>
        <v>0</v>
      </c>
      <c r="S149" s="139" cm="1">
        <f t="array" ref="S149">IF($D149&lt;=S$5,$E149*INDEX($L$27:$BF$27,1,S$5-$D149+1),0)</f>
        <v>0</v>
      </c>
      <c r="T149" s="139" cm="1">
        <f t="array" ref="T149">IF($D149&lt;=T$5,$E149*INDEX($L$27:$BF$27,1,T$5-$D149+1),0)</f>
        <v>0</v>
      </c>
      <c r="U149" s="139" cm="1">
        <f t="array" ref="U149">IF($D149&lt;=U$5,$E149*INDEX($L$27:$BF$27,1,U$5-$D149+1),0)</f>
        <v>0</v>
      </c>
      <c r="V149" s="139" cm="1">
        <f t="array" ref="V149">IF($D149&lt;=V$5,$E149*INDEX($L$27:$BF$27,1,V$5-$D149+1),0)</f>
        <v>0</v>
      </c>
      <c r="W149" s="139" cm="1">
        <f t="array" ref="W149">IF($D149&lt;=W$5,$E149*INDEX($L$27:$BF$27,1,W$5-$D149+1),0)</f>
        <v>0</v>
      </c>
      <c r="X149" s="139" cm="1">
        <f t="array" ref="X149">IF($D149&lt;=X$5,$E149*INDEX($L$27:$BF$27,1,X$5-$D149+1),0)</f>
        <v>0</v>
      </c>
      <c r="Y149" s="139" cm="1">
        <f t="array" ref="Y149">IF($D149&lt;=Y$5,$E149*INDEX($L$27:$BF$27,1,Y$5-$D149+1),0)</f>
        <v>0</v>
      </c>
      <c r="Z149" s="139" cm="1">
        <f t="array" ref="Z149">IF($D149&lt;=Z$5,$E149*INDEX($L$27:$BF$27,1,Z$5-$D149+1),0)</f>
        <v>0</v>
      </c>
      <c r="AA149" s="139" cm="1">
        <f t="array" ref="AA149">IF($D149&lt;=AA$5,$E149*INDEX($L$27:$BF$27,1,AA$5-$D149+1),0)</f>
        <v>0</v>
      </c>
      <c r="AB149" s="139" cm="1">
        <f t="array" ref="AB149">IF($D149&lt;=AB$5,$E149*INDEX($L$27:$BF$27,1,AB$5-$D149+1),0)</f>
        <v>0</v>
      </c>
      <c r="AC149" s="139" cm="1">
        <f t="array" ref="AC149">IF($D149&lt;=AC$5,$E149*INDEX($L$27:$BF$27,1,AC$5-$D149+1),0)</f>
        <v>0</v>
      </c>
      <c r="AD149" s="139" cm="1">
        <f t="array" ref="AD149">IF($D149&lt;=AD$5,$E149*INDEX($L$27:$BF$27,1,AD$5-$D149+1),0)</f>
        <v>0</v>
      </c>
      <c r="AE149" s="139" cm="1">
        <f t="array" ref="AE149">IF($D149&lt;=AE$5,$E149*INDEX($L$27:$BF$27,1,AE$5-$D149+1),0)</f>
        <v>0</v>
      </c>
      <c r="AF149" s="139" cm="1">
        <f t="array" ref="AF149">IF($D149&lt;=AF$5,$E149*INDEX($L$27:$BF$27,1,AF$5-$D149+1),0)</f>
        <v>0</v>
      </c>
      <c r="AG149" s="139" cm="1">
        <f t="array" ref="AG149">IF($D149&lt;=AG$5,$E149*INDEX($L$27:$BF$27,1,AG$5-$D149+1),0)</f>
        <v>0</v>
      </c>
      <c r="AH149" s="139" cm="1">
        <f t="array" ref="AH149">IF($D149&lt;=AH$5,$E149*INDEX($L$27:$BF$27,1,AH$5-$D149+1),0)</f>
        <v>0</v>
      </c>
      <c r="AI149" s="139" cm="1">
        <f t="array" ref="AI149">IF($D149&lt;=AI$5,$E149*INDEX($L$27:$BF$27,1,AI$5-$D149+1),0)</f>
        <v>0</v>
      </c>
      <c r="AJ149" s="139" cm="1">
        <f t="array" ref="AJ149">IF($D149&lt;=AJ$5,$E149*INDEX($L$27:$BF$27,1,AJ$5-$D149+1),0)</f>
        <v>0</v>
      </c>
      <c r="AK149" s="139" cm="1">
        <f t="array" ref="AK149">IF($D149&lt;=AK$5,$E149*INDEX($L$27:$BF$27,1,AK$5-$D149+1),0)</f>
        <v>0</v>
      </c>
      <c r="AL149" s="139" cm="1">
        <f t="array" ref="AL149">IF($D149&lt;=AL$5,$E149*INDEX($L$27:$BF$27,1,AL$5-$D149+1),0)</f>
        <v>0</v>
      </c>
      <c r="AM149" s="139" cm="1">
        <f t="array" ref="AM149">IF($D149&lt;=AM$5,$E149*INDEX($L$27:$BF$27,1,AM$5-$D149+1),0)</f>
        <v>0</v>
      </c>
      <c r="AN149" s="139" cm="1">
        <f t="array" ref="AN149">IF($D149&lt;=AN$5,$E149*INDEX($L$27:$BF$27,1,AN$5-$D149+1),0)</f>
        <v>0</v>
      </c>
      <c r="AO149" s="139" cm="1">
        <f t="array" ref="AO149">IF($D149&lt;=AO$5,$E149*INDEX($L$27:$BF$27,1,AO$5-$D149+1),0)</f>
        <v>0</v>
      </c>
      <c r="AP149" s="139" cm="1">
        <f t="array" ref="AP149">IF($D149&lt;=AP$5,$E149*INDEX($L$27:$BF$27,1,AP$5-$D149+1),0)</f>
        <v>0</v>
      </c>
      <c r="AQ149" s="139" cm="1">
        <f t="array" ref="AQ149">IF($D149&lt;=AQ$5,$E149*INDEX($L$27:$BF$27,1,AQ$5-$D149+1),0)</f>
        <v>0</v>
      </c>
      <c r="AR149" s="139" cm="1">
        <f t="array" ref="AR149">IF($D149&lt;=AR$5,$E149*INDEX($L$27:$BF$27,1,AR$5-$D149+1),0)</f>
        <v>0</v>
      </c>
      <c r="AS149" s="139" cm="1">
        <f t="array" ref="AS149">IF($D149&lt;=AS$5,$E149*INDEX($L$27:$BF$27,1,AS$5-$D149+1),0)</f>
        <v>0</v>
      </c>
      <c r="AT149" s="139" cm="1">
        <f t="array" ref="AT149">IF($D149&lt;=AT$5,$E149*INDEX($L$27:$BF$27,1,AT$5-$D149+1),0)</f>
        <v>0</v>
      </c>
      <c r="AU149" s="139" cm="1">
        <f t="array" ref="AU149">IF($D149&lt;=AU$5,$E149*INDEX($L$27:$BF$27,1,AU$5-$D149+1),0)</f>
        <v>0</v>
      </c>
      <c r="AV149" s="139" cm="1">
        <f t="array" ref="AV149">IF($D149&lt;=AV$5,$E149*INDEX($L$27:$BF$27,1,AV$5-$D149+1),0)</f>
        <v>0</v>
      </c>
      <c r="AW149" s="139" cm="1">
        <f t="array" ref="AW149">IF($D149&lt;=AW$5,$E149*INDEX($L$27:$BF$27,1,AW$5-$D149+1),0)</f>
        <v>0</v>
      </c>
      <c r="AX149" s="139" cm="1">
        <f t="array" ref="AX149">IF($D149&lt;=AX$5,$E149*INDEX($L$27:$BF$27,1,AX$5-$D149+1),0)</f>
        <v>0</v>
      </c>
      <c r="AY149" s="139" cm="1">
        <f t="array" ref="AY149">IF($D149&lt;=AY$5,$E149*INDEX($L$27:$BF$27,1,AY$5-$D149+1),0)</f>
        <v>0</v>
      </c>
      <c r="AZ149" s="139" cm="1">
        <f t="array" ref="AZ149">IF($D149&lt;=AZ$5,$E149*INDEX($L$27:$BF$27,1,AZ$5-$D149+1),0)</f>
        <v>0</v>
      </c>
      <c r="BA149" s="139" cm="1">
        <f t="array" ref="BA149">IF($D149&lt;=BA$5,$E149*INDEX($L$27:$BF$27,1,BA$5-$D149+1),0)</f>
        <v>0</v>
      </c>
      <c r="BB149" s="139" cm="1">
        <f t="array" ref="BB149">IF($D149&lt;=BB$5,$E149*INDEX($L$27:$BF$27,1,BB$5-$D149+1),0)</f>
        <v>0</v>
      </c>
      <c r="BC149" s="139" cm="1">
        <f t="array" ref="BC149">IF($D149&lt;=BC$5,$E149*INDEX($L$27:$BF$27,1,BC$5-$D149+1),0)</f>
        <v>0</v>
      </c>
      <c r="BD149" s="139" cm="1">
        <f t="array" ref="BD149">IF($D149&lt;=BD$5,$E149*INDEX($L$27:$BF$27,1,BD$5-$D149+1),0)</f>
        <v>0</v>
      </c>
      <c r="BE149" s="139" cm="1">
        <f t="array" ref="BE149">IF($D149&lt;=BE$5,$E149*INDEX($L$27:$BF$27,1,BE$5-$D149+1),0)</f>
        <v>0</v>
      </c>
      <c r="BF149" s="139" cm="1">
        <f t="array" ref="BF149">IF($D149&lt;=BF$5,$E149*INDEX($L$27:$BF$27,1,BF$5-$D149+1),0)</f>
        <v>0</v>
      </c>
      <c r="BH149" s="70">
        <f t="shared" ca="1" si="128"/>
        <v>0</v>
      </c>
      <c r="BI149" s="70">
        <f t="shared" ca="1" si="128"/>
        <v>0</v>
      </c>
      <c r="BJ149" s="70">
        <f t="shared" ca="1" si="128"/>
        <v>0</v>
      </c>
      <c r="BK149" s="70">
        <f t="shared" ca="1" si="128"/>
        <v>0</v>
      </c>
      <c r="BL149" s="70">
        <f t="shared" ca="1" si="128"/>
        <v>0</v>
      </c>
      <c r="BM149" s="70">
        <f t="shared" ca="1" si="128"/>
        <v>0</v>
      </c>
      <c r="BN149" s="70">
        <f t="shared" ca="1" si="128"/>
        <v>0</v>
      </c>
      <c r="BO149" s="70">
        <f t="shared" ca="1" si="128"/>
        <v>0</v>
      </c>
      <c r="BP149" s="70">
        <f t="shared" ca="1" si="128"/>
        <v>0</v>
      </c>
      <c r="BQ149" s="70">
        <f t="shared" ca="1" si="128"/>
        <v>0</v>
      </c>
      <c r="BR149" s="70">
        <f t="shared" ca="1" si="128"/>
        <v>0</v>
      </c>
      <c r="BS149" s="70">
        <f t="shared" ca="1" si="128"/>
        <v>0</v>
      </c>
      <c r="BT149" s="70">
        <f t="shared" ca="1" si="128"/>
        <v>0</v>
      </c>
      <c r="BU149" s="70">
        <f t="shared" ca="1" si="128"/>
        <v>0</v>
      </c>
      <c r="BV149" s="70">
        <f t="shared" ca="1" si="128"/>
        <v>0</v>
      </c>
      <c r="BW149" s="70">
        <f t="shared" ca="1" si="128"/>
        <v>0</v>
      </c>
      <c r="BX149" s="139"/>
      <c r="BY149" s="70">
        <f t="shared" ca="1" si="124"/>
        <v>0</v>
      </c>
      <c r="BZ149" s="70">
        <f t="shared" ca="1" si="124"/>
        <v>0</v>
      </c>
      <c r="CA149" s="70">
        <f t="shared" ca="1" si="124"/>
        <v>0</v>
      </c>
      <c r="CB149" s="70">
        <f t="shared" ca="1" si="124"/>
        <v>0</v>
      </c>
    </row>
    <row r="150" spans="2:80" s="217" customFormat="1" hidden="1" outlineLevel="1">
      <c r="B150" s="223">
        <f t="shared" si="125"/>
        <v>44469</v>
      </c>
      <c r="C150" s="136"/>
      <c r="D150" s="17">
        <f t="shared" si="126"/>
        <v>21</v>
      </c>
      <c r="E150" s="36" cm="1">
        <f t="array" ref="E150">INDEX(L$20:BF$20,1,D150)</f>
        <v>0</v>
      </c>
      <c r="F150" s="36"/>
      <c r="G150" s="36"/>
      <c r="H150" s="36"/>
      <c r="I150" s="36"/>
      <c r="J150" s="36"/>
      <c r="K150" s="36"/>
      <c r="L150" s="139" cm="1">
        <f t="array" ref="L150">IF($D150&lt;=L$5,$E150*INDEX($L$27:$BF$27,1,L$5-$D150+1),0)</f>
        <v>0</v>
      </c>
      <c r="M150" s="139" cm="1">
        <f t="array" ref="M150">IF($D150&lt;=M$5,$E150*INDEX($L$27:$BF$27,1,M$5-$D150+1),0)</f>
        <v>0</v>
      </c>
      <c r="N150" s="139" cm="1">
        <f t="array" ref="N150">IF($D150&lt;=N$5,$E150*INDEX($L$27:$BF$27,1,N$5-$D150+1),0)</f>
        <v>0</v>
      </c>
      <c r="O150" s="139" cm="1">
        <f t="array" ref="O150">IF($D150&lt;=O$5,$E150*INDEX($L$27:$BF$27,1,O$5-$D150+1),0)</f>
        <v>0</v>
      </c>
      <c r="P150" s="139" cm="1">
        <f t="array" ref="P150">IF($D150&lt;=P$5,$E150*INDEX($L$27:$BF$27,1,P$5-$D150+1),0)</f>
        <v>0</v>
      </c>
      <c r="Q150" s="139" cm="1">
        <f t="array" ref="Q150">IF($D150&lt;=Q$5,$E150*INDEX($L$27:$BF$27,1,Q$5-$D150+1),0)</f>
        <v>0</v>
      </c>
      <c r="R150" s="139" cm="1">
        <f t="array" ref="R150">IF($D150&lt;=R$5,$E150*INDEX($L$27:$BF$27,1,R$5-$D150+1),0)</f>
        <v>0</v>
      </c>
      <c r="S150" s="139" cm="1">
        <f t="array" ref="S150">IF($D150&lt;=S$5,$E150*INDEX($L$27:$BF$27,1,S$5-$D150+1),0)</f>
        <v>0</v>
      </c>
      <c r="T150" s="139" cm="1">
        <f t="array" ref="T150">IF($D150&lt;=T$5,$E150*INDEX($L$27:$BF$27,1,T$5-$D150+1),0)</f>
        <v>0</v>
      </c>
      <c r="U150" s="139" cm="1">
        <f t="array" ref="U150">IF($D150&lt;=U$5,$E150*INDEX($L$27:$BF$27,1,U$5-$D150+1),0)</f>
        <v>0</v>
      </c>
      <c r="V150" s="139" cm="1">
        <f t="array" ref="V150">IF($D150&lt;=V$5,$E150*INDEX($L$27:$BF$27,1,V$5-$D150+1),0)</f>
        <v>0</v>
      </c>
      <c r="W150" s="139" cm="1">
        <f t="array" ref="W150">IF($D150&lt;=W$5,$E150*INDEX($L$27:$BF$27,1,W$5-$D150+1),0)</f>
        <v>0</v>
      </c>
      <c r="X150" s="139" cm="1">
        <f t="array" ref="X150">IF($D150&lt;=X$5,$E150*INDEX($L$27:$BF$27,1,X$5-$D150+1),0)</f>
        <v>0</v>
      </c>
      <c r="Y150" s="139" cm="1">
        <f t="array" ref="Y150">IF($D150&lt;=Y$5,$E150*INDEX($L$27:$BF$27,1,Y$5-$D150+1),0)</f>
        <v>0</v>
      </c>
      <c r="Z150" s="139" cm="1">
        <f t="array" ref="Z150">IF($D150&lt;=Z$5,$E150*INDEX($L$27:$BF$27,1,Z$5-$D150+1),0)</f>
        <v>0</v>
      </c>
      <c r="AA150" s="139" cm="1">
        <f t="array" ref="AA150">IF($D150&lt;=AA$5,$E150*INDEX($L$27:$BF$27,1,AA$5-$D150+1),0)</f>
        <v>0</v>
      </c>
      <c r="AB150" s="139" cm="1">
        <f t="array" ref="AB150">IF($D150&lt;=AB$5,$E150*INDEX($L$27:$BF$27,1,AB$5-$D150+1),0)</f>
        <v>0</v>
      </c>
      <c r="AC150" s="139" cm="1">
        <f t="array" ref="AC150">IF($D150&lt;=AC$5,$E150*INDEX($L$27:$BF$27,1,AC$5-$D150+1),0)</f>
        <v>0</v>
      </c>
      <c r="AD150" s="139" cm="1">
        <f t="array" ref="AD150">IF($D150&lt;=AD$5,$E150*INDEX($L$27:$BF$27,1,AD$5-$D150+1),0)</f>
        <v>0</v>
      </c>
      <c r="AE150" s="139" cm="1">
        <f t="array" ref="AE150">IF($D150&lt;=AE$5,$E150*INDEX($L$27:$BF$27,1,AE$5-$D150+1),0)</f>
        <v>0</v>
      </c>
      <c r="AF150" s="139" cm="1">
        <f t="array" ref="AF150">IF($D150&lt;=AF$5,$E150*INDEX($L$27:$BF$27,1,AF$5-$D150+1),0)</f>
        <v>0</v>
      </c>
      <c r="AG150" s="139" cm="1">
        <f t="array" ref="AG150">IF($D150&lt;=AG$5,$E150*INDEX($L$27:$BF$27,1,AG$5-$D150+1),0)</f>
        <v>0</v>
      </c>
      <c r="AH150" s="139" cm="1">
        <f t="array" ref="AH150">IF($D150&lt;=AH$5,$E150*INDEX($L$27:$BF$27,1,AH$5-$D150+1),0)</f>
        <v>0</v>
      </c>
      <c r="AI150" s="139" cm="1">
        <f t="array" ref="AI150">IF($D150&lt;=AI$5,$E150*INDEX($L$27:$BF$27,1,AI$5-$D150+1),0)</f>
        <v>0</v>
      </c>
      <c r="AJ150" s="139" cm="1">
        <f t="array" ref="AJ150">IF($D150&lt;=AJ$5,$E150*INDEX($L$27:$BF$27,1,AJ$5-$D150+1),0)</f>
        <v>0</v>
      </c>
      <c r="AK150" s="139" cm="1">
        <f t="array" ref="AK150">IF($D150&lt;=AK$5,$E150*INDEX($L$27:$BF$27,1,AK$5-$D150+1),0)</f>
        <v>0</v>
      </c>
      <c r="AL150" s="139" cm="1">
        <f t="array" ref="AL150">IF($D150&lt;=AL$5,$E150*INDEX($L$27:$BF$27,1,AL$5-$D150+1),0)</f>
        <v>0</v>
      </c>
      <c r="AM150" s="139" cm="1">
        <f t="array" ref="AM150">IF($D150&lt;=AM$5,$E150*INDEX($L$27:$BF$27,1,AM$5-$D150+1),0)</f>
        <v>0</v>
      </c>
      <c r="AN150" s="139" cm="1">
        <f t="array" ref="AN150">IF($D150&lt;=AN$5,$E150*INDEX($L$27:$BF$27,1,AN$5-$D150+1),0)</f>
        <v>0</v>
      </c>
      <c r="AO150" s="139" cm="1">
        <f t="array" ref="AO150">IF($D150&lt;=AO$5,$E150*INDEX($L$27:$BF$27,1,AO$5-$D150+1),0)</f>
        <v>0</v>
      </c>
      <c r="AP150" s="139" cm="1">
        <f t="array" ref="AP150">IF($D150&lt;=AP$5,$E150*INDEX($L$27:$BF$27,1,AP$5-$D150+1),0)</f>
        <v>0</v>
      </c>
      <c r="AQ150" s="139" cm="1">
        <f t="array" ref="AQ150">IF($D150&lt;=AQ$5,$E150*INDEX($L$27:$BF$27,1,AQ$5-$D150+1),0)</f>
        <v>0</v>
      </c>
      <c r="AR150" s="139" cm="1">
        <f t="array" ref="AR150">IF($D150&lt;=AR$5,$E150*INDEX($L$27:$BF$27,1,AR$5-$D150+1),0)</f>
        <v>0</v>
      </c>
      <c r="AS150" s="139" cm="1">
        <f t="array" ref="AS150">IF($D150&lt;=AS$5,$E150*INDEX($L$27:$BF$27,1,AS$5-$D150+1),0)</f>
        <v>0</v>
      </c>
      <c r="AT150" s="139" cm="1">
        <f t="array" ref="AT150">IF($D150&lt;=AT$5,$E150*INDEX($L$27:$BF$27,1,AT$5-$D150+1),0)</f>
        <v>0</v>
      </c>
      <c r="AU150" s="139" cm="1">
        <f t="array" ref="AU150">IF($D150&lt;=AU$5,$E150*INDEX($L$27:$BF$27,1,AU$5-$D150+1),0)</f>
        <v>0</v>
      </c>
      <c r="AV150" s="139" cm="1">
        <f t="array" ref="AV150">IF($D150&lt;=AV$5,$E150*INDEX($L$27:$BF$27,1,AV$5-$D150+1),0)</f>
        <v>0</v>
      </c>
      <c r="AW150" s="139" cm="1">
        <f t="array" ref="AW150">IF($D150&lt;=AW$5,$E150*INDEX($L$27:$BF$27,1,AW$5-$D150+1),0)</f>
        <v>0</v>
      </c>
      <c r="AX150" s="139" cm="1">
        <f t="array" ref="AX150">IF($D150&lt;=AX$5,$E150*INDEX($L$27:$BF$27,1,AX$5-$D150+1),0)</f>
        <v>0</v>
      </c>
      <c r="AY150" s="139" cm="1">
        <f t="array" ref="AY150">IF($D150&lt;=AY$5,$E150*INDEX($L$27:$BF$27,1,AY$5-$D150+1),0)</f>
        <v>0</v>
      </c>
      <c r="AZ150" s="139" cm="1">
        <f t="array" ref="AZ150">IF($D150&lt;=AZ$5,$E150*INDEX($L$27:$BF$27,1,AZ$5-$D150+1),0)</f>
        <v>0</v>
      </c>
      <c r="BA150" s="139" cm="1">
        <f t="array" ref="BA150">IF($D150&lt;=BA$5,$E150*INDEX($L$27:$BF$27,1,BA$5-$D150+1),0)</f>
        <v>0</v>
      </c>
      <c r="BB150" s="139" cm="1">
        <f t="array" ref="BB150">IF($D150&lt;=BB$5,$E150*INDEX($L$27:$BF$27,1,BB$5-$D150+1),0)</f>
        <v>0</v>
      </c>
      <c r="BC150" s="139" cm="1">
        <f t="array" ref="BC150">IF($D150&lt;=BC$5,$E150*INDEX($L$27:$BF$27,1,BC$5-$D150+1),0)</f>
        <v>0</v>
      </c>
      <c r="BD150" s="139" cm="1">
        <f t="array" ref="BD150">IF($D150&lt;=BD$5,$E150*INDEX($L$27:$BF$27,1,BD$5-$D150+1),0)</f>
        <v>0</v>
      </c>
      <c r="BE150" s="139" cm="1">
        <f t="array" ref="BE150">IF($D150&lt;=BE$5,$E150*INDEX($L$27:$BF$27,1,BE$5-$D150+1),0)</f>
        <v>0</v>
      </c>
      <c r="BF150" s="139" cm="1">
        <f t="array" ref="BF150">IF($D150&lt;=BF$5,$E150*INDEX($L$27:$BF$27,1,BF$5-$D150+1),0)</f>
        <v>0</v>
      </c>
      <c r="BH150" s="70">
        <f t="shared" ca="1" si="128"/>
        <v>0</v>
      </c>
      <c r="BI150" s="70">
        <f t="shared" ca="1" si="128"/>
        <v>0</v>
      </c>
      <c r="BJ150" s="70">
        <f t="shared" ca="1" si="128"/>
        <v>0</v>
      </c>
      <c r="BK150" s="70">
        <f t="shared" ca="1" si="128"/>
        <v>0</v>
      </c>
      <c r="BL150" s="70">
        <f t="shared" ca="1" si="128"/>
        <v>0</v>
      </c>
      <c r="BM150" s="70">
        <f t="shared" ca="1" si="128"/>
        <v>0</v>
      </c>
      <c r="BN150" s="70">
        <f t="shared" ca="1" si="128"/>
        <v>0</v>
      </c>
      <c r="BO150" s="70">
        <f t="shared" ca="1" si="128"/>
        <v>0</v>
      </c>
      <c r="BP150" s="70">
        <f t="shared" ca="1" si="128"/>
        <v>0</v>
      </c>
      <c r="BQ150" s="70">
        <f t="shared" ca="1" si="128"/>
        <v>0</v>
      </c>
      <c r="BR150" s="70">
        <f t="shared" ca="1" si="128"/>
        <v>0</v>
      </c>
      <c r="BS150" s="70">
        <f t="shared" ca="1" si="128"/>
        <v>0</v>
      </c>
      <c r="BT150" s="70">
        <f t="shared" ca="1" si="128"/>
        <v>0</v>
      </c>
      <c r="BU150" s="70">
        <f t="shared" ca="1" si="128"/>
        <v>0</v>
      </c>
      <c r="BV150" s="70">
        <f t="shared" ca="1" si="128"/>
        <v>0</v>
      </c>
      <c r="BW150" s="70">
        <f t="shared" ca="1" si="128"/>
        <v>0</v>
      </c>
      <c r="BX150" s="139"/>
      <c r="BY150" s="70">
        <f t="shared" ca="1" si="124"/>
        <v>0</v>
      </c>
      <c r="BZ150" s="70">
        <f t="shared" ca="1" si="124"/>
        <v>0</v>
      </c>
      <c r="CA150" s="70">
        <f t="shared" ca="1" si="124"/>
        <v>0</v>
      </c>
      <c r="CB150" s="70">
        <f t="shared" ca="1" si="124"/>
        <v>0</v>
      </c>
    </row>
    <row r="151" spans="2:80" s="217" customFormat="1" hidden="1" outlineLevel="1">
      <c r="B151" s="223">
        <f t="shared" si="125"/>
        <v>44500</v>
      </c>
      <c r="C151" s="136"/>
      <c r="D151" s="17">
        <f t="shared" si="126"/>
        <v>22</v>
      </c>
      <c r="E151" s="36" cm="1">
        <f t="array" ref="E151">INDEX(L$20:BF$20,1,D151)</f>
        <v>0</v>
      </c>
      <c r="F151" s="36"/>
      <c r="G151" s="36"/>
      <c r="H151" s="36"/>
      <c r="I151" s="36"/>
      <c r="J151" s="36"/>
      <c r="K151" s="36"/>
      <c r="L151" s="139" cm="1">
        <f t="array" ref="L151">IF($D151&lt;=L$5,$E151*INDEX($L$27:$BF$27,1,L$5-$D151+1),0)</f>
        <v>0</v>
      </c>
      <c r="M151" s="139" cm="1">
        <f t="array" ref="M151">IF($D151&lt;=M$5,$E151*INDEX($L$27:$BF$27,1,M$5-$D151+1),0)</f>
        <v>0</v>
      </c>
      <c r="N151" s="139" cm="1">
        <f t="array" ref="N151">IF($D151&lt;=N$5,$E151*INDEX($L$27:$BF$27,1,N$5-$D151+1),0)</f>
        <v>0</v>
      </c>
      <c r="O151" s="139" cm="1">
        <f t="array" ref="O151">IF($D151&lt;=O$5,$E151*INDEX($L$27:$BF$27,1,O$5-$D151+1),0)</f>
        <v>0</v>
      </c>
      <c r="P151" s="139" cm="1">
        <f t="array" ref="P151">IF($D151&lt;=P$5,$E151*INDEX($L$27:$BF$27,1,P$5-$D151+1),0)</f>
        <v>0</v>
      </c>
      <c r="Q151" s="139" cm="1">
        <f t="array" ref="Q151">IF($D151&lt;=Q$5,$E151*INDEX($L$27:$BF$27,1,Q$5-$D151+1),0)</f>
        <v>0</v>
      </c>
      <c r="R151" s="139" cm="1">
        <f t="array" ref="R151">IF($D151&lt;=R$5,$E151*INDEX($L$27:$BF$27,1,R$5-$D151+1),0)</f>
        <v>0</v>
      </c>
      <c r="S151" s="139" cm="1">
        <f t="array" ref="S151">IF($D151&lt;=S$5,$E151*INDEX($L$27:$BF$27,1,S$5-$D151+1),0)</f>
        <v>0</v>
      </c>
      <c r="T151" s="139" cm="1">
        <f t="array" ref="T151">IF($D151&lt;=T$5,$E151*INDEX($L$27:$BF$27,1,T$5-$D151+1),0)</f>
        <v>0</v>
      </c>
      <c r="U151" s="139" cm="1">
        <f t="array" ref="U151">IF($D151&lt;=U$5,$E151*INDEX($L$27:$BF$27,1,U$5-$D151+1),0)</f>
        <v>0</v>
      </c>
      <c r="V151" s="139" cm="1">
        <f t="array" ref="V151">IF($D151&lt;=V$5,$E151*INDEX($L$27:$BF$27,1,V$5-$D151+1),0)</f>
        <v>0</v>
      </c>
      <c r="W151" s="139" cm="1">
        <f t="array" ref="W151">IF($D151&lt;=W$5,$E151*INDEX($L$27:$BF$27,1,W$5-$D151+1),0)</f>
        <v>0</v>
      </c>
      <c r="X151" s="139" cm="1">
        <f t="array" ref="X151">IF($D151&lt;=X$5,$E151*INDEX($L$27:$BF$27,1,X$5-$D151+1),0)</f>
        <v>0</v>
      </c>
      <c r="Y151" s="139" cm="1">
        <f t="array" ref="Y151">IF($D151&lt;=Y$5,$E151*INDEX($L$27:$BF$27,1,Y$5-$D151+1),0)</f>
        <v>0</v>
      </c>
      <c r="Z151" s="139" cm="1">
        <f t="array" ref="Z151">IF($D151&lt;=Z$5,$E151*INDEX($L$27:$BF$27,1,Z$5-$D151+1),0)</f>
        <v>0</v>
      </c>
      <c r="AA151" s="139" cm="1">
        <f t="array" ref="AA151">IF($D151&lt;=AA$5,$E151*INDEX($L$27:$BF$27,1,AA$5-$D151+1),0)</f>
        <v>0</v>
      </c>
      <c r="AB151" s="139" cm="1">
        <f t="array" ref="AB151">IF($D151&lt;=AB$5,$E151*INDEX($L$27:$BF$27,1,AB$5-$D151+1),0)</f>
        <v>0</v>
      </c>
      <c r="AC151" s="139" cm="1">
        <f t="array" ref="AC151">IF($D151&lt;=AC$5,$E151*INDEX($L$27:$BF$27,1,AC$5-$D151+1),0)</f>
        <v>0</v>
      </c>
      <c r="AD151" s="139" cm="1">
        <f t="array" ref="AD151">IF($D151&lt;=AD$5,$E151*INDEX($L$27:$BF$27,1,AD$5-$D151+1),0)</f>
        <v>0</v>
      </c>
      <c r="AE151" s="139" cm="1">
        <f t="array" ref="AE151">IF($D151&lt;=AE$5,$E151*INDEX($L$27:$BF$27,1,AE$5-$D151+1),0)</f>
        <v>0</v>
      </c>
      <c r="AF151" s="139" cm="1">
        <f t="array" ref="AF151">IF($D151&lt;=AF$5,$E151*INDEX($L$27:$BF$27,1,AF$5-$D151+1),0)</f>
        <v>0</v>
      </c>
      <c r="AG151" s="139" cm="1">
        <f t="array" ref="AG151">IF($D151&lt;=AG$5,$E151*INDEX($L$27:$BF$27,1,AG$5-$D151+1),0)</f>
        <v>0</v>
      </c>
      <c r="AH151" s="139" cm="1">
        <f t="array" ref="AH151">IF($D151&lt;=AH$5,$E151*INDEX($L$27:$BF$27,1,AH$5-$D151+1),0)</f>
        <v>0</v>
      </c>
      <c r="AI151" s="139" cm="1">
        <f t="array" ref="AI151">IF($D151&lt;=AI$5,$E151*INDEX($L$27:$BF$27,1,AI$5-$D151+1),0)</f>
        <v>0</v>
      </c>
      <c r="AJ151" s="139" cm="1">
        <f t="array" ref="AJ151">IF($D151&lt;=AJ$5,$E151*INDEX($L$27:$BF$27,1,AJ$5-$D151+1),0)</f>
        <v>0</v>
      </c>
      <c r="AK151" s="139" cm="1">
        <f t="array" ref="AK151">IF($D151&lt;=AK$5,$E151*INDEX($L$27:$BF$27,1,AK$5-$D151+1),0)</f>
        <v>0</v>
      </c>
      <c r="AL151" s="139" cm="1">
        <f t="array" ref="AL151">IF($D151&lt;=AL$5,$E151*INDEX($L$27:$BF$27,1,AL$5-$D151+1),0)</f>
        <v>0</v>
      </c>
      <c r="AM151" s="139" cm="1">
        <f t="array" ref="AM151">IF($D151&lt;=AM$5,$E151*INDEX($L$27:$BF$27,1,AM$5-$D151+1),0)</f>
        <v>0</v>
      </c>
      <c r="AN151" s="139" cm="1">
        <f t="array" ref="AN151">IF($D151&lt;=AN$5,$E151*INDEX($L$27:$BF$27,1,AN$5-$D151+1),0)</f>
        <v>0</v>
      </c>
      <c r="AO151" s="139" cm="1">
        <f t="array" ref="AO151">IF($D151&lt;=AO$5,$E151*INDEX($L$27:$BF$27,1,AO$5-$D151+1),0)</f>
        <v>0</v>
      </c>
      <c r="AP151" s="139" cm="1">
        <f t="array" ref="AP151">IF($D151&lt;=AP$5,$E151*INDEX($L$27:$BF$27,1,AP$5-$D151+1),0)</f>
        <v>0</v>
      </c>
      <c r="AQ151" s="139" cm="1">
        <f t="array" ref="AQ151">IF($D151&lt;=AQ$5,$E151*INDEX($L$27:$BF$27,1,AQ$5-$D151+1),0)</f>
        <v>0</v>
      </c>
      <c r="AR151" s="139" cm="1">
        <f t="array" ref="AR151">IF($D151&lt;=AR$5,$E151*INDEX($L$27:$BF$27,1,AR$5-$D151+1),0)</f>
        <v>0</v>
      </c>
      <c r="AS151" s="139" cm="1">
        <f t="array" ref="AS151">IF($D151&lt;=AS$5,$E151*INDEX($L$27:$BF$27,1,AS$5-$D151+1),0)</f>
        <v>0</v>
      </c>
      <c r="AT151" s="139" cm="1">
        <f t="array" ref="AT151">IF($D151&lt;=AT$5,$E151*INDEX($L$27:$BF$27,1,AT$5-$D151+1),0)</f>
        <v>0</v>
      </c>
      <c r="AU151" s="139" cm="1">
        <f t="array" ref="AU151">IF($D151&lt;=AU$5,$E151*INDEX($L$27:$BF$27,1,AU$5-$D151+1),0)</f>
        <v>0</v>
      </c>
      <c r="AV151" s="139" cm="1">
        <f t="array" ref="AV151">IF($D151&lt;=AV$5,$E151*INDEX($L$27:$BF$27,1,AV$5-$D151+1),0)</f>
        <v>0</v>
      </c>
      <c r="AW151" s="139" cm="1">
        <f t="array" ref="AW151">IF($D151&lt;=AW$5,$E151*INDEX($L$27:$BF$27,1,AW$5-$D151+1),0)</f>
        <v>0</v>
      </c>
      <c r="AX151" s="139" cm="1">
        <f t="array" ref="AX151">IF($D151&lt;=AX$5,$E151*INDEX($L$27:$BF$27,1,AX$5-$D151+1),0)</f>
        <v>0</v>
      </c>
      <c r="AY151" s="139" cm="1">
        <f t="array" ref="AY151">IF($D151&lt;=AY$5,$E151*INDEX($L$27:$BF$27,1,AY$5-$D151+1),0)</f>
        <v>0</v>
      </c>
      <c r="AZ151" s="139" cm="1">
        <f t="array" ref="AZ151">IF($D151&lt;=AZ$5,$E151*INDEX($L$27:$BF$27,1,AZ$5-$D151+1),0)</f>
        <v>0</v>
      </c>
      <c r="BA151" s="139" cm="1">
        <f t="array" ref="BA151">IF($D151&lt;=BA$5,$E151*INDEX($L$27:$BF$27,1,BA$5-$D151+1),0)</f>
        <v>0</v>
      </c>
      <c r="BB151" s="139" cm="1">
        <f t="array" ref="BB151">IF($D151&lt;=BB$5,$E151*INDEX($L$27:$BF$27,1,BB$5-$D151+1),0)</f>
        <v>0</v>
      </c>
      <c r="BC151" s="139" cm="1">
        <f t="array" ref="BC151">IF($D151&lt;=BC$5,$E151*INDEX($L$27:$BF$27,1,BC$5-$D151+1),0)</f>
        <v>0</v>
      </c>
      <c r="BD151" s="139" cm="1">
        <f t="array" ref="BD151">IF($D151&lt;=BD$5,$E151*INDEX($L$27:$BF$27,1,BD$5-$D151+1),0)</f>
        <v>0</v>
      </c>
      <c r="BE151" s="139" cm="1">
        <f t="array" ref="BE151">IF($D151&lt;=BE$5,$E151*INDEX($L$27:$BF$27,1,BE$5-$D151+1),0)</f>
        <v>0</v>
      </c>
      <c r="BF151" s="139" cm="1">
        <f t="array" ref="BF151">IF($D151&lt;=BF$5,$E151*INDEX($L$27:$BF$27,1,BF$5-$D151+1),0)</f>
        <v>0</v>
      </c>
      <c r="BH151" s="70">
        <f t="shared" ca="1" si="128"/>
        <v>0</v>
      </c>
      <c r="BI151" s="70">
        <f t="shared" ca="1" si="128"/>
        <v>0</v>
      </c>
      <c r="BJ151" s="70">
        <f t="shared" ca="1" si="128"/>
        <v>0</v>
      </c>
      <c r="BK151" s="70">
        <f t="shared" ca="1" si="128"/>
        <v>0</v>
      </c>
      <c r="BL151" s="70">
        <f t="shared" ca="1" si="128"/>
        <v>0</v>
      </c>
      <c r="BM151" s="70">
        <f t="shared" ca="1" si="128"/>
        <v>0</v>
      </c>
      <c r="BN151" s="70">
        <f t="shared" ca="1" si="128"/>
        <v>0</v>
      </c>
      <c r="BO151" s="70">
        <f t="shared" ca="1" si="128"/>
        <v>0</v>
      </c>
      <c r="BP151" s="70">
        <f t="shared" ca="1" si="128"/>
        <v>0</v>
      </c>
      <c r="BQ151" s="70">
        <f t="shared" ca="1" si="128"/>
        <v>0</v>
      </c>
      <c r="BR151" s="70">
        <f t="shared" ca="1" si="128"/>
        <v>0</v>
      </c>
      <c r="BS151" s="70">
        <f t="shared" ca="1" si="128"/>
        <v>0</v>
      </c>
      <c r="BT151" s="70">
        <f t="shared" ca="1" si="128"/>
        <v>0</v>
      </c>
      <c r="BU151" s="70">
        <f t="shared" ca="1" si="128"/>
        <v>0</v>
      </c>
      <c r="BV151" s="70">
        <f t="shared" ca="1" si="128"/>
        <v>0</v>
      </c>
      <c r="BW151" s="70">
        <f t="shared" ca="1" si="128"/>
        <v>0</v>
      </c>
      <c r="BX151" s="139"/>
      <c r="BY151" s="70">
        <f t="shared" ca="1" si="124"/>
        <v>0</v>
      </c>
      <c r="BZ151" s="70">
        <f t="shared" ca="1" si="124"/>
        <v>0</v>
      </c>
      <c r="CA151" s="70">
        <f t="shared" ca="1" si="124"/>
        <v>0</v>
      </c>
      <c r="CB151" s="70">
        <f t="shared" ca="1" si="124"/>
        <v>0</v>
      </c>
    </row>
    <row r="152" spans="2:80" s="217" customFormat="1" hidden="1" outlineLevel="1">
      <c r="B152" s="223">
        <f t="shared" si="125"/>
        <v>44530</v>
      </c>
      <c r="C152" s="136"/>
      <c r="D152" s="17">
        <f t="shared" si="126"/>
        <v>23</v>
      </c>
      <c r="E152" s="36" cm="1">
        <f t="array" ref="E152">INDEX(L$20:BF$20,1,D152)</f>
        <v>0</v>
      </c>
      <c r="F152" s="36"/>
      <c r="G152" s="36"/>
      <c r="H152" s="36"/>
      <c r="I152" s="36"/>
      <c r="J152" s="36"/>
      <c r="K152" s="36"/>
      <c r="L152" s="139" cm="1">
        <f t="array" ref="L152">IF($D152&lt;=L$5,$E152*INDEX($L$27:$BF$27,1,L$5-$D152+1),0)</f>
        <v>0</v>
      </c>
      <c r="M152" s="139" cm="1">
        <f t="array" ref="M152">IF($D152&lt;=M$5,$E152*INDEX($L$27:$BF$27,1,M$5-$D152+1),0)</f>
        <v>0</v>
      </c>
      <c r="N152" s="139" cm="1">
        <f t="array" ref="N152">IF($D152&lt;=N$5,$E152*INDEX($L$27:$BF$27,1,N$5-$D152+1),0)</f>
        <v>0</v>
      </c>
      <c r="O152" s="139" cm="1">
        <f t="array" ref="O152">IF($D152&lt;=O$5,$E152*INDEX($L$27:$BF$27,1,O$5-$D152+1),0)</f>
        <v>0</v>
      </c>
      <c r="P152" s="139" cm="1">
        <f t="array" ref="P152">IF($D152&lt;=P$5,$E152*INDEX($L$27:$BF$27,1,P$5-$D152+1),0)</f>
        <v>0</v>
      </c>
      <c r="Q152" s="139" cm="1">
        <f t="array" ref="Q152">IF($D152&lt;=Q$5,$E152*INDEX($L$27:$BF$27,1,Q$5-$D152+1),0)</f>
        <v>0</v>
      </c>
      <c r="R152" s="139" cm="1">
        <f t="array" ref="R152">IF($D152&lt;=R$5,$E152*INDEX($L$27:$BF$27,1,R$5-$D152+1),0)</f>
        <v>0</v>
      </c>
      <c r="S152" s="139" cm="1">
        <f t="array" ref="S152">IF($D152&lt;=S$5,$E152*INDEX($L$27:$BF$27,1,S$5-$D152+1),0)</f>
        <v>0</v>
      </c>
      <c r="T152" s="139" cm="1">
        <f t="array" ref="T152">IF($D152&lt;=T$5,$E152*INDEX($L$27:$BF$27,1,T$5-$D152+1),0)</f>
        <v>0</v>
      </c>
      <c r="U152" s="139" cm="1">
        <f t="array" ref="U152">IF($D152&lt;=U$5,$E152*INDEX($L$27:$BF$27,1,U$5-$D152+1),0)</f>
        <v>0</v>
      </c>
      <c r="V152" s="139" cm="1">
        <f t="array" ref="V152">IF($D152&lt;=V$5,$E152*INDEX($L$27:$BF$27,1,V$5-$D152+1),0)</f>
        <v>0</v>
      </c>
      <c r="W152" s="139" cm="1">
        <f t="array" ref="W152">IF($D152&lt;=W$5,$E152*INDEX($L$27:$BF$27,1,W$5-$D152+1),0)</f>
        <v>0</v>
      </c>
      <c r="X152" s="139" cm="1">
        <f t="array" ref="X152">IF($D152&lt;=X$5,$E152*INDEX($L$27:$BF$27,1,X$5-$D152+1),0)</f>
        <v>0</v>
      </c>
      <c r="Y152" s="139" cm="1">
        <f t="array" ref="Y152">IF($D152&lt;=Y$5,$E152*INDEX($L$27:$BF$27,1,Y$5-$D152+1),0)</f>
        <v>0</v>
      </c>
      <c r="Z152" s="139" cm="1">
        <f t="array" ref="Z152">IF($D152&lt;=Z$5,$E152*INDEX($L$27:$BF$27,1,Z$5-$D152+1),0)</f>
        <v>0</v>
      </c>
      <c r="AA152" s="139" cm="1">
        <f t="array" ref="AA152">IF($D152&lt;=AA$5,$E152*INDEX($L$27:$BF$27,1,AA$5-$D152+1),0)</f>
        <v>0</v>
      </c>
      <c r="AB152" s="139" cm="1">
        <f t="array" ref="AB152">IF($D152&lt;=AB$5,$E152*INDEX($L$27:$BF$27,1,AB$5-$D152+1),0)</f>
        <v>0</v>
      </c>
      <c r="AC152" s="139" cm="1">
        <f t="array" ref="AC152">IF($D152&lt;=AC$5,$E152*INDEX($L$27:$BF$27,1,AC$5-$D152+1),0)</f>
        <v>0</v>
      </c>
      <c r="AD152" s="139" cm="1">
        <f t="array" ref="AD152">IF($D152&lt;=AD$5,$E152*INDEX($L$27:$BF$27,1,AD$5-$D152+1),0)</f>
        <v>0</v>
      </c>
      <c r="AE152" s="139" cm="1">
        <f t="array" ref="AE152">IF($D152&lt;=AE$5,$E152*INDEX($L$27:$BF$27,1,AE$5-$D152+1),0)</f>
        <v>0</v>
      </c>
      <c r="AF152" s="139" cm="1">
        <f t="array" ref="AF152">IF($D152&lt;=AF$5,$E152*INDEX($L$27:$BF$27,1,AF$5-$D152+1),0)</f>
        <v>0</v>
      </c>
      <c r="AG152" s="139" cm="1">
        <f t="array" ref="AG152">IF($D152&lt;=AG$5,$E152*INDEX($L$27:$BF$27,1,AG$5-$D152+1),0)</f>
        <v>0</v>
      </c>
      <c r="AH152" s="139" cm="1">
        <f t="array" ref="AH152">IF($D152&lt;=AH$5,$E152*INDEX($L$27:$BF$27,1,AH$5-$D152+1),0)</f>
        <v>0</v>
      </c>
      <c r="AI152" s="139" cm="1">
        <f t="array" ref="AI152">IF($D152&lt;=AI$5,$E152*INDEX($L$27:$BF$27,1,AI$5-$D152+1),0)</f>
        <v>0</v>
      </c>
      <c r="AJ152" s="139" cm="1">
        <f t="array" ref="AJ152">IF($D152&lt;=AJ$5,$E152*INDEX($L$27:$BF$27,1,AJ$5-$D152+1),0)</f>
        <v>0</v>
      </c>
      <c r="AK152" s="139" cm="1">
        <f t="array" ref="AK152">IF($D152&lt;=AK$5,$E152*INDEX($L$27:$BF$27,1,AK$5-$D152+1),0)</f>
        <v>0</v>
      </c>
      <c r="AL152" s="139" cm="1">
        <f t="array" ref="AL152">IF($D152&lt;=AL$5,$E152*INDEX($L$27:$BF$27,1,AL$5-$D152+1),0)</f>
        <v>0</v>
      </c>
      <c r="AM152" s="139" cm="1">
        <f t="array" ref="AM152">IF($D152&lt;=AM$5,$E152*INDEX($L$27:$BF$27,1,AM$5-$D152+1),0)</f>
        <v>0</v>
      </c>
      <c r="AN152" s="139" cm="1">
        <f t="array" ref="AN152">IF($D152&lt;=AN$5,$E152*INDEX($L$27:$BF$27,1,AN$5-$D152+1),0)</f>
        <v>0</v>
      </c>
      <c r="AO152" s="139" cm="1">
        <f t="array" ref="AO152">IF($D152&lt;=AO$5,$E152*INDEX($L$27:$BF$27,1,AO$5-$D152+1),0)</f>
        <v>0</v>
      </c>
      <c r="AP152" s="139" cm="1">
        <f t="array" ref="AP152">IF($D152&lt;=AP$5,$E152*INDEX($L$27:$BF$27,1,AP$5-$D152+1),0)</f>
        <v>0</v>
      </c>
      <c r="AQ152" s="139" cm="1">
        <f t="array" ref="AQ152">IF($D152&lt;=AQ$5,$E152*INDEX($L$27:$BF$27,1,AQ$5-$D152+1),0)</f>
        <v>0</v>
      </c>
      <c r="AR152" s="139" cm="1">
        <f t="array" ref="AR152">IF($D152&lt;=AR$5,$E152*INDEX($L$27:$BF$27,1,AR$5-$D152+1),0)</f>
        <v>0</v>
      </c>
      <c r="AS152" s="139" cm="1">
        <f t="array" ref="AS152">IF($D152&lt;=AS$5,$E152*INDEX($L$27:$BF$27,1,AS$5-$D152+1),0)</f>
        <v>0</v>
      </c>
      <c r="AT152" s="139" cm="1">
        <f t="array" ref="AT152">IF($D152&lt;=AT$5,$E152*INDEX($L$27:$BF$27,1,AT$5-$D152+1),0)</f>
        <v>0</v>
      </c>
      <c r="AU152" s="139" cm="1">
        <f t="array" ref="AU152">IF($D152&lt;=AU$5,$E152*INDEX($L$27:$BF$27,1,AU$5-$D152+1),0)</f>
        <v>0</v>
      </c>
      <c r="AV152" s="139" cm="1">
        <f t="array" ref="AV152">IF($D152&lt;=AV$5,$E152*INDEX($L$27:$BF$27,1,AV$5-$D152+1),0)</f>
        <v>0</v>
      </c>
      <c r="AW152" s="139" cm="1">
        <f t="array" ref="AW152">IF($D152&lt;=AW$5,$E152*INDEX($L$27:$BF$27,1,AW$5-$D152+1),0)</f>
        <v>0</v>
      </c>
      <c r="AX152" s="139" cm="1">
        <f t="array" ref="AX152">IF($D152&lt;=AX$5,$E152*INDEX($L$27:$BF$27,1,AX$5-$D152+1),0)</f>
        <v>0</v>
      </c>
      <c r="AY152" s="139" cm="1">
        <f t="array" ref="AY152">IF($D152&lt;=AY$5,$E152*INDEX($L$27:$BF$27,1,AY$5-$D152+1),0)</f>
        <v>0</v>
      </c>
      <c r="AZ152" s="139" cm="1">
        <f t="array" ref="AZ152">IF($D152&lt;=AZ$5,$E152*INDEX($L$27:$BF$27,1,AZ$5-$D152+1),0)</f>
        <v>0</v>
      </c>
      <c r="BA152" s="139" cm="1">
        <f t="array" ref="BA152">IF($D152&lt;=BA$5,$E152*INDEX($L$27:$BF$27,1,BA$5-$D152+1),0)</f>
        <v>0</v>
      </c>
      <c r="BB152" s="139" cm="1">
        <f t="array" ref="BB152">IF($D152&lt;=BB$5,$E152*INDEX($L$27:$BF$27,1,BB$5-$D152+1),0)</f>
        <v>0</v>
      </c>
      <c r="BC152" s="139" cm="1">
        <f t="array" ref="BC152">IF($D152&lt;=BC$5,$E152*INDEX($L$27:$BF$27,1,BC$5-$D152+1),0)</f>
        <v>0</v>
      </c>
      <c r="BD152" s="139" cm="1">
        <f t="array" ref="BD152">IF($D152&lt;=BD$5,$E152*INDEX($L$27:$BF$27,1,BD$5-$D152+1),0)</f>
        <v>0</v>
      </c>
      <c r="BE152" s="139" cm="1">
        <f t="array" ref="BE152">IF($D152&lt;=BE$5,$E152*INDEX($L$27:$BF$27,1,BE$5-$D152+1),0)</f>
        <v>0</v>
      </c>
      <c r="BF152" s="139" cm="1">
        <f t="array" ref="BF152">IF($D152&lt;=BF$5,$E152*INDEX($L$27:$BF$27,1,BF$5-$D152+1),0)</f>
        <v>0</v>
      </c>
      <c r="BH152" s="70">
        <f t="shared" ca="1" si="128"/>
        <v>0</v>
      </c>
      <c r="BI152" s="70">
        <f t="shared" ca="1" si="128"/>
        <v>0</v>
      </c>
      <c r="BJ152" s="70">
        <f t="shared" ca="1" si="128"/>
        <v>0</v>
      </c>
      <c r="BK152" s="70">
        <f t="shared" ca="1" si="128"/>
        <v>0</v>
      </c>
      <c r="BL152" s="70">
        <f t="shared" ca="1" si="128"/>
        <v>0</v>
      </c>
      <c r="BM152" s="70">
        <f t="shared" ca="1" si="128"/>
        <v>0</v>
      </c>
      <c r="BN152" s="70">
        <f t="shared" ca="1" si="128"/>
        <v>0</v>
      </c>
      <c r="BO152" s="70">
        <f t="shared" ca="1" si="128"/>
        <v>0</v>
      </c>
      <c r="BP152" s="70">
        <f t="shared" ca="1" si="128"/>
        <v>0</v>
      </c>
      <c r="BQ152" s="70">
        <f t="shared" ca="1" si="128"/>
        <v>0</v>
      </c>
      <c r="BR152" s="70">
        <f t="shared" ca="1" si="128"/>
        <v>0</v>
      </c>
      <c r="BS152" s="70">
        <f t="shared" ca="1" si="128"/>
        <v>0</v>
      </c>
      <c r="BT152" s="70">
        <f t="shared" ca="1" si="128"/>
        <v>0</v>
      </c>
      <c r="BU152" s="70">
        <f t="shared" ca="1" si="128"/>
        <v>0</v>
      </c>
      <c r="BV152" s="70">
        <f t="shared" ca="1" si="128"/>
        <v>0</v>
      </c>
      <c r="BW152" s="70">
        <f t="shared" ca="1" si="128"/>
        <v>0</v>
      </c>
      <c r="BX152" s="139"/>
      <c r="BY152" s="70">
        <f t="shared" ca="1" si="124"/>
        <v>0</v>
      </c>
      <c r="BZ152" s="70">
        <f t="shared" ca="1" si="124"/>
        <v>0</v>
      </c>
      <c r="CA152" s="70">
        <f t="shared" ca="1" si="124"/>
        <v>0</v>
      </c>
      <c r="CB152" s="70">
        <f t="shared" ca="1" si="124"/>
        <v>0</v>
      </c>
    </row>
    <row r="153" spans="2:80" s="217" customFormat="1" hidden="1" outlineLevel="1">
      <c r="B153" s="223">
        <f t="shared" si="125"/>
        <v>44561</v>
      </c>
      <c r="C153" s="136"/>
      <c r="D153" s="17">
        <f t="shared" si="126"/>
        <v>24</v>
      </c>
      <c r="E153" s="36" cm="1">
        <f t="array" ref="E153">INDEX(L$20:BF$20,1,D153)</f>
        <v>0</v>
      </c>
      <c r="F153" s="36"/>
      <c r="G153" s="36"/>
      <c r="H153" s="36"/>
      <c r="I153" s="36"/>
      <c r="J153" s="36"/>
      <c r="K153" s="36"/>
      <c r="L153" s="139" cm="1">
        <f t="array" ref="L153">IF($D153&lt;=L$5,$E153*INDEX($L$27:$BF$27,1,L$5-$D153+1),0)</f>
        <v>0</v>
      </c>
      <c r="M153" s="139" cm="1">
        <f t="array" ref="M153">IF($D153&lt;=M$5,$E153*INDEX($L$27:$BF$27,1,M$5-$D153+1),0)</f>
        <v>0</v>
      </c>
      <c r="N153" s="139" cm="1">
        <f t="array" ref="N153">IF($D153&lt;=N$5,$E153*INDEX($L$27:$BF$27,1,N$5-$D153+1),0)</f>
        <v>0</v>
      </c>
      <c r="O153" s="139" cm="1">
        <f t="array" ref="O153">IF($D153&lt;=O$5,$E153*INDEX($L$27:$BF$27,1,O$5-$D153+1),0)</f>
        <v>0</v>
      </c>
      <c r="P153" s="139" cm="1">
        <f t="array" ref="P153">IF($D153&lt;=P$5,$E153*INDEX($L$27:$BF$27,1,P$5-$D153+1),0)</f>
        <v>0</v>
      </c>
      <c r="Q153" s="139" cm="1">
        <f t="array" ref="Q153">IF($D153&lt;=Q$5,$E153*INDEX($L$27:$BF$27,1,Q$5-$D153+1),0)</f>
        <v>0</v>
      </c>
      <c r="R153" s="139" cm="1">
        <f t="array" ref="R153">IF($D153&lt;=R$5,$E153*INDEX($L$27:$BF$27,1,R$5-$D153+1),0)</f>
        <v>0</v>
      </c>
      <c r="S153" s="139" cm="1">
        <f t="array" ref="S153">IF($D153&lt;=S$5,$E153*INDEX($L$27:$BF$27,1,S$5-$D153+1),0)</f>
        <v>0</v>
      </c>
      <c r="T153" s="139" cm="1">
        <f t="array" ref="T153">IF($D153&lt;=T$5,$E153*INDEX($L$27:$BF$27,1,T$5-$D153+1),0)</f>
        <v>0</v>
      </c>
      <c r="U153" s="139" cm="1">
        <f t="array" ref="U153">IF($D153&lt;=U$5,$E153*INDEX($L$27:$BF$27,1,U$5-$D153+1),0)</f>
        <v>0</v>
      </c>
      <c r="V153" s="139" cm="1">
        <f t="array" ref="V153">IF($D153&lt;=V$5,$E153*INDEX($L$27:$BF$27,1,V$5-$D153+1),0)</f>
        <v>0</v>
      </c>
      <c r="W153" s="139" cm="1">
        <f t="array" ref="W153">IF($D153&lt;=W$5,$E153*INDEX($L$27:$BF$27,1,W$5-$D153+1),0)</f>
        <v>0</v>
      </c>
      <c r="X153" s="139" cm="1">
        <f t="array" ref="X153">IF($D153&lt;=X$5,$E153*INDEX($L$27:$BF$27,1,X$5-$D153+1),0)</f>
        <v>0</v>
      </c>
      <c r="Y153" s="139" cm="1">
        <f t="array" ref="Y153">IF($D153&lt;=Y$5,$E153*INDEX($L$27:$BF$27,1,Y$5-$D153+1),0)</f>
        <v>0</v>
      </c>
      <c r="Z153" s="139" cm="1">
        <f t="array" ref="Z153">IF($D153&lt;=Z$5,$E153*INDEX($L$27:$BF$27,1,Z$5-$D153+1),0)</f>
        <v>0</v>
      </c>
      <c r="AA153" s="139" cm="1">
        <f t="array" ref="AA153">IF($D153&lt;=AA$5,$E153*INDEX($L$27:$BF$27,1,AA$5-$D153+1),0)</f>
        <v>0</v>
      </c>
      <c r="AB153" s="139" cm="1">
        <f t="array" ref="AB153">IF($D153&lt;=AB$5,$E153*INDEX($L$27:$BF$27,1,AB$5-$D153+1),0)</f>
        <v>0</v>
      </c>
      <c r="AC153" s="139" cm="1">
        <f t="array" ref="AC153">IF($D153&lt;=AC$5,$E153*INDEX($L$27:$BF$27,1,AC$5-$D153+1),0)</f>
        <v>0</v>
      </c>
      <c r="AD153" s="139" cm="1">
        <f t="array" ref="AD153">IF($D153&lt;=AD$5,$E153*INDEX($L$27:$BF$27,1,AD$5-$D153+1),0)</f>
        <v>0</v>
      </c>
      <c r="AE153" s="139" cm="1">
        <f t="array" ref="AE153">IF($D153&lt;=AE$5,$E153*INDEX($L$27:$BF$27,1,AE$5-$D153+1),0)</f>
        <v>0</v>
      </c>
      <c r="AF153" s="139" cm="1">
        <f t="array" ref="AF153">IF($D153&lt;=AF$5,$E153*INDEX($L$27:$BF$27,1,AF$5-$D153+1),0)</f>
        <v>0</v>
      </c>
      <c r="AG153" s="139" cm="1">
        <f t="array" ref="AG153">IF($D153&lt;=AG$5,$E153*INDEX($L$27:$BF$27,1,AG$5-$D153+1),0)</f>
        <v>0</v>
      </c>
      <c r="AH153" s="139" cm="1">
        <f t="array" ref="AH153">IF($D153&lt;=AH$5,$E153*INDEX($L$27:$BF$27,1,AH$5-$D153+1),0)</f>
        <v>0</v>
      </c>
      <c r="AI153" s="139" cm="1">
        <f t="array" ref="AI153">IF($D153&lt;=AI$5,$E153*INDEX($L$27:$BF$27,1,AI$5-$D153+1),0)</f>
        <v>0</v>
      </c>
      <c r="AJ153" s="139" cm="1">
        <f t="array" ref="AJ153">IF($D153&lt;=AJ$5,$E153*INDEX($L$27:$BF$27,1,AJ$5-$D153+1),0)</f>
        <v>0</v>
      </c>
      <c r="AK153" s="139" cm="1">
        <f t="array" ref="AK153">IF($D153&lt;=AK$5,$E153*INDEX($L$27:$BF$27,1,AK$5-$D153+1),0)</f>
        <v>0</v>
      </c>
      <c r="AL153" s="139" cm="1">
        <f t="array" ref="AL153">IF($D153&lt;=AL$5,$E153*INDEX($L$27:$BF$27,1,AL$5-$D153+1),0)</f>
        <v>0</v>
      </c>
      <c r="AM153" s="139" cm="1">
        <f t="array" ref="AM153">IF($D153&lt;=AM$5,$E153*INDEX($L$27:$BF$27,1,AM$5-$D153+1),0)</f>
        <v>0</v>
      </c>
      <c r="AN153" s="139" cm="1">
        <f t="array" ref="AN153">IF($D153&lt;=AN$5,$E153*INDEX($L$27:$BF$27,1,AN$5-$D153+1),0)</f>
        <v>0</v>
      </c>
      <c r="AO153" s="139" cm="1">
        <f t="array" ref="AO153">IF($D153&lt;=AO$5,$E153*INDEX($L$27:$BF$27,1,AO$5-$D153+1),0)</f>
        <v>0</v>
      </c>
      <c r="AP153" s="139" cm="1">
        <f t="array" ref="AP153">IF($D153&lt;=AP$5,$E153*INDEX($L$27:$BF$27,1,AP$5-$D153+1),0)</f>
        <v>0</v>
      </c>
      <c r="AQ153" s="139" cm="1">
        <f t="array" ref="AQ153">IF($D153&lt;=AQ$5,$E153*INDEX($L$27:$BF$27,1,AQ$5-$D153+1),0)</f>
        <v>0</v>
      </c>
      <c r="AR153" s="139" cm="1">
        <f t="array" ref="AR153">IF($D153&lt;=AR$5,$E153*INDEX($L$27:$BF$27,1,AR$5-$D153+1),0)</f>
        <v>0</v>
      </c>
      <c r="AS153" s="139" cm="1">
        <f t="array" ref="AS153">IF($D153&lt;=AS$5,$E153*INDEX($L$27:$BF$27,1,AS$5-$D153+1),0)</f>
        <v>0</v>
      </c>
      <c r="AT153" s="139" cm="1">
        <f t="array" ref="AT153">IF($D153&lt;=AT$5,$E153*INDEX($L$27:$BF$27,1,AT$5-$D153+1),0)</f>
        <v>0</v>
      </c>
      <c r="AU153" s="139" cm="1">
        <f t="array" ref="AU153">IF($D153&lt;=AU$5,$E153*INDEX($L$27:$BF$27,1,AU$5-$D153+1),0)</f>
        <v>0</v>
      </c>
      <c r="AV153" s="139" cm="1">
        <f t="array" ref="AV153">IF($D153&lt;=AV$5,$E153*INDEX($L$27:$BF$27,1,AV$5-$D153+1),0)</f>
        <v>0</v>
      </c>
      <c r="AW153" s="139" cm="1">
        <f t="array" ref="AW153">IF($D153&lt;=AW$5,$E153*INDEX($L$27:$BF$27,1,AW$5-$D153+1),0)</f>
        <v>0</v>
      </c>
      <c r="AX153" s="139" cm="1">
        <f t="array" ref="AX153">IF($D153&lt;=AX$5,$E153*INDEX($L$27:$BF$27,1,AX$5-$D153+1),0)</f>
        <v>0</v>
      </c>
      <c r="AY153" s="139" cm="1">
        <f t="array" ref="AY153">IF($D153&lt;=AY$5,$E153*INDEX($L$27:$BF$27,1,AY$5-$D153+1),0)</f>
        <v>0</v>
      </c>
      <c r="AZ153" s="139" cm="1">
        <f t="array" ref="AZ153">IF($D153&lt;=AZ$5,$E153*INDEX($L$27:$BF$27,1,AZ$5-$D153+1),0)</f>
        <v>0</v>
      </c>
      <c r="BA153" s="139" cm="1">
        <f t="array" ref="BA153">IF($D153&lt;=BA$5,$E153*INDEX($L$27:$BF$27,1,BA$5-$D153+1),0)</f>
        <v>0</v>
      </c>
      <c r="BB153" s="139" cm="1">
        <f t="array" ref="BB153">IF($D153&lt;=BB$5,$E153*INDEX($L$27:$BF$27,1,BB$5-$D153+1),0)</f>
        <v>0</v>
      </c>
      <c r="BC153" s="139" cm="1">
        <f t="array" ref="BC153">IF($D153&lt;=BC$5,$E153*INDEX($L$27:$BF$27,1,BC$5-$D153+1),0)</f>
        <v>0</v>
      </c>
      <c r="BD153" s="139" cm="1">
        <f t="array" ref="BD153">IF($D153&lt;=BD$5,$E153*INDEX($L$27:$BF$27,1,BD$5-$D153+1),0)</f>
        <v>0</v>
      </c>
      <c r="BE153" s="139" cm="1">
        <f t="array" ref="BE153">IF($D153&lt;=BE$5,$E153*INDEX($L$27:$BF$27,1,BE$5-$D153+1),0)</f>
        <v>0</v>
      </c>
      <c r="BF153" s="139" cm="1">
        <f t="array" ref="BF153">IF($D153&lt;=BF$5,$E153*INDEX($L$27:$BF$27,1,BF$5-$D153+1),0)</f>
        <v>0</v>
      </c>
      <c r="BH153" s="70">
        <f t="shared" ca="1" si="128"/>
        <v>0</v>
      </c>
      <c r="BI153" s="70">
        <f t="shared" ca="1" si="128"/>
        <v>0</v>
      </c>
      <c r="BJ153" s="70">
        <f t="shared" ca="1" si="128"/>
        <v>0</v>
      </c>
      <c r="BK153" s="70">
        <f t="shared" ca="1" si="128"/>
        <v>0</v>
      </c>
      <c r="BL153" s="70">
        <f t="shared" ca="1" si="128"/>
        <v>0</v>
      </c>
      <c r="BM153" s="70">
        <f t="shared" ca="1" si="128"/>
        <v>0</v>
      </c>
      <c r="BN153" s="70">
        <f t="shared" ca="1" si="128"/>
        <v>0</v>
      </c>
      <c r="BO153" s="70">
        <f t="shared" ca="1" si="128"/>
        <v>0</v>
      </c>
      <c r="BP153" s="70">
        <f t="shared" ca="1" si="128"/>
        <v>0</v>
      </c>
      <c r="BQ153" s="70">
        <f t="shared" ca="1" si="128"/>
        <v>0</v>
      </c>
      <c r="BR153" s="70">
        <f t="shared" ca="1" si="128"/>
        <v>0</v>
      </c>
      <c r="BS153" s="70">
        <f t="shared" ca="1" si="128"/>
        <v>0</v>
      </c>
      <c r="BT153" s="70">
        <f t="shared" ca="1" si="128"/>
        <v>0</v>
      </c>
      <c r="BU153" s="70">
        <f t="shared" ca="1" si="128"/>
        <v>0</v>
      </c>
      <c r="BV153" s="70">
        <f t="shared" ca="1" si="128"/>
        <v>0</v>
      </c>
      <c r="BW153" s="70">
        <f t="shared" ca="1" si="128"/>
        <v>0</v>
      </c>
      <c r="BX153" s="139"/>
      <c r="BY153" s="70">
        <f t="shared" ca="1" si="124"/>
        <v>0</v>
      </c>
      <c r="BZ153" s="70">
        <f t="shared" ca="1" si="124"/>
        <v>0</v>
      </c>
      <c r="CA153" s="70">
        <f t="shared" ca="1" si="124"/>
        <v>0</v>
      </c>
      <c r="CB153" s="70">
        <f t="shared" ca="1" si="124"/>
        <v>0</v>
      </c>
    </row>
    <row r="154" spans="2:80" s="217" customFormat="1" hidden="1" outlineLevel="1">
      <c r="B154" s="223">
        <f t="shared" si="125"/>
        <v>44592</v>
      </c>
      <c r="C154" s="136"/>
      <c r="D154" s="17">
        <f t="shared" si="126"/>
        <v>25</v>
      </c>
      <c r="E154" s="36" cm="1">
        <f t="array" ref="E154">INDEX(L$20:BF$20,1,D154)</f>
        <v>0</v>
      </c>
      <c r="F154" s="36"/>
      <c r="G154" s="36"/>
      <c r="H154" s="36"/>
      <c r="I154" s="36"/>
      <c r="J154" s="36"/>
      <c r="K154" s="36"/>
      <c r="L154" s="139" cm="1">
        <f t="array" ref="L154">IF($D154&lt;=L$5,$E154*INDEX($L$27:$BF$27,1,L$5-$D154+1),0)</f>
        <v>0</v>
      </c>
      <c r="M154" s="139" cm="1">
        <f t="array" ref="M154">IF($D154&lt;=M$5,$E154*INDEX($L$27:$BF$27,1,M$5-$D154+1),0)</f>
        <v>0</v>
      </c>
      <c r="N154" s="139" cm="1">
        <f t="array" ref="N154">IF($D154&lt;=N$5,$E154*INDEX($L$27:$BF$27,1,N$5-$D154+1),0)</f>
        <v>0</v>
      </c>
      <c r="O154" s="139" cm="1">
        <f t="array" ref="O154">IF($D154&lt;=O$5,$E154*INDEX($L$27:$BF$27,1,O$5-$D154+1),0)</f>
        <v>0</v>
      </c>
      <c r="P154" s="139" cm="1">
        <f t="array" ref="P154">IF($D154&lt;=P$5,$E154*INDEX($L$27:$BF$27,1,P$5-$D154+1),0)</f>
        <v>0</v>
      </c>
      <c r="Q154" s="139" cm="1">
        <f t="array" ref="Q154">IF($D154&lt;=Q$5,$E154*INDEX($L$27:$BF$27,1,Q$5-$D154+1),0)</f>
        <v>0</v>
      </c>
      <c r="R154" s="139" cm="1">
        <f t="array" ref="R154">IF($D154&lt;=R$5,$E154*INDEX($L$27:$BF$27,1,R$5-$D154+1),0)</f>
        <v>0</v>
      </c>
      <c r="S154" s="139" cm="1">
        <f t="array" ref="S154">IF($D154&lt;=S$5,$E154*INDEX($L$27:$BF$27,1,S$5-$D154+1),0)</f>
        <v>0</v>
      </c>
      <c r="T154" s="139" cm="1">
        <f t="array" ref="T154">IF($D154&lt;=T$5,$E154*INDEX($L$27:$BF$27,1,T$5-$D154+1),0)</f>
        <v>0</v>
      </c>
      <c r="U154" s="139" cm="1">
        <f t="array" ref="U154">IF($D154&lt;=U$5,$E154*INDEX($L$27:$BF$27,1,U$5-$D154+1),0)</f>
        <v>0</v>
      </c>
      <c r="V154" s="139" cm="1">
        <f t="array" ref="V154">IF($D154&lt;=V$5,$E154*INDEX($L$27:$BF$27,1,V$5-$D154+1),0)</f>
        <v>0</v>
      </c>
      <c r="W154" s="139" cm="1">
        <f t="array" ref="W154">IF($D154&lt;=W$5,$E154*INDEX($L$27:$BF$27,1,W$5-$D154+1),0)</f>
        <v>0</v>
      </c>
      <c r="X154" s="139" cm="1">
        <f t="array" ref="X154">IF($D154&lt;=X$5,$E154*INDEX($L$27:$BF$27,1,X$5-$D154+1),0)</f>
        <v>0</v>
      </c>
      <c r="Y154" s="139" cm="1">
        <f t="array" ref="Y154">IF($D154&lt;=Y$5,$E154*INDEX($L$27:$BF$27,1,Y$5-$D154+1),0)</f>
        <v>0</v>
      </c>
      <c r="Z154" s="139" cm="1">
        <f t="array" ref="Z154">IF($D154&lt;=Z$5,$E154*INDEX($L$27:$BF$27,1,Z$5-$D154+1),0)</f>
        <v>0</v>
      </c>
      <c r="AA154" s="139" cm="1">
        <f t="array" ref="AA154">IF($D154&lt;=AA$5,$E154*INDEX($L$27:$BF$27,1,AA$5-$D154+1),0)</f>
        <v>0</v>
      </c>
      <c r="AB154" s="139" cm="1">
        <f t="array" ref="AB154">IF($D154&lt;=AB$5,$E154*INDEX($L$27:$BF$27,1,AB$5-$D154+1),0)</f>
        <v>0</v>
      </c>
      <c r="AC154" s="139" cm="1">
        <f t="array" ref="AC154">IF($D154&lt;=AC$5,$E154*INDEX($L$27:$BF$27,1,AC$5-$D154+1),0)</f>
        <v>0</v>
      </c>
      <c r="AD154" s="139" cm="1">
        <f t="array" ref="AD154">IF($D154&lt;=AD$5,$E154*INDEX($L$27:$BF$27,1,AD$5-$D154+1),0)</f>
        <v>0</v>
      </c>
      <c r="AE154" s="139" cm="1">
        <f t="array" ref="AE154">IF($D154&lt;=AE$5,$E154*INDEX($L$27:$BF$27,1,AE$5-$D154+1),0)</f>
        <v>0</v>
      </c>
      <c r="AF154" s="139" cm="1">
        <f t="array" ref="AF154">IF($D154&lt;=AF$5,$E154*INDEX($L$27:$BF$27,1,AF$5-$D154+1),0)</f>
        <v>0</v>
      </c>
      <c r="AG154" s="139" cm="1">
        <f t="array" ref="AG154">IF($D154&lt;=AG$5,$E154*INDEX($L$27:$BF$27,1,AG$5-$D154+1),0)</f>
        <v>0</v>
      </c>
      <c r="AH154" s="139" cm="1">
        <f t="array" ref="AH154">IF($D154&lt;=AH$5,$E154*INDEX($L$27:$BF$27,1,AH$5-$D154+1),0)</f>
        <v>0</v>
      </c>
      <c r="AI154" s="139" cm="1">
        <f t="array" ref="AI154">IF($D154&lt;=AI$5,$E154*INDEX($L$27:$BF$27,1,AI$5-$D154+1),0)</f>
        <v>0</v>
      </c>
      <c r="AJ154" s="139" cm="1">
        <f t="array" ref="AJ154">IF($D154&lt;=AJ$5,$E154*INDEX($L$27:$BF$27,1,AJ$5-$D154+1),0)</f>
        <v>0</v>
      </c>
      <c r="AK154" s="139" cm="1">
        <f t="array" ref="AK154">IF($D154&lt;=AK$5,$E154*INDEX($L$27:$BF$27,1,AK$5-$D154+1),0)</f>
        <v>0</v>
      </c>
      <c r="AL154" s="139" cm="1">
        <f t="array" ref="AL154">IF($D154&lt;=AL$5,$E154*INDEX($L$27:$BF$27,1,AL$5-$D154+1),0)</f>
        <v>0</v>
      </c>
      <c r="AM154" s="139" cm="1">
        <f t="array" ref="AM154">IF($D154&lt;=AM$5,$E154*INDEX($L$27:$BF$27,1,AM$5-$D154+1),0)</f>
        <v>0</v>
      </c>
      <c r="AN154" s="139" cm="1">
        <f t="array" ref="AN154">IF($D154&lt;=AN$5,$E154*INDEX($L$27:$BF$27,1,AN$5-$D154+1),0)</f>
        <v>0</v>
      </c>
      <c r="AO154" s="139" cm="1">
        <f t="array" ref="AO154">IF($D154&lt;=AO$5,$E154*INDEX($L$27:$BF$27,1,AO$5-$D154+1),0)</f>
        <v>0</v>
      </c>
      <c r="AP154" s="139" cm="1">
        <f t="array" ref="AP154">IF($D154&lt;=AP$5,$E154*INDEX($L$27:$BF$27,1,AP$5-$D154+1),0)</f>
        <v>0</v>
      </c>
      <c r="AQ154" s="139" cm="1">
        <f t="array" ref="AQ154">IF($D154&lt;=AQ$5,$E154*INDEX($L$27:$BF$27,1,AQ$5-$D154+1),0)</f>
        <v>0</v>
      </c>
      <c r="AR154" s="139" cm="1">
        <f t="array" ref="AR154">IF($D154&lt;=AR$5,$E154*INDEX($L$27:$BF$27,1,AR$5-$D154+1),0)</f>
        <v>0</v>
      </c>
      <c r="AS154" s="139" cm="1">
        <f t="array" ref="AS154">IF($D154&lt;=AS$5,$E154*INDEX($L$27:$BF$27,1,AS$5-$D154+1),0)</f>
        <v>0</v>
      </c>
      <c r="AT154" s="139" cm="1">
        <f t="array" ref="AT154">IF($D154&lt;=AT$5,$E154*INDEX($L$27:$BF$27,1,AT$5-$D154+1),0)</f>
        <v>0</v>
      </c>
      <c r="AU154" s="139" cm="1">
        <f t="array" ref="AU154">IF($D154&lt;=AU$5,$E154*INDEX($L$27:$BF$27,1,AU$5-$D154+1),0)</f>
        <v>0</v>
      </c>
      <c r="AV154" s="139" cm="1">
        <f t="array" ref="AV154">IF($D154&lt;=AV$5,$E154*INDEX($L$27:$BF$27,1,AV$5-$D154+1),0)</f>
        <v>0</v>
      </c>
      <c r="AW154" s="139" cm="1">
        <f t="array" ref="AW154">IF($D154&lt;=AW$5,$E154*INDEX($L$27:$BF$27,1,AW$5-$D154+1),0)</f>
        <v>0</v>
      </c>
      <c r="AX154" s="139" cm="1">
        <f t="array" ref="AX154">IF($D154&lt;=AX$5,$E154*INDEX($L$27:$BF$27,1,AX$5-$D154+1),0)</f>
        <v>0</v>
      </c>
      <c r="AY154" s="139" cm="1">
        <f t="array" ref="AY154">IF($D154&lt;=AY$5,$E154*INDEX($L$27:$BF$27,1,AY$5-$D154+1),0)</f>
        <v>0</v>
      </c>
      <c r="AZ154" s="139" cm="1">
        <f t="array" ref="AZ154">IF($D154&lt;=AZ$5,$E154*INDEX($L$27:$BF$27,1,AZ$5-$D154+1),0)</f>
        <v>0</v>
      </c>
      <c r="BA154" s="139" cm="1">
        <f t="array" ref="BA154">IF($D154&lt;=BA$5,$E154*INDEX($L$27:$BF$27,1,BA$5-$D154+1),0)</f>
        <v>0</v>
      </c>
      <c r="BB154" s="139" cm="1">
        <f t="array" ref="BB154">IF($D154&lt;=BB$5,$E154*INDEX($L$27:$BF$27,1,BB$5-$D154+1),0)</f>
        <v>0</v>
      </c>
      <c r="BC154" s="139" cm="1">
        <f t="array" ref="BC154">IF($D154&lt;=BC$5,$E154*INDEX($L$27:$BF$27,1,BC$5-$D154+1),0)</f>
        <v>0</v>
      </c>
      <c r="BD154" s="139" cm="1">
        <f t="array" ref="BD154">IF($D154&lt;=BD$5,$E154*INDEX($L$27:$BF$27,1,BD$5-$D154+1),0)</f>
        <v>0</v>
      </c>
      <c r="BE154" s="139" cm="1">
        <f t="array" ref="BE154">IF($D154&lt;=BE$5,$E154*INDEX($L$27:$BF$27,1,BE$5-$D154+1),0)</f>
        <v>0</v>
      </c>
      <c r="BF154" s="139" cm="1">
        <f t="array" ref="BF154">IF($D154&lt;=BF$5,$E154*INDEX($L$27:$BF$27,1,BF$5-$D154+1),0)</f>
        <v>0</v>
      </c>
      <c r="BH154" s="70">
        <f t="shared" ca="1" si="128"/>
        <v>0</v>
      </c>
      <c r="BI154" s="70">
        <f t="shared" ca="1" si="128"/>
        <v>0</v>
      </c>
      <c r="BJ154" s="70">
        <f t="shared" ca="1" si="128"/>
        <v>0</v>
      </c>
      <c r="BK154" s="70">
        <f t="shared" ca="1" si="128"/>
        <v>0</v>
      </c>
      <c r="BL154" s="70">
        <f t="shared" ca="1" si="128"/>
        <v>0</v>
      </c>
      <c r="BM154" s="70">
        <f t="shared" ca="1" si="128"/>
        <v>0</v>
      </c>
      <c r="BN154" s="70">
        <f t="shared" ca="1" si="128"/>
        <v>0</v>
      </c>
      <c r="BO154" s="70">
        <f t="shared" ca="1" si="128"/>
        <v>0</v>
      </c>
      <c r="BP154" s="70">
        <f t="shared" ca="1" si="128"/>
        <v>0</v>
      </c>
      <c r="BQ154" s="70">
        <f t="shared" ca="1" si="128"/>
        <v>0</v>
      </c>
      <c r="BR154" s="70">
        <f t="shared" ca="1" si="128"/>
        <v>0</v>
      </c>
      <c r="BS154" s="70">
        <f t="shared" ca="1" si="128"/>
        <v>0</v>
      </c>
      <c r="BT154" s="70">
        <f t="shared" ca="1" si="128"/>
        <v>0</v>
      </c>
      <c r="BU154" s="70">
        <f t="shared" ca="1" si="128"/>
        <v>0</v>
      </c>
      <c r="BV154" s="70">
        <f t="shared" ca="1" si="128"/>
        <v>0</v>
      </c>
      <c r="BW154" s="70">
        <f t="shared" ca="1" si="128"/>
        <v>0</v>
      </c>
      <c r="BX154" s="139"/>
      <c r="BY154" s="70">
        <f t="shared" ca="1" si="124"/>
        <v>0</v>
      </c>
      <c r="BZ154" s="70">
        <f t="shared" ca="1" si="124"/>
        <v>0</v>
      </c>
      <c r="CA154" s="70">
        <f t="shared" ca="1" si="124"/>
        <v>0</v>
      </c>
      <c r="CB154" s="70">
        <f t="shared" ca="1" si="124"/>
        <v>0</v>
      </c>
    </row>
    <row r="155" spans="2:80" s="217" customFormat="1" hidden="1" outlineLevel="1">
      <c r="B155" s="223">
        <f t="shared" si="125"/>
        <v>44620</v>
      </c>
      <c r="C155" s="136"/>
      <c r="D155" s="17">
        <f t="shared" si="126"/>
        <v>26</v>
      </c>
      <c r="E155" s="36" cm="1">
        <f t="array" ref="E155">INDEX(L$20:BF$20,1,D155)</f>
        <v>0</v>
      </c>
      <c r="F155" s="36"/>
      <c r="G155" s="36"/>
      <c r="H155" s="36"/>
      <c r="I155" s="36"/>
      <c r="J155" s="36"/>
      <c r="K155" s="36"/>
      <c r="L155" s="139" cm="1">
        <f t="array" ref="L155">IF($D155&lt;=L$5,$E155*INDEX($L$27:$BF$27,1,L$5-$D155+1),0)</f>
        <v>0</v>
      </c>
      <c r="M155" s="139" cm="1">
        <f t="array" ref="M155">IF($D155&lt;=M$5,$E155*INDEX($L$27:$BF$27,1,M$5-$D155+1),0)</f>
        <v>0</v>
      </c>
      <c r="N155" s="139" cm="1">
        <f t="array" ref="N155">IF($D155&lt;=N$5,$E155*INDEX($L$27:$BF$27,1,N$5-$D155+1),0)</f>
        <v>0</v>
      </c>
      <c r="O155" s="139" cm="1">
        <f t="array" ref="O155">IF($D155&lt;=O$5,$E155*INDEX($L$27:$BF$27,1,O$5-$D155+1),0)</f>
        <v>0</v>
      </c>
      <c r="P155" s="139" cm="1">
        <f t="array" ref="P155">IF($D155&lt;=P$5,$E155*INDEX($L$27:$BF$27,1,P$5-$D155+1),0)</f>
        <v>0</v>
      </c>
      <c r="Q155" s="139" cm="1">
        <f t="array" ref="Q155">IF($D155&lt;=Q$5,$E155*INDEX($L$27:$BF$27,1,Q$5-$D155+1),0)</f>
        <v>0</v>
      </c>
      <c r="R155" s="139" cm="1">
        <f t="array" ref="R155">IF($D155&lt;=R$5,$E155*INDEX($L$27:$BF$27,1,R$5-$D155+1),0)</f>
        <v>0</v>
      </c>
      <c r="S155" s="139" cm="1">
        <f t="array" ref="S155">IF($D155&lt;=S$5,$E155*INDEX($L$27:$BF$27,1,S$5-$D155+1),0)</f>
        <v>0</v>
      </c>
      <c r="T155" s="139" cm="1">
        <f t="array" ref="T155">IF($D155&lt;=T$5,$E155*INDEX($L$27:$BF$27,1,T$5-$D155+1),0)</f>
        <v>0</v>
      </c>
      <c r="U155" s="139" cm="1">
        <f t="array" ref="U155">IF($D155&lt;=U$5,$E155*INDEX($L$27:$BF$27,1,U$5-$D155+1),0)</f>
        <v>0</v>
      </c>
      <c r="V155" s="139" cm="1">
        <f t="array" ref="V155">IF($D155&lt;=V$5,$E155*INDEX($L$27:$BF$27,1,V$5-$D155+1),0)</f>
        <v>0</v>
      </c>
      <c r="W155" s="139" cm="1">
        <f t="array" ref="W155">IF($D155&lt;=W$5,$E155*INDEX($L$27:$BF$27,1,W$5-$D155+1),0)</f>
        <v>0</v>
      </c>
      <c r="X155" s="139" cm="1">
        <f t="array" ref="X155">IF($D155&lt;=X$5,$E155*INDEX($L$27:$BF$27,1,X$5-$D155+1),0)</f>
        <v>0</v>
      </c>
      <c r="Y155" s="139" cm="1">
        <f t="array" ref="Y155">IF($D155&lt;=Y$5,$E155*INDEX($L$27:$BF$27,1,Y$5-$D155+1),0)</f>
        <v>0</v>
      </c>
      <c r="Z155" s="139" cm="1">
        <f t="array" ref="Z155">IF($D155&lt;=Z$5,$E155*INDEX($L$27:$BF$27,1,Z$5-$D155+1),0)</f>
        <v>0</v>
      </c>
      <c r="AA155" s="139" cm="1">
        <f t="array" ref="AA155">IF($D155&lt;=AA$5,$E155*INDEX($L$27:$BF$27,1,AA$5-$D155+1),0)</f>
        <v>0</v>
      </c>
      <c r="AB155" s="139" cm="1">
        <f t="array" ref="AB155">IF($D155&lt;=AB$5,$E155*INDEX($L$27:$BF$27,1,AB$5-$D155+1),0)</f>
        <v>0</v>
      </c>
      <c r="AC155" s="139" cm="1">
        <f t="array" ref="AC155">IF($D155&lt;=AC$5,$E155*INDEX($L$27:$BF$27,1,AC$5-$D155+1),0)</f>
        <v>0</v>
      </c>
      <c r="AD155" s="139" cm="1">
        <f t="array" ref="AD155">IF($D155&lt;=AD$5,$E155*INDEX($L$27:$BF$27,1,AD$5-$D155+1),0)</f>
        <v>0</v>
      </c>
      <c r="AE155" s="139" cm="1">
        <f t="array" ref="AE155">IF($D155&lt;=AE$5,$E155*INDEX($L$27:$BF$27,1,AE$5-$D155+1),0)</f>
        <v>0</v>
      </c>
      <c r="AF155" s="139" cm="1">
        <f t="array" ref="AF155">IF($D155&lt;=AF$5,$E155*INDEX($L$27:$BF$27,1,AF$5-$D155+1),0)</f>
        <v>0</v>
      </c>
      <c r="AG155" s="139" cm="1">
        <f t="array" ref="AG155">IF($D155&lt;=AG$5,$E155*INDEX($L$27:$BF$27,1,AG$5-$D155+1),0)</f>
        <v>0</v>
      </c>
      <c r="AH155" s="139" cm="1">
        <f t="array" ref="AH155">IF($D155&lt;=AH$5,$E155*INDEX($L$27:$BF$27,1,AH$5-$D155+1),0)</f>
        <v>0</v>
      </c>
      <c r="AI155" s="139" cm="1">
        <f t="array" ref="AI155">IF($D155&lt;=AI$5,$E155*INDEX($L$27:$BF$27,1,AI$5-$D155+1),0)</f>
        <v>0</v>
      </c>
      <c r="AJ155" s="139" cm="1">
        <f t="array" ref="AJ155">IF($D155&lt;=AJ$5,$E155*INDEX($L$27:$BF$27,1,AJ$5-$D155+1),0)</f>
        <v>0</v>
      </c>
      <c r="AK155" s="139" cm="1">
        <f t="array" ref="AK155">IF($D155&lt;=AK$5,$E155*INDEX($L$27:$BF$27,1,AK$5-$D155+1),0)</f>
        <v>0</v>
      </c>
      <c r="AL155" s="139" cm="1">
        <f t="array" ref="AL155">IF($D155&lt;=AL$5,$E155*INDEX($L$27:$BF$27,1,AL$5-$D155+1),0)</f>
        <v>0</v>
      </c>
      <c r="AM155" s="139" cm="1">
        <f t="array" ref="AM155">IF($D155&lt;=AM$5,$E155*INDEX($L$27:$BF$27,1,AM$5-$D155+1),0)</f>
        <v>0</v>
      </c>
      <c r="AN155" s="139" cm="1">
        <f t="array" ref="AN155">IF($D155&lt;=AN$5,$E155*INDEX($L$27:$BF$27,1,AN$5-$D155+1),0)</f>
        <v>0</v>
      </c>
      <c r="AO155" s="139" cm="1">
        <f t="array" ref="AO155">IF($D155&lt;=AO$5,$E155*INDEX($L$27:$BF$27,1,AO$5-$D155+1),0)</f>
        <v>0</v>
      </c>
      <c r="AP155" s="139" cm="1">
        <f t="array" ref="AP155">IF($D155&lt;=AP$5,$E155*INDEX($L$27:$BF$27,1,AP$5-$D155+1),0)</f>
        <v>0</v>
      </c>
      <c r="AQ155" s="139" cm="1">
        <f t="array" ref="AQ155">IF($D155&lt;=AQ$5,$E155*INDEX($L$27:$BF$27,1,AQ$5-$D155+1),0)</f>
        <v>0</v>
      </c>
      <c r="AR155" s="139" cm="1">
        <f t="array" ref="AR155">IF($D155&lt;=AR$5,$E155*INDEX($L$27:$BF$27,1,AR$5-$D155+1),0)</f>
        <v>0</v>
      </c>
      <c r="AS155" s="139" cm="1">
        <f t="array" ref="AS155">IF($D155&lt;=AS$5,$E155*INDEX($L$27:$BF$27,1,AS$5-$D155+1),0)</f>
        <v>0</v>
      </c>
      <c r="AT155" s="139" cm="1">
        <f t="array" ref="AT155">IF($D155&lt;=AT$5,$E155*INDEX($L$27:$BF$27,1,AT$5-$D155+1),0)</f>
        <v>0</v>
      </c>
      <c r="AU155" s="139" cm="1">
        <f t="array" ref="AU155">IF($D155&lt;=AU$5,$E155*INDEX($L$27:$BF$27,1,AU$5-$D155+1),0)</f>
        <v>0</v>
      </c>
      <c r="AV155" s="139" cm="1">
        <f t="array" ref="AV155">IF($D155&lt;=AV$5,$E155*INDEX($L$27:$BF$27,1,AV$5-$D155+1),0)</f>
        <v>0</v>
      </c>
      <c r="AW155" s="139" cm="1">
        <f t="array" ref="AW155">IF($D155&lt;=AW$5,$E155*INDEX($L$27:$BF$27,1,AW$5-$D155+1),0)</f>
        <v>0</v>
      </c>
      <c r="AX155" s="139" cm="1">
        <f t="array" ref="AX155">IF($D155&lt;=AX$5,$E155*INDEX($L$27:$BF$27,1,AX$5-$D155+1),0)</f>
        <v>0</v>
      </c>
      <c r="AY155" s="139" cm="1">
        <f t="array" ref="AY155">IF($D155&lt;=AY$5,$E155*INDEX($L$27:$BF$27,1,AY$5-$D155+1),0)</f>
        <v>0</v>
      </c>
      <c r="AZ155" s="139" cm="1">
        <f t="array" ref="AZ155">IF($D155&lt;=AZ$5,$E155*INDEX($L$27:$BF$27,1,AZ$5-$D155+1),0)</f>
        <v>0</v>
      </c>
      <c r="BA155" s="139" cm="1">
        <f t="array" ref="BA155">IF($D155&lt;=BA$5,$E155*INDEX($L$27:$BF$27,1,BA$5-$D155+1),0)</f>
        <v>0</v>
      </c>
      <c r="BB155" s="139" cm="1">
        <f t="array" ref="BB155">IF($D155&lt;=BB$5,$E155*INDEX($L$27:$BF$27,1,BB$5-$D155+1),0)</f>
        <v>0</v>
      </c>
      <c r="BC155" s="139" cm="1">
        <f t="array" ref="BC155">IF($D155&lt;=BC$5,$E155*INDEX($L$27:$BF$27,1,BC$5-$D155+1),0)</f>
        <v>0</v>
      </c>
      <c r="BD155" s="139" cm="1">
        <f t="array" ref="BD155">IF($D155&lt;=BD$5,$E155*INDEX($L$27:$BF$27,1,BD$5-$D155+1),0)</f>
        <v>0</v>
      </c>
      <c r="BE155" s="139" cm="1">
        <f t="array" ref="BE155">IF($D155&lt;=BE$5,$E155*INDEX($L$27:$BF$27,1,BE$5-$D155+1),0)</f>
        <v>0</v>
      </c>
      <c r="BF155" s="139" cm="1">
        <f t="array" ref="BF155">IF($D155&lt;=BF$5,$E155*INDEX($L$27:$BF$27,1,BF$5-$D155+1),0)</f>
        <v>0</v>
      </c>
      <c r="BH155" s="70">
        <f t="shared" ca="1" si="128"/>
        <v>0</v>
      </c>
      <c r="BI155" s="70">
        <f t="shared" ca="1" si="128"/>
        <v>0</v>
      </c>
      <c r="BJ155" s="70">
        <f t="shared" ca="1" si="128"/>
        <v>0</v>
      </c>
      <c r="BK155" s="70">
        <f t="shared" ca="1" si="128"/>
        <v>0</v>
      </c>
      <c r="BL155" s="70">
        <f t="shared" ca="1" si="128"/>
        <v>0</v>
      </c>
      <c r="BM155" s="70">
        <f t="shared" ca="1" si="128"/>
        <v>0</v>
      </c>
      <c r="BN155" s="70">
        <f t="shared" ca="1" si="128"/>
        <v>0</v>
      </c>
      <c r="BO155" s="70">
        <f t="shared" ca="1" si="128"/>
        <v>0</v>
      </c>
      <c r="BP155" s="70">
        <f t="shared" ca="1" si="128"/>
        <v>0</v>
      </c>
      <c r="BQ155" s="70">
        <f t="shared" ca="1" si="128"/>
        <v>0</v>
      </c>
      <c r="BR155" s="70">
        <f t="shared" ca="1" si="128"/>
        <v>0</v>
      </c>
      <c r="BS155" s="70">
        <f t="shared" ca="1" si="128"/>
        <v>0</v>
      </c>
      <c r="BT155" s="70">
        <f t="shared" ca="1" si="128"/>
        <v>0</v>
      </c>
      <c r="BU155" s="70">
        <f t="shared" ca="1" si="128"/>
        <v>0</v>
      </c>
      <c r="BV155" s="70">
        <f t="shared" ca="1" si="128"/>
        <v>0</v>
      </c>
      <c r="BW155" s="70">
        <f t="shared" ca="1" si="128"/>
        <v>0</v>
      </c>
      <c r="BX155" s="139"/>
      <c r="BY155" s="70">
        <f t="shared" ca="1" si="124"/>
        <v>0</v>
      </c>
      <c r="BZ155" s="70">
        <f t="shared" ca="1" si="124"/>
        <v>0</v>
      </c>
      <c r="CA155" s="70">
        <f t="shared" ca="1" si="124"/>
        <v>0</v>
      </c>
      <c r="CB155" s="70">
        <f t="shared" ca="1" si="124"/>
        <v>0</v>
      </c>
    </row>
    <row r="156" spans="2:80" s="217" customFormat="1" hidden="1" outlineLevel="1">
      <c r="B156" s="223">
        <f t="shared" si="125"/>
        <v>44651</v>
      </c>
      <c r="C156" s="136"/>
      <c r="D156" s="17">
        <f t="shared" si="126"/>
        <v>27</v>
      </c>
      <c r="E156" s="36" cm="1">
        <f t="array" ref="E156">INDEX(L$20:BF$20,1,D156)</f>
        <v>0</v>
      </c>
      <c r="F156" s="36"/>
      <c r="G156" s="36"/>
      <c r="H156" s="36"/>
      <c r="I156" s="36"/>
      <c r="J156" s="36"/>
      <c r="K156" s="36"/>
      <c r="L156" s="139" cm="1">
        <f t="array" ref="L156">IF($D156&lt;=L$5,$E156*INDEX($L$27:$BF$27,1,L$5-$D156+1),0)</f>
        <v>0</v>
      </c>
      <c r="M156" s="139" cm="1">
        <f t="array" ref="M156">IF($D156&lt;=M$5,$E156*INDEX($L$27:$BF$27,1,M$5-$D156+1),0)</f>
        <v>0</v>
      </c>
      <c r="N156" s="139" cm="1">
        <f t="array" ref="N156">IF($D156&lt;=N$5,$E156*INDEX($L$27:$BF$27,1,N$5-$D156+1),0)</f>
        <v>0</v>
      </c>
      <c r="O156" s="139" cm="1">
        <f t="array" ref="O156">IF($D156&lt;=O$5,$E156*INDEX($L$27:$BF$27,1,O$5-$D156+1),0)</f>
        <v>0</v>
      </c>
      <c r="P156" s="139" cm="1">
        <f t="array" ref="P156">IF($D156&lt;=P$5,$E156*INDEX($L$27:$BF$27,1,P$5-$D156+1),0)</f>
        <v>0</v>
      </c>
      <c r="Q156" s="139" cm="1">
        <f t="array" ref="Q156">IF($D156&lt;=Q$5,$E156*INDEX($L$27:$BF$27,1,Q$5-$D156+1),0)</f>
        <v>0</v>
      </c>
      <c r="R156" s="139" cm="1">
        <f t="array" ref="R156">IF($D156&lt;=R$5,$E156*INDEX($L$27:$BF$27,1,R$5-$D156+1),0)</f>
        <v>0</v>
      </c>
      <c r="S156" s="139" cm="1">
        <f t="array" ref="S156">IF($D156&lt;=S$5,$E156*INDEX($L$27:$BF$27,1,S$5-$D156+1),0)</f>
        <v>0</v>
      </c>
      <c r="T156" s="139" cm="1">
        <f t="array" ref="T156">IF($D156&lt;=T$5,$E156*INDEX($L$27:$BF$27,1,T$5-$D156+1),0)</f>
        <v>0</v>
      </c>
      <c r="U156" s="139" cm="1">
        <f t="array" ref="U156">IF($D156&lt;=U$5,$E156*INDEX($L$27:$BF$27,1,U$5-$D156+1),0)</f>
        <v>0</v>
      </c>
      <c r="V156" s="139" cm="1">
        <f t="array" ref="V156">IF($D156&lt;=V$5,$E156*INDEX($L$27:$BF$27,1,V$5-$D156+1),0)</f>
        <v>0</v>
      </c>
      <c r="W156" s="139" cm="1">
        <f t="array" ref="W156">IF($D156&lt;=W$5,$E156*INDEX($L$27:$BF$27,1,W$5-$D156+1),0)</f>
        <v>0</v>
      </c>
      <c r="X156" s="139" cm="1">
        <f t="array" ref="X156">IF($D156&lt;=X$5,$E156*INDEX($L$27:$BF$27,1,X$5-$D156+1),0)</f>
        <v>0</v>
      </c>
      <c r="Y156" s="139" cm="1">
        <f t="array" ref="Y156">IF($D156&lt;=Y$5,$E156*INDEX($L$27:$BF$27,1,Y$5-$D156+1),0)</f>
        <v>0</v>
      </c>
      <c r="Z156" s="139" cm="1">
        <f t="array" ref="Z156">IF($D156&lt;=Z$5,$E156*INDEX($L$27:$BF$27,1,Z$5-$D156+1),0)</f>
        <v>0</v>
      </c>
      <c r="AA156" s="139" cm="1">
        <f t="array" ref="AA156">IF($D156&lt;=AA$5,$E156*INDEX($L$27:$BF$27,1,AA$5-$D156+1),0)</f>
        <v>0</v>
      </c>
      <c r="AB156" s="139" cm="1">
        <f t="array" ref="AB156">IF($D156&lt;=AB$5,$E156*INDEX($L$27:$BF$27,1,AB$5-$D156+1),0)</f>
        <v>0</v>
      </c>
      <c r="AC156" s="139" cm="1">
        <f t="array" ref="AC156">IF($D156&lt;=AC$5,$E156*INDEX($L$27:$BF$27,1,AC$5-$D156+1),0)</f>
        <v>0</v>
      </c>
      <c r="AD156" s="139" cm="1">
        <f t="array" ref="AD156">IF($D156&lt;=AD$5,$E156*INDEX($L$27:$BF$27,1,AD$5-$D156+1),0)</f>
        <v>0</v>
      </c>
      <c r="AE156" s="139" cm="1">
        <f t="array" ref="AE156">IF($D156&lt;=AE$5,$E156*INDEX($L$27:$BF$27,1,AE$5-$D156+1),0)</f>
        <v>0</v>
      </c>
      <c r="AF156" s="139" cm="1">
        <f t="array" ref="AF156">IF($D156&lt;=AF$5,$E156*INDEX($L$27:$BF$27,1,AF$5-$D156+1),0)</f>
        <v>0</v>
      </c>
      <c r="AG156" s="139" cm="1">
        <f t="array" ref="AG156">IF($D156&lt;=AG$5,$E156*INDEX($L$27:$BF$27,1,AG$5-$D156+1),0)</f>
        <v>0</v>
      </c>
      <c r="AH156" s="139" cm="1">
        <f t="array" ref="AH156">IF($D156&lt;=AH$5,$E156*INDEX($L$27:$BF$27,1,AH$5-$D156+1),0)</f>
        <v>0</v>
      </c>
      <c r="AI156" s="139" cm="1">
        <f t="array" ref="AI156">IF($D156&lt;=AI$5,$E156*INDEX($L$27:$BF$27,1,AI$5-$D156+1),0)</f>
        <v>0</v>
      </c>
      <c r="AJ156" s="139" cm="1">
        <f t="array" ref="AJ156">IF($D156&lt;=AJ$5,$E156*INDEX($L$27:$BF$27,1,AJ$5-$D156+1),0)</f>
        <v>0</v>
      </c>
      <c r="AK156" s="139" cm="1">
        <f t="array" ref="AK156">IF($D156&lt;=AK$5,$E156*INDEX($L$27:$BF$27,1,AK$5-$D156+1),0)</f>
        <v>0</v>
      </c>
      <c r="AL156" s="139" cm="1">
        <f t="array" ref="AL156">IF($D156&lt;=AL$5,$E156*INDEX($L$27:$BF$27,1,AL$5-$D156+1),0)</f>
        <v>0</v>
      </c>
      <c r="AM156" s="139" cm="1">
        <f t="array" ref="AM156">IF($D156&lt;=AM$5,$E156*INDEX($L$27:$BF$27,1,AM$5-$D156+1),0)</f>
        <v>0</v>
      </c>
      <c r="AN156" s="139" cm="1">
        <f t="array" ref="AN156">IF($D156&lt;=AN$5,$E156*INDEX($L$27:$BF$27,1,AN$5-$D156+1),0)</f>
        <v>0</v>
      </c>
      <c r="AO156" s="139" cm="1">
        <f t="array" ref="AO156">IF($D156&lt;=AO$5,$E156*INDEX($L$27:$BF$27,1,AO$5-$D156+1),0)</f>
        <v>0</v>
      </c>
      <c r="AP156" s="139" cm="1">
        <f t="array" ref="AP156">IF($D156&lt;=AP$5,$E156*INDEX($L$27:$BF$27,1,AP$5-$D156+1),0)</f>
        <v>0</v>
      </c>
      <c r="AQ156" s="139" cm="1">
        <f t="array" ref="AQ156">IF($D156&lt;=AQ$5,$E156*INDEX($L$27:$BF$27,1,AQ$5-$D156+1),0)</f>
        <v>0</v>
      </c>
      <c r="AR156" s="139" cm="1">
        <f t="array" ref="AR156">IF($D156&lt;=AR$5,$E156*INDEX($L$27:$BF$27,1,AR$5-$D156+1),0)</f>
        <v>0</v>
      </c>
      <c r="AS156" s="139" cm="1">
        <f t="array" ref="AS156">IF($D156&lt;=AS$5,$E156*INDEX($L$27:$BF$27,1,AS$5-$D156+1),0)</f>
        <v>0</v>
      </c>
      <c r="AT156" s="139" cm="1">
        <f t="array" ref="AT156">IF($D156&lt;=AT$5,$E156*INDEX($L$27:$BF$27,1,AT$5-$D156+1),0)</f>
        <v>0</v>
      </c>
      <c r="AU156" s="139" cm="1">
        <f t="array" ref="AU156">IF($D156&lt;=AU$5,$E156*INDEX($L$27:$BF$27,1,AU$5-$D156+1),0)</f>
        <v>0</v>
      </c>
      <c r="AV156" s="139" cm="1">
        <f t="array" ref="AV156">IF($D156&lt;=AV$5,$E156*INDEX($L$27:$BF$27,1,AV$5-$D156+1),0)</f>
        <v>0</v>
      </c>
      <c r="AW156" s="139" cm="1">
        <f t="array" ref="AW156">IF($D156&lt;=AW$5,$E156*INDEX($L$27:$BF$27,1,AW$5-$D156+1),0)</f>
        <v>0</v>
      </c>
      <c r="AX156" s="139" cm="1">
        <f t="array" ref="AX156">IF($D156&lt;=AX$5,$E156*INDEX($L$27:$BF$27,1,AX$5-$D156+1),0)</f>
        <v>0</v>
      </c>
      <c r="AY156" s="139" cm="1">
        <f t="array" ref="AY156">IF($D156&lt;=AY$5,$E156*INDEX($L$27:$BF$27,1,AY$5-$D156+1),0)</f>
        <v>0</v>
      </c>
      <c r="AZ156" s="139" cm="1">
        <f t="array" ref="AZ156">IF($D156&lt;=AZ$5,$E156*INDEX($L$27:$BF$27,1,AZ$5-$D156+1),0)</f>
        <v>0</v>
      </c>
      <c r="BA156" s="139" cm="1">
        <f t="array" ref="BA156">IF($D156&lt;=BA$5,$E156*INDEX($L$27:$BF$27,1,BA$5-$D156+1),0)</f>
        <v>0</v>
      </c>
      <c r="BB156" s="139" cm="1">
        <f t="array" ref="BB156">IF($D156&lt;=BB$5,$E156*INDEX($L$27:$BF$27,1,BB$5-$D156+1),0)</f>
        <v>0</v>
      </c>
      <c r="BC156" s="139" cm="1">
        <f t="array" ref="BC156">IF($D156&lt;=BC$5,$E156*INDEX($L$27:$BF$27,1,BC$5-$D156+1),0)</f>
        <v>0</v>
      </c>
      <c r="BD156" s="139" cm="1">
        <f t="array" ref="BD156">IF($D156&lt;=BD$5,$E156*INDEX($L$27:$BF$27,1,BD$5-$D156+1),0)</f>
        <v>0</v>
      </c>
      <c r="BE156" s="139" cm="1">
        <f t="array" ref="BE156">IF($D156&lt;=BE$5,$E156*INDEX($L$27:$BF$27,1,BE$5-$D156+1),0)</f>
        <v>0</v>
      </c>
      <c r="BF156" s="139" cm="1">
        <f t="array" ref="BF156">IF($D156&lt;=BF$5,$E156*INDEX($L$27:$BF$27,1,BF$5-$D156+1),0)</f>
        <v>0</v>
      </c>
      <c r="BH156" s="70">
        <f t="shared" ca="1" si="128"/>
        <v>0</v>
      </c>
      <c r="BI156" s="70">
        <f t="shared" ca="1" si="128"/>
        <v>0</v>
      </c>
      <c r="BJ156" s="70">
        <f t="shared" ca="1" si="128"/>
        <v>0</v>
      </c>
      <c r="BK156" s="70">
        <f t="shared" ca="1" si="128"/>
        <v>0</v>
      </c>
      <c r="BL156" s="70">
        <f t="shared" ca="1" si="128"/>
        <v>0</v>
      </c>
      <c r="BM156" s="70">
        <f t="shared" ca="1" si="128"/>
        <v>0</v>
      </c>
      <c r="BN156" s="70">
        <f t="shared" ca="1" si="128"/>
        <v>0</v>
      </c>
      <c r="BO156" s="70">
        <f t="shared" ca="1" si="128"/>
        <v>0</v>
      </c>
      <c r="BP156" s="70">
        <f t="shared" ca="1" si="128"/>
        <v>0</v>
      </c>
      <c r="BQ156" s="70">
        <f t="shared" ca="1" si="128"/>
        <v>0</v>
      </c>
      <c r="BR156" s="70">
        <f t="shared" ca="1" si="128"/>
        <v>0</v>
      </c>
      <c r="BS156" s="70">
        <f t="shared" ca="1" si="128"/>
        <v>0</v>
      </c>
      <c r="BT156" s="70">
        <f t="shared" ca="1" si="128"/>
        <v>0</v>
      </c>
      <c r="BU156" s="70">
        <f t="shared" ca="1" si="128"/>
        <v>0</v>
      </c>
      <c r="BV156" s="70">
        <f t="shared" ca="1" si="128"/>
        <v>0</v>
      </c>
      <c r="BW156" s="70">
        <f t="shared" ca="1" si="128"/>
        <v>0</v>
      </c>
      <c r="BX156" s="139"/>
      <c r="BY156" s="70">
        <f t="shared" ca="1" si="124"/>
        <v>0</v>
      </c>
      <c r="BZ156" s="70">
        <f t="shared" ca="1" si="124"/>
        <v>0</v>
      </c>
      <c r="CA156" s="70">
        <f t="shared" ca="1" si="124"/>
        <v>0</v>
      </c>
      <c r="CB156" s="70">
        <f t="shared" ca="1" si="124"/>
        <v>0</v>
      </c>
    </row>
    <row r="157" spans="2:80" s="217" customFormat="1" hidden="1" outlineLevel="1">
      <c r="B157" s="223">
        <f t="shared" si="125"/>
        <v>44681</v>
      </c>
      <c r="C157" s="136"/>
      <c r="D157" s="17">
        <f t="shared" si="126"/>
        <v>28</v>
      </c>
      <c r="E157" s="36" cm="1">
        <f t="array" ref="E157">INDEX(L$20:BF$20,1,D157)</f>
        <v>0</v>
      </c>
      <c r="F157" s="36"/>
      <c r="G157" s="36"/>
      <c r="H157" s="36"/>
      <c r="I157" s="36"/>
      <c r="J157" s="36"/>
      <c r="K157" s="36"/>
      <c r="L157" s="139" cm="1">
        <f t="array" ref="L157">IF($D157&lt;=L$5,$E157*INDEX($L$27:$BF$27,1,L$5-$D157+1),0)</f>
        <v>0</v>
      </c>
      <c r="M157" s="139" cm="1">
        <f t="array" ref="M157">IF($D157&lt;=M$5,$E157*INDEX($L$27:$BF$27,1,M$5-$D157+1),0)</f>
        <v>0</v>
      </c>
      <c r="N157" s="139" cm="1">
        <f t="array" ref="N157">IF($D157&lt;=N$5,$E157*INDEX($L$27:$BF$27,1,N$5-$D157+1),0)</f>
        <v>0</v>
      </c>
      <c r="O157" s="139" cm="1">
        <f t="array" ref="O157">IF($D157&lt;=O$5,$E157*INDEX($L$27:$BF$27,1,O$5-$D157+1),0)</f>
        <v>0</v>
      </c>
      <c r="P157" s="139" cm="1">
        <f t="array" ref="P157">IF($D157&lt;=P$5,$E157*INDEX($L$27:$BF$27,1,P$5-$D157+1),0)</f>
        <v>0</v>
      </c>
      <c r="Q157" s="139" cm="1">
        <f t="array" ref="Q157">IF($D157&lt;=Q$5,$E157*INDEX($L$27:$BF$27,1,Q$5-$D157+1),0)</f>
        <v>0</v>
      </c>
      <c r="R157" s="139" cm="1">
        <f t="array" ref="R157">IF($D157&lt;=R$5,$E157*INDEX($L$27:$BF$27,1,R$5-$D157+1),0)</f>
        <v>0</v>
      </c>
      <c r="S157" s="139" cm="1">
        <f t="array" ref="S157">IF($D157&lt;=S$5,$E157*INDEX($L$27:$BF$27,1,S$5-$D157+1),0)</f>
        <v>0</v>
      </c>
      <c r="T157" s="139" cm="1">
        <f t="array" ref="T157">IF($D157&lt;=T$5,$E157*INDEX($L$27:$BF$27,1,T$5-$D157+1),0)</f>
        <v>0</v>
      </c>
      <c r="U157" s="139" cm="1">
        <f t="array" ref="U157">IF($D157&lt;=U$5,$E157*INDEX($L$27:$BF$27,1,U$5-$D157+1),0)</f>
        <v>0</v>
      </c>
      <c r="V157" s="139" cm="1">
        <f t="array" ref="V157">IF($D157&lt;=V$5,$E157*INDEX($L$27:$BF$27,1,V$5-$D157+1),0)</f>
        <v>0</v>
      </c>
      <c r="W157" s="139" cm="1">
        <f t="array" ref="W157">IF($D157&lt;=W$5,$E157*INDEX($L$27:$BF$27,1,W$5-$D157+1),0)</f>
        <v>0</v>
      </c>
      <c r="X157" s="139" cm="1">
        <f t="array" ref="X157">IF($D157&lt;=X$5,$E157*INDEX($L$27:$BF$27,1,X$5-$D157+1),0)</f>
        <v>0</v>
      </c>
      <c r="Y157" s="139" cm="1">
        <f t="array" ref="Y157">IF($D157&lt;=Y$5,$E157*INDEX($L$27:$BF$27,1,Y$5-$D157+1),0)</f>
        <v>0</v>
      </c>
      <c r="Z157" s="139" cm="1">
        <f t="array" ref="Z157">IF($D157&lt;=Z$5,$E157*INDEX($L$27:$BF$27,1,Z$5-$D157+1),0)</f>
        <v>0</v>
      </c>
      <c r="AA157" s="139" cm="1">
        <f t="array" ref="AA157">IF($D157&lt;=AA$5,$E157*INDEX($L$27:$BF$27,1,AA$5-$D157+1),0)</f>
        <v>0</v>
      </c>
      <c r="AB157" s="139" cm="1">
        <f t="array" ref="AB157">IF($D157&lt;=AB$5,$E157*INDEX($L$27:$BF$27,1,AB$5-$D157+1),0)</f>
        <v>0</v>
      </c>
      <c r="AC157" s="139" cm="1">
        <f t="array" ref="AC157">IF($D157&lt;=AC$5,$E157*INDEX($L$27:$BF$27,1,AC$5-$D157+1),0)</f>
        <v>0</v>
      </c>
      <c r="AD157" s="139" cm="1">
        <f t="array" ref="AD157">IF($D157&lt;=AD$5,$E157*INDEX($L$27:$BF$27,1,AD$5-$D157+1),0)</f>
        <v>0</v>
      </c>
      <c r="AE157" s="139" cm="1">
        <f t="array" ref="AE157">IF($D157&lt;=AE$5,$E157*INDEX($L$27:$BF$27,1,AE$5-$D157+1),0)</f>
        <v>0</v>
      </c>
      <c r="AF157" s="139" cm="1">
        <f t="array" ref="AF157">IF($D157&lt;=AF$5,$E157*INDEX($L$27:$BF$27,1,AF$5-$D157+1),0)</f>
        <v>0</v>
      </c>
      <c r="AG157" s="139" cm="1">
        <f t="array" ref="AG157">IF($D157&lt;=AG$5,$E157*INDEX($L$27:$BF$27,1,AG$5-$D157+1),0)</f>
        <v>0</v>
      </c>
      <c r="AH157" s="139" cm="1">
        <f t="array" ref="AH157">IF($D157&lt;=AH$5,$E157*INDEX($L$27:$BF$27,1,AH$5-$D157+1),0)</f>
        <v>0</v>
      </c>
      <c r="AI157" s="139" cm="1">
        <f t="array" ref="AI157">IF($D157&lt;=AI$5,$E157*INDEX($L$27:$BF$27,1,AI$5-$D157+1),0)</f>
        <v>0</v>
      </c>
      <c r="AJ157" s="139" cm="1">
        <f t="array" ref="AJ157">IF($D157&lt;=AJ$5,$E157*INDEX($L$27:$BF$27,1,AJ$5-$D157+1),0)</f>
        <v>0</v>
      </c>
      <c r="AK157" s="139" cm="1">
        <f t="array" ref="AK157">IF($D157&lt;=AK$5,$E157*INDEX($L$27:$BF$27,1,AK$5-$D157+1),0)</f>
        <v>0</v>
      </c>
      <c r="AL157" s="139" cm="1">
        <f t="array" ref="AL157">IF($D157&lt;=AL$5,$E157*INDEX($L$27:$BF$27,1,AL$5-$D157+1),0)</f>
        <v>0</v>
      </c>
      <c r="AM157" s="139" cm="1">
        <f t="array" ref="AM157">IF($D157&lt;=AM$5,$E157*INDEX($L$27:$BF$27,1,AM$5-$D157+1),0)</f>
        <v>0</v>
      </c>
      <c r="AN157" s="139" cm="1">
        <f t="array" ref="AN157">IF($D157&lt;=AN$5,$E157*INDEX($L$27:$BF$27,1,AN$5-$D157+1),0)</f>
        <v>0</v>
      </c>
      <c r="AO157" s="139" cm="1">
        <f t="array" ref="AO157">IF($D157&lt;=AO$5,$E157*INDEX($L$27:$BF$27,1,AO$5-$D157+1),0)</f>
        <v>0</v>
      </c>
      <c r="AP157" s="139" cm="1">
        <f t="array" ref="AP157">IF($D157&lt;=AP$5,$E157*INDEX($L$27:$BF$27,1,AP$5-$D157+1),0)</f>
        <v>0</v>
      </c>
      <c r="AQ157" s="139" cm="1">
        <f t="array" ref="AQ157">IF($D157&lt;=AQ$5,$E157*INDEX($L$27:$BF$27,1,AQ$5-$D157+1),0)</f>
        <v>0</v>
      </c>
      <c r="AR157" s="139" cm="1">
        <f t="array" ref="AR157">IF($D157&lt;=AR$5,$E157*INDEX($L$27:$BF$27,1,AR$5-$D157+1),0)</f>
        <v>0</v>
      </c>
      <c r="AS157" s="139" cm="1">
        <f t="array" ref="AS157">IF($D157&lt;=AS$5,$E157*INDEX($L$27:$BF$27,1,AS$5-$D157+1),0)</f>
        <v>0</v>
      </c>
      <c r="AT157" s="139" cm="1">
        <f t="array" ref="AT157">IF($D157&lt;=AT$5,$E157*INDEX($L$27:$BF$27,1,AT$5-$D157+1),0)</f>
        <v>0</v>
      </c>
      <c r="AU157" s="139" cm="1">
        <f t="array" ref="AU157">IF($D157&lt;=AU$5,$E157*INDEX($L$27:$BF$27,1,AU$5-$D157+1),0)</f>
        <v>0</v>
      </c>
      <c r="AV157" s="139" cm="1">
        <f t="array" ref="AV157">IF($D157&lt;=AV$5,$E157*INDEX($L$27:$BF$27,1,AV$5-$D157+1),0)</f>
        <v>0</v>
      </c>
      <c r="AW157" s="139" cm="1">
        <f t="array" ref="AW157">IF($D157&lt;=AW$5,$E157*INDEX($L$27:$BF$27,1,AW$5-$D157+1),0)</f>
        <v>0</v>
      </c>
      <c r="AX157" s="139" cm="1">
        <f t="array" ref="AX157">IF($D157&lt;=AX$5,$E157*INDEX($L$27:$BF$27,1,AX$5-$D157+1),0)</f>
        <v>0</v>
      </c>
      <c r="AY157" s="139" cm="1">
        <f t="array" ref="AY157">IF($D157&lt;=AY$5,$E157*INDEX($L$27:$BF$27,1,AY$5-$D157+1),0)</f>
        <v>0</v>
      </c>
      <c r="AZ157" s="139" cm="1">
        <f t="array" ref="AZ157">IF($D157&lt;=AZ$5,$E157*INDEX($L$27:$BF$27,1,AZ$5-$D157+1),0)</f>
        <v>0</v>
      </c>
      <c r="BA157" s="139" cm="1">
        <f t="array" ref="BA157">IF($D157&lt;=BA$5,$E157*INDEX($L$27:$BF$27,1,BA$5-$D157+1),0)</f>
        <v>0</v>
      </c>
      <c r="BB157" s="139" cm="1">
        <f t="array" ref="BB157">IF($D157&lt;=BB$5,$E157*INDEX($L$27:$BF$27,1,BB$5-$D157+1),0)</f>
        <v>0</v>
      </c>
      <c r="BC157" s="139" cm="1">
        <f t="array" ref="BC157">IF($D157&lt;=BC$5,$E157*INDEX($L$27:$BF$27,1,BC$5-$D157+1),0)</f>
        <v>0</v>
      </c>
      <c r="BD157" s="139" cm="1">
        <f t="array" ref="BD157">IF($D157&lt;=BD$5,$E157*INDEX($L$27:$BF$27,1,BD$5-$D157+1),0)</f>
        <v>0</v>
      </c>
      <c r="BE157" s="139" cm="1">
        <f t="array" ref="BE157">IF($D157&lt;=BE$5,$E157*INDEX($L$27:$BF$27,1,BE$5-$D157+1),0)</f>
        <v>0</v>
      </c>
      <c r="BF157" s="139" cm="1">
        <f t="array" ref="BF157">IF($D157&lt;=BF$5,$E157*INDEX($L$27:$BF$27,1,BF$5-$D157+1),0)</f>
        <v>0</v>
      </c>
      <c r="BH157" s="70">
        <f t="shared" ca="1" si="128"/>
        <v>0</v>
      </c>
      <c r="BI157" s="70">
        <f t="shared" ca="1" si="128"/>
        <v>0</v>
      </c>
      <c r="BJ157" s="70">
        <f t="shared" ca="1" si="128"/>
        <v>0</v>
      </c>
      <c r="BK157" s="70">
        <f t="shared" ca="1" si="128"/>
        <v>0</v>
      </c>
      <c r="BL157" s="70">
        <f t="shared" ca="1" si="128"/>
        <v>0</v>
      </c>
      <c r="BM157" s="70">
        <f t="shared" ca="1" si="128"/>
        <v>0</v>
      </c>
      <c r="BN157" s="70">
        <f t="shared" ca="1" si="128"/>
        <v>0</v>
      </c>
      <c r="BO157" s="70">
        <f t="shared" ca="1" si="128"/>
        <v>0</v>
      </c>
      <c r="BP157" s="70">
        <f t="shared" ca="1" si="128"/>
        <v>0</v>
      </c>
      <c r="BQ157" s="70">
        <f t="shared" ca="1" si="128"/>
        <v>0</v>
      </c>
      <c r="BR157" s="70">
        <f t="shared" ca="1" si="128"/>
        <v>0</v>
      </c>
      <c r="BS157" s="70">
        <f t="shared" ca="1" si="128"/>
        <v>0</v>
      </c>
      <c r="BT157" s="70">
        <f t="shared" ca="1" si="128"/>
        <v>0</v>
      </c>
      <c r="BU157" s="70">
        <f t="shared" ca="1" si="128"/>
        <v>0</v>
      </c>
      <c r="BV157" s="70">
        <f t="shared" ca="1" si="128"/>
        <v>0</v>
      </c>
      <c r="BW157" s="70">
        <f t="shared" ca="1" si="128"/>
        <v>0</v>
      </c>
      <c r="BX157" s="139"/>
      <c r="BY157" s="70">
        <f t="shared" ca="1" si="124"/>
        <v>0</v>
      </c>
      <c r="BZ157" s="70">
        <f t="shared" ca="1" si="124"/>
        <v>0</v>
      </c>
      <c r="CA157" s="70">
        <f t="shared" ca="1" si="124"/>
        <v>0</v>
      </c>
      <c r="CB157" s="70">
        <f t="shared" ca="1" si="124"/>
        <v>0</v>
      </c>
    </row>
    <row r="158" spans="2:80" s="217" customFormat="1" hidden="1" outlineLevel="1">
      <c r="B158" s="223">
        <f t="shared" si="125"/>
        <v>44712</v>
      </c>
      <c r="C158" s="136"/>
      <c r="D158" s="17">
        <f t="shared" si="126"/>
        <v>29</v>
      </c>
      <c r="E158" s="36" cm="1">
        <f t="array" ref="E158">INDEX(L$20:BF$20,1,D158)</f>
        <v>0</v>
      </c>
      <c r="F158" s="36"/>
      <c r="G158" s="36"/>
      <c r="H158" s="36"/>
      <c r="I158" s="36"/>
      <c r="J158" s="36"/>
      <c r="K158" s="36"/>
      <c r="L158" s="139" cm="1">
        <f t="array" ref="L158">IF($D158&lt;=L$5,$E158*INDEX($L$27:$BF$27,1,L$5-$D158+1),0)</f>
        <v>0</v>
      </c>
      <c r="M158" s="139" cm="1">
        <f t="array" ref="M158">IF($D158&lt;=M$5,$E158*INDEX($L$27:$BF$27,1,M$5-$D158+1),0)</f>
        <v>0</v>
      </c>
      <c r="N158" s="139" cm="1">
        <f t="array" ref="N158">IF($D158&lt;=N$5,$E158*INDEX($L$27:$BF$27,1,N$5-$D158+1),0)</f>
        <v>0</v>
      </c>
      <c r="O158" s="139" cm="1">
        <f t="array" ref="O158">IF($D158&lt;=O$5,$E158*INDEX($L$27:$BF$27,1,O$5-$D158+1),0)</f>
        <v>0</v>
      </c>
      <c r="P158" s="139" cm="1">
        <f t="array" ref="P158">IF($D158&lt;=P$5,$E158*INDEX($L$27:$BF$27,1,P$5-$D158+1),0)</f>
        <v>0</v>
      </c>
      <c r="Q158" s="139" cm="1">
        <f t="array" ref="Q158">IF($D158&lt;=Q$5,$E158*INDEX($L$27:$BF$27,1,Q$5-$D158+1),0)</f>
        <v>0</v>
      </c>
      <c r="R158" s="139" cm="1">
        <f t="array" ref="R158">IF($D158&lt;=R$5,$E158*INDEX($L$27:$BF$27,1,R$5-$D158+1),0)</f>
        <v>0</v>
      </c>
      <c r="S158" s="139" cm="1">
        <f t="array" ref="S158">IF($D158&lt;=S$5,$E158*INDEX($L$27:$BF$27,1,S$5-$D158+1),0)</f>
        <v>0</v>
      </c>
      <c r="T158" s="139" cm="1">
        <f t="array" ref="T158">IF($D158&lt;=T$5,$E158*INDEX($L$27:$BF$27,1,T$5-$D158+1),0)</f>
        <v>0</v>
      </c>
      <c r="U158" s="139" cm="1">
        <f t="array" ref="U158">IF($D158&lt;=U$5,$E158*INDEX($L$27:$BF$27,1,U$5-$D158+1),0)</f>
        <v>0</v>
      </c>
      <c r="V158" s="139" cm="1">
        <f t="array" ref="V158">IF($D158&lt;=V$5,$E158*INDEX($L$27:$BF$27,1,V$5-$D158+1),0)</f>
        <v>0</v>
      </c>
      <c r="W158" s="139" cm="1">
        <f t="array" ref="W158">IF($D158&lt;=W$5,$E158*INDEX($L$27:$BF$27,1,W$5-$D158+1),0)</f>
        <v>0</v>
      </c>
      <c r="X158" s="139" cm="1">
        <f t="array" ref="X158">IF($D158&lt;=X$5,$E158*INDEX($L$27:$BF$27,1,X$5-$D158+1),0)</f>
        <v>0</v>
      </c>
      <c r="Y158" s="139" cm="1">
        <f t="array" ref="Y158">IF($D158&lt;=Y$5,$E158*INDEX($L$27:$BF$27,1,Y$5-$D158+1),0)</f>
        <v>0</v>
      </c>
      <c r="Z158" s="139" cm="1">
        <f t="array" ref="Z158">IF($D158&lt;=Z$5,$E158*INDEX($L$27:$BF$27,1,Z$5-$D158+1),0)</f>
        <v>0</v>
      </c>
      <c r="AA158" s="139" cm="1">
        <f t="array" ref="AA158">IF($D158&lt;=AA$5,$E158*INDEX($L$27:$BF$27,1,AA$5-$D158+1),0)</f>
        <v>0</v>
      </c>
      <c r="AB158" s="139" cm="1">
        <f t="array" ref="AB158">IF($D158&lt;=AB$5,$E158*INDEX($L$27:$BF$27,1,AB$5-$D158+1),0)</f>
        <v>0</v>
      </c>
      <c r="AC158" s="139" cm="1">
        <f t="array" ref="AC158">IF($D158&lt;=AC$5,$E158*INDEX($L$27:$BF$27,1,AC$5-$D158+1),0)</f>
        <v>0</v>
      </c>
      <c r="AD158" s="139" cm="1">
        <f t="array" ref="AD158">IF($D158&lt;=AD$5,$E158*INDEX($L$27:$BF$27,1,AD$5-$D158+1),0)</f>
        <v>0</v>
      </c>
      <c r="AE158" s="139" cm="1">
        <f t="array" ref="AE158">IF($D158&lt;=AE$5,$E158*INDEX($L$27:$BF$27,1,AE$5-$D158+1),0)</f>
        <v>0</v>
      </c>
      <c r="AF158" s="139" cm="1">
        <f t="array" ref="AF158">IF($D158&lt;=AF$5,$E158*INDEX($L$27:$BF$27,1,AF$5-$D158+1),0)</f>
        <v>0</v>
      </c>
      <c r="AG158" s="139" cm="1">
        <f t="array" ref="AG158">IF($D158&lt;=AG$5,$E158*INDEX($L$27:$BF$27,1,AG$5-$D158+1),0)</f>
        <v>0</v>
      </c>
      <c r="AH158" s="139" cm="1">
        <f t="array" ref="AH158">IF($D158&lt;=AH$5,$E158*INDEX($L$27:$BF$27,1,AH$5-$D158+1),0)</f>
        <v>0</v>
      </c>
      <c r="AI158" s="139" cm="1">
        <f t="array" ref="AI158">IF($D158&lt;=AI$5,$E158*INDEX($L$27:$BF$27,1,AI$5-$D158+1),0)</f>
        <v>0</v>
      </c>
      <c r="AJ158" s="139" cm="1">
        <f t="array" ref="AJ158">IF($D158&lt;=AJ$5,$E158*INDEX($L$27:$BF$27,1,AJ$5-$D158+1),0)</f>
        <v>0</v>
      </c>
      <c r="AK158" s="139" cm="1">
        <f t="array" ref="AK158">IF($D158&lt;=AK$5,$E158*INDEX($L$27:$BF$27,1,AK$5-$D158+1),0)</f>
        <v>0</v>
      </c>
      <c r="AL158" s="139" cm="1">
        <f t="array" ref="AL158">IF($D158&lt;=AL$5,$E158*INDEX($L$27:$BF$27,1,AL$5-$D158+1),0)</f>
        <v>0</v>
      </c>
      <c r="AM158" s="139" cm="1">
        <f t="array" ref="AM158">IF($D158&lt;=AM$5,$E158*INDEX($L$27:$BF$27,1,AM$5-$D158+1),0)</f>
        <v>0</v>
      </c>
      <c r="AN158" s="139" cm="1">
        <f t="array" ref="AN158">IF($D158&lt;=AN$5,$E158*INDEX($L$27:$BF$27,1,AN$5-$D158+1),0)</f>
        <v>0</v>
      </c>
      <c r="AO158" s="139" cm="1">
        <f t="array" ref="AO158">IF($D158&lt;=AO$5,$E158*INDEX($L$27:$BF$27,1,AO$5-$D158+1),0)</f>
        <v>0</v>
      </c>
      <c r="AP158" s="139" cm="1">
        <f t="array" ref="AP158">IF($D158&lt;=AP$5,$E158*INDEX($L$27:$BF$27,1,AP$5-$D158+1),0)</f>
        <v>0</v>
      </c>
      <c r="AQ158" s="139" cm="1">
        <f t="array" ref="AQ158">IF($D158&lt;=AQ$5,$E158*INDEX($L$27:$BF$27,1,AQ$5-$D158+1),0)</f>
        <v>0</v>
      </c>
      <c r="AR158" s="139" cm="1">
        <f t="array" ref="AR158">IF($D158&lt;=AR$5,$E158*INDEX($L$27:$BF$27,1,AR$5-$D158+1),0)</f>
        <v>0</v>
      </c>
      <c r="AS158" s="139" cm="1">
        <f t="array" ref="AS158">IF($D158&lt;=AS$5,$E158*INDEX($L$27:$BF$27,1,AS$5-$D158+1),0)</f>
        <v>0</v>
      </c>
      <c r="AT158" s="139" cm="1">
        <f t="array" ref="AT158">IF($D158&lt;=AT$5,$E158*INDEX($L$27:$BF$27,1,AT$5-$D158+1),0)</f>
        <v>0</v>
      </c>
      <c r="AU158" s="139" cm="1">
        <f t="array" ref="AU158">IF($D158&lt;=AU$5,$E158*INDEX($L$27:$BF$27,1,AU$5-$D158+1),0)</f>
        <v>0</v>
      </c>
      <c r="AV158" s="139" cm="1">
        <f t="array" ref="AV158">IF($D158&lt;=AV$5,$E158*INDEX($L$27:$BF$27,1,AV$5-$D158+1),0)</f>
        <v>0</v>
      </c>
      <c r="AW158" s="139" cm="1">
        <f t="array" ref="AW158">IF($D158&lt;=AW$5,$E158*INDEX($L$27:$BF$27,1,AW$5-$D158+1),0)</f>
        <v>0</v>
      </c>
      <c r="AX158" s="139" cm="1">
        <f t="array" ref="AX158">IF($D158&lt;=AX$5,$E158*INDEX($L$27:$BF$27,1,AX$5-$D158+1),0)</f>
        <v>0</v>
      </c>
      <c r="AY158" s="139" cm="1">
        <f t="array" ref="AY158">IF($D158&lt;=AY$5,$E158*INDEX($L$27:$BF$27,1,AY$5-$D158+1),0)</f>
        <v>0</v>
      </c>
      <c r="AZ158" s="139" cm="1">
        <f t="array" ref="AZ158">IF($D158&lt;=AZ$5,$E158*INDEX($L$27:$BF$27,1,AZ$5-$D158+1),0)</f>
        <v>0</v>
      </c>
      <c r="BA158" s="139" cm="1">
        <f t="array" ref="BA158">IF($D158&lt;=BA$5,$E158*INDEX($L$27:$BF$27,1,BA$5-$D158+1),0)</f>
        <v>0</v>
      </c>
      <c r="BB158" s="139" cm="1">
        <f t="array" ref="BB158">IF($D158&lt;=BB$5,$E158*INDEX($L$27:$BF$27,1,BB$5-$D158+1),0)</f>
        <v>0</v>
      </c>
      <c r="BC158" s="139" cm="1">
        <f t="array" ref="BC158">IF($D158&lt;=BC$5,$E158*INDEX($L$27:$BF$27,1,BC$5-$D158+1),0)</f>
        <v>0</v>
      </c>
      <c r="BD158" s="139" cm="1">
        <f t="array" ref="BD158">IF($D158&lt;=BD$5,$E158*INDEX($L$27:$BF$27,1,BD$5-$D158+1),0)</f>
        <v>0</v>
      </c>
      <c r="BE158" s="139" cm="1">
        <f t="array" ref="BE158">IF($D158&lt;=BE$5,$E158*INDEX($L$27:$BF$27,1,BE$5-$D158+1),0)</f>
        <v>0</v>
      </c>
      <c r="BF158" s="139" cm="1">
        <f t="array" ref="BF158">IF($D158&lt;=BF$5,$E158*INDEX($L$27:$BF$27,1,BF$5-$D158+1),0)</f>
        <v>0</v>
      </c>
      <c r="BH158" s="70">
        <f t="shared" ca="1" si="128"/>
        <v>0</v>
      </c>
      <c r="BI158" s="70">
        <f t="shared" ca="1" si="128"/>
        <v>0</v>
      </c>
      <c r="BJ158" s="70">
        <f t="shared" ca="1" si="128"/>
        <v>0</v>
      </c>
      <c r="BK158" s="70">
        <f t="shared" ca="1" si="128"/>
        <v>0</v>
      </c>
      <c r="BL158" s="70">
        <f t="shared" ca="1" si="128"/>
        <v>0</v>
      </c>
      <c r="BM158" s="70">
        <f t="shared" ca="1" si="128"/>
        <v>0</v>
      </c>
      <c r="BN158" s="70">
        <f t="shared" ca="1" si="128"/>
        <v>0</v>
      </c>
      <c r="BO158" s="70">
        <f t="shared" ca="1" si="128"/>
        <v>0</v>
      </c>
      <c r="BP158" s="70">
        <f t="shared" ca="1" si="128"/>
        <v>0</v>
      </c>
      <c r="BQ158" s="70">
        <f t="shared" ca="1" si="128"/>
        <v>0</v>
      </c>
      <c r="BR158" s="70">
        <f t="shared" ca="1" si="128"/>
        <v>0</v>
      </c>
      <c r="BS158" s="70">
        <f t="shared" ca="1" si="128"/>
        <v>0</v>
      </c>
      <c r="BT158" s="70">
        <f t="shared" ca="1" si="128"/>
        <v>0</v>
      </c>
      <c r="BU158" s="70">
        <f t="shared" ca="1" si="128"/>
        <v>0</v>
      </c>
      <c r="BV158" s="70">
        <f t="shared" ca="1" si="128"/>
        <v>0</v>
      </c>
      <c r="BW158" s="70">
        <f t="shared" ca="1" si="128"/>
        <v>0</v>
      </c>
      <c r="BX158" s="139"/>
      <c r="BY158" s="70">
        <f t="shared" ca="1" si="124"/>
        <v>0</v>
      </c>
      <c r="BZ158" s="70">
        <f t="shared" ca="1" si="124"/>
        <v>0</v>
      </c>
      <c r="CA158" s="70">
        <f t="shared" ca="1" si="124"/>
        <v>0</v>
      </c>
      <c r="CB158" s="70">
        <f t="shared" ca="1" si="124"/>
        <v>0</v>
      </c>
    </row>
    <row r="159" spans="2:80" s="217" customFormat="1" hidden="1" outlineLevel="1">
      <c r="B159" s="223">
        <f t="shared" si="125"/>
        <v>44742</v>
      </c>
      <c r="C159" s="136"/>
      <c r="D159" s="17">
        <f t="shared" si="126"/>
        <v>30</v>
      </c>
      <c r="E159" s="36" cm="1">
        <f t="array" ref="E159">INDEX(L$20:BF$20,1,D159)</f>
        <v>0</v>
      </c>
      <c r="F159" s="36"/>
      <c r="G159" s="36"/>
      <c r="H159" s="36"/>
      <c r="I159" s="36"/>
      <c r="J159" s="36"/>
      <c r="K159" s="36"/>
      <c r="L159" s="139" cm="1">
        <f t="array" ref="L159">IF($D159&lt;=L$5,$E159*INDEX($L$27:$BF$27,1,L$5-$D159+1),0)</f>
        <v>0</v>
      </c>
      <c r="M159" s="139" cm="1">
        <f t="array" ref="M159">IF($D159&lt;=M$5,$E159*INDEX($L$27:$BF$27,1,M$5-$D159+1),0)</f>
        <v>0</v>
      </c>
      <c r="N159" s="139" cm="1">
        <f t="array" ref="N159">IF($D159&lt;=N$5,$E159*INDEX($L$27:$BF$27,1,N$5-$D159+1),0)</f>
        <v>0</v>
      </c>
      <c r="O159" s="139" cm="1">
        <f t="array" ref="O159">IF($D159&lt;=O$5,$E159*INDEX($L$27:$BF$27,1,O$5-$D159+1),0)</f>
        <v>0</v>
      </c>
      <c r="P159" s="139" cm="1">
        <f t="array" ref="P159">IF($D159&lt;=P$5,$E159*INDEX($L$27:$BF$27,1,P$5-$D159+1),0)</f>
        <v>0</v>
      </c>
      <c r="Q159" s="139" cm="1">
        <f t="array" ref="Q159">IF($D159&lt;=Q$5,$E159*INDEX($L$27:$BF$27,1,Q$5-$D159+1),0)</f>
        <v>0</v>
      </c>
      <c r="R159" s="139" cm="1">
        <f t="array" ref="R159">IF($D159&lt;=R$5,$E159*INDEX($L$27:$BF$27,1,R$5-$D159+1),0)</f>
        <v>0</v>
      </c>
      <c r="S159" s="139" cm="1">
        <f t="array" ref="S159">IF($D159&lt;=S$5,$E159*INDEX($L$27:$BF$27,1,S$5-$D159+1),0)</f>
        <v>0</v>
      </c>
      <c r="T159" s="139" cm="1">
        <f t="array" ref="T159">IF($D159&lt;=T$5,$E159*INDEX($L$27:$BF$27,1,T$5-$D159+1),0)</f>
        <v>0</v>
      </c>
      <c r="U159" s="139" cm="1">
        <f t="array" ref="U159">IF($D159&lt;=U$5,$E159*INDEX($L$27:$BF$27,1,U$5-$D159+1),0)</f>
        <v>0</v>
      </c>
      <c r="V159" s="139" cm="1">
        <f t="array" ref="V159">IF($D159&lt;=V$5,$E159*INDEX($L$27:$BF$27,1,V$5-$D159+1),0)</f>
        <v>0</v>
      </c>
      <c r="W159" s="139" cm="1">
        <f t="array" ref="W159">IF($D159&lt;=W$5,$E159*INDEX($L$27:$BF$27,1,W$5-$D159+1),0)</f>
        <v>0</v>
      </c>
      <c r="X159" s="139" cm="1">
        <f t="array" ref="X159">IF($D159&lt;=X$5,$E159*INDEX($L$27:$BF$27,1,X$5-$D159+1),0)</f>
        <v>0</v>
      </c>
      <c r="Y159" s="139" cm="1">
        <f t="array" ref="Y159">IF($D159&lt;=Y$5,$E159*INDEX($L$27:$BF$27,1,Y$5-$D159+1),0)</f>
        <v>0</v>
      </c>
      <c r="Z159" s="139" cm="1">
        <f t="array" ref="Z159">IF($D159&lt;=Z$5,$E159*INDEX($L$27:$BF$27,1,Z$5-$D159+1),0)</f>
        <v>0</v>
      </c>
      <c r="AA159" s="139" cm="1">
        <f t="array" ref="AA159">IF($D159&lt;=AA$5,$E159*INDEX($L$27:$BF$27,1,AA$5-$D159+1),0)</f>
        <v>0</v>
      </c>
      <c r="AB159" s="139" cm="1">
        <f t="array" ref="AB159">IF($D159&lt;=AB$5,$E159*INDEX($L$27:$BF$27,1,AB$5-$D159+1),0)</f>
        <v>0</v>
      </c>
      <c r="AC159" s="139" cm="1">
        <f t="array" ref="AC159">IF($D159&lt;=AC$5,$E159*INDEX($L$27:$BF$27,1,AC$5-$D159+1),0)</f>
        <v>0</v>
      </c>
      <c r="AD159" s="139" cm="1">
        <f t="array" ref="AD159">IF($D159&lt;=AD$5,$E159*INDEX($L$27:$BF$27,1,AD$5-$D159+1),0)</f>
        <v>0</v>
      </c>
      <c r="AE159" s="139" cm="1">
        <f t="array" ref="AE159">IF($D159&lt;=AE$5,$E159*INDEX($L$27:$BF$27,1,AE$5-$D159+1),0)</f>
        <v>0</v>
      </c>
      <c r="AF159" s="139" cm="1">
        <f t="array" ref="AF159">IF($D159&lt;=AF$5,$E159*INDEX($L$27:$BF$27,1,AF$5-$D159+1),0)</f>
        <v>0</v>
      </c>
      <c r="AG159" s="139" cm="1">
        <f t="array" ref="AG159">IF($D159&lt;=AG$5,$E159*INDEX($L$27:$BF$27,1,AG$5-$D159+1),0)</f>
        <v>0</v>
      </c>
      <c r="AH159" s="139" cm="1">
        <f t="array" ref="AH159">IF($D159&lt;=AH$5,$E159*INDEX($L$27:$BF$27,1,AH$5-$D159+1),0)</f>
        <v>0</v>
      </c>
      <c r="AI159" s="139" cm="1">
        <f t="array" ref="AI159">IF($D159&lt;=AI$5,$E159*INDEX($L$27:$BF$27,1,AI$5-$D159+1),0)</f>
        <v>0</v>
      </c>
      <c r="AJ159" s="139" cm="1">
        <f t="array" ref="AJ159">IF($D159&lt;=AJ$5,$E159*INDEX($L$27:$BF$27,1,AJ$5-$D159+1),0)</f>
        <v>0</v>
      </c>
      <c r="AK159" s="139" cm="1">
        <f t="array" ref="AK159">IF($D159&lt;=AK$5,$E159*INDEX($L$27:$BF$27,1,AK$5-$D159+1),0)</f>
        <v>0</v>
      </c>
      <c r="AL159" s="139" cm="1">
        <f t="array" ref="AL159">IF($D159&lt;=AL$5,$E159*INDEX($L$27:$BF$27,1,AL$5-$D159+1),0)</f>
        <v>0</v>
      </c>
      <c r="AM159" s="139" cm="1">
        <f t="array" ref="AM159">IF($D159&lt;=AM$5,$E159*INDEX($L$27:$BF$27,1,AM$5-$D159+1),0)</f>
        <v>0</v>
      </c>
      <c r="AN159" s="139" cm="1">
        <f t="array" ref="AN159">IF($D159&lt;=AN$5,$E159*INDEX($L$27:$BF$27,1,AN$5-$D159+1),0)</f>
        <v>0</v>
      </c>
      <c r="AO159" s="139" cm="1">
        <f t="array" ref="AO159">IF($D159&lt;=AO$5,$E159*INDEX($L$27:$BF$27,1,AO$5-$D159+1),0)</f>
        <v>0</v>
      </c>
      <c r="AP159" s="139" cm="1">
        <f t="array" ref="AP159">IF($D159&lt;=AP$5,$E159*INDEX($L$27:$BF$27,1,AP$5-$D159+1),0)</f>
        <v>0</v>
      </c>
      <c r="AQ159" s="139" cm="1">
        <f t="array" ref="AQ159">IF($D159&lt;=AQ$5,$E159*INDEX($L$27:$BF$27,1,AQ$5-$D159+1),0)</f>
        <v>0</v>
      </c>
      <c r="AR159" s="139" cm="1">
        <f t="array" ref="AR159">IF($D159&lt;=AR$5,$E159*INDEX($L$27:$BF$27,1,AR$5-$D159+1),0)</f>
        <v>0</v>
      </c>
      <c r="AS159" s="139" cm="1">
        <f t="array" ref="AS159">IF($D159&lt;=AS$5,$E159*INDEX($L$27:$BF$27,1,AS$5-$D159+1),0)</f>
        <v>0</v>
      </c>
      <c r="AT159" s="139" cm="1">
        <f t="array" ref="AT159">IF($D159&lt;=AT$5,$E159*INDEX($L$27:$BF$27,1,AT$5-$D159+1),0)</f>
        <v>0</v>
      </c>
      <c r="AU159" s="139" cm="1">
        <f t="array" ref="AU159">IF($D159&lt;=AU$5,$E159*INDEX($L$27:$BF$27,1,AU$5-$D159+1),0)</f>
        <v>0</v>
      </c>
      <c r="AV159" s="139" cm="1">
        <f t="array" ref="AV159">IF($D159&lt;=AV$5,$E159*INDEX($L$27:$BF$27,1,AV$5-$D159+1),0)</f>
        <v>0</v>
      </c>
      <c r="AW159" s="139" cm="1">
        <f t="array" ref="AW159">IF($D159&lt;=AW$5,$E159*INDEX($L$27:$BF$27,1,AW$5-$D159+1),0)</f>
        <v>0</v>
      </c>
      <c r="AX159" s="139" cm="1">
        <f t="array" ref="AX159">IF($D159&lt;=AX$5,$E159*INDEX($L$27:$BF$27,1,AX$5-$D159+1),0)</f>
        <v>0</v>
      </c>
      <c r="AY159" s="139" cm="1">
        <f t="array" ref="AY159">IF($D159&lt;=AY$5,$E159*INDEX($L$27:$BF$27,1,AY$5-$D159+1),0)</f>
        <v>0</v>
      </c>
      <c r="AZ159" s="139" cm="1">
        <f t="array" ref="AZ159">IF($D159&lt;=AZ$5,$E159*INDEX($L$27:$BF$27,1,AZ$5-$D159+1),0)</f>
        <v>0</v>
      </c>
      <c r="BA159" s="139" cm="1">
        <f t="array" ref="BA159">IF($D159&lt;=BA$5,$E159*INDEX($L$27:$BF$27,1,BA$5-$D159+1),0)</f>
        <v>0</v>
      </c>
      <c r="BB159" s="139" cm="1">
        <f t="array" ref="BB159">IF($D159&lt;=BB$5,$E159*INDEX($L$27:$BF$27,1,BB$5-$D159+1),0)</f>
        <v>0</v>
      </c>
      <c r="BC159" s="139" cm="1">
        <f t="array" ref="BC159">IF($D159&lt;=BC$5,$E159*INDEX($L$27:$BF$27,1,BC$5-$D159+1),0)</f>
        <v>0</v>
      </c>
      <c r="BD159" s="139" cm="1">
        <f t="array" ref="BD159">IF($D159&lt;=BD$5,$E159*INDEX($L$27:$BF$27,1,BD$5-$D159+1),0)</f>
        <v>0</v>
      </c>
      <c r="BE159" s="139" cm="1">
        <f t="array" ref="BE159">IF($D159&lt;=BE$5,$E159*INDEX($L$27:$BF$27,1,BE$5-$D159+1),0)</f>
        <v>0</v>
      </c>
      <c r="BF159" s="139" cm="1">
        <f t="array" ref="BF159">IF($D159&lt;=BF$5,$E159*INDEX($L$27:$BF$27,1,BF$5-$D159+1),0)</f>
        <v>0</v>
      </c>
      <c r="BH159" s="70">
        <f t="shared" ca="1" si="128"/>
        <v>0</v>
      </c>
      <c r="BI159" s="70">
        <f t="shared" ca="1" si="128"/>
        <v>0</v>
      </c>
      <c r="BJ159" s="70">
        <f t="shared" ca="1" si="128"/>
        <v>0</v>
      </c>
      <c r="BK159" s="70">
        <f t="shared" ca="1" si="128"/>
        <v>0</v>
      </c>
      <c r="BL159" s="70">
        <f t="shared" ca="1" si="128"/>
        <v>0</v>
      </c>
      <c r="BM159" s="70">
        <f t="shared" ca="1" si="128"/>
        <v>0</v>
      </c>
      <c r="BN159" s="70">
        <f t="shared" ca="1" si="128"/>
        <v>0</v>
      </c>
      <c r="BO159" s="70">
        <f t="shared" ca="1" si="128"/>
        <v>0</v>
      </c>
      <c r="BP159" s="70">
        <f t="shared" ca="1" si="128"/>
        <v>0</v>
      </c>
      <c r="BQ159" s="70">
        <f t="shared" ca="1" si="128"/>
        <v>0</v>
      </c>
      <c r="BR159" s="70">
        <f t="shared" ca="1" si="128"/>
        <v>0</v>
      </c>
      <c r="BS159" s="70">
        <f t="shared" ca="1" si="128"/>
        <v>0</v>
      </c>
      <c r="BT159" s="70">
        <f t="shared" ca="1" si="128"/>
        <v>0</v>
      </c>
      <c r="BU159" s="70">
        <f t="shared" ca="1" si="128"/>
        <v>0</v>
      </c>
      <c r="BV159" s="70">
        <f t="shared" ca="1" si="128"/>
        <v>0</v>
      </c>
      <c r="BW159" s="70">
        <f t="shared" ca="1" si="128"/>
        <v>0</v>
      </c>
      <c r="BX159" s="139"/>
      <c r="BY159" s="70">
        <f t="shared" ca="1" si="124"/>
        <v>0</v>
      </c>
      <c r="BZ159" s="70">
        <f t="shared" ca="1" si="124"/>
        <v>0</v>
      </c>
      <c r="CA159" s="70">
        <f t="shared" ca="1" si="124"/>
        <v>0</v>
      </c>
      <c r="CB159" s="70">
        <f t="shared" ca="1" si="124"/>
        <v>0</v>
      </c>
    </row>
    <row r="160" spans="2:80" s="217" customFormat="1" hidden="1" outlineLevel="1">
      <c r="B160" s="223">
        <f t="shared" si="125"/>
        <v>44773</v>
      </c>
      <c r="C160" s="136"/>
      <c r="D160" s="17">
        <f t="shared" si="126"/>
        <v>31</v>
      </c>
      <c r="E160" s="36" cm="1">
        <f t="array" ref="E160">INDEX(L$20:BF$20,1,D160)</f>
        <v>0</v>
      </c>
      <c r="F160" s="36"/>
      <c r="G160" s="36"/>
      <c r="H160" s="36"/>
      <c r="I160" s="36"/>
      <c r="J160" s="36"/>
      <c r="K160" s="36"/>
      <c r="L160" s="139" cm="1">
        <f t="array" ref="L160">IF($D160&lt;=L$5,$E160*INDEX($L$27:$BF$27,1,L$5-$D160+1),0)</f>
        <v>0</v>
      </c>
      <c r="M160" s="139" cm="1">
        <f t="array" ref="M160">IF($D160&lt;=M$5,$E160*INDEX($L$27:$BF$27,1,M$5-$D160+1),0)</f>
        <v>0</v>
      </c>
      <c r="N160" s="139" cm="1">
        <f t="array" ref="N160">IF($D160&lt;=N$5,$E160*INDEX($L$27:$BF$27,1,N$5-$D160+1),0)</f>
        <v>0</v>
      </c>
      <c r="O160" s="139" cm="1">
        <f t="array" ref="O160">IF($D160&lt;=O$5,$E160*INDEX($L$27:$BF$27,1,O$5-$D160+1),0)</f>
        <v>0</v>
      </c>
      <c r="P160" s="139" cm="1">
        <f t="array" ref="P160">IF($D160&lt;=P$5,$E160*INDEX($L$27:$BF$27,1,P$5-$D160+1),0)</f>
        <v>0</v>
      </c>
      <c r="Q160" s="139" cm="1">
        <f t="array" ref="Q160">IF($D160&lt;=Q$5,$E160*INDEX($L$27:$BF$27,1,Q$5-$D160+1),0)</f>
        <v>0</v>
      </c>
      <c r="R160" s="139" cm="1">
        <f t="array" ref="R160">IF($D160&lt;=R$5,$E160*INDEX($L$27:$BF$27,1,R$5-$D160+1),0)</f>
        <v>0</v>
      </c>
      <c r="S160" s="139" cm="1">
        <f t="array" ref="S160">IF($D160&lt;=S$5,$E160*INDEX($L$27:$BF$27,1,S$5-$D160+1),0)</f>
        <v>0</v>
      </c>
      <c r="T160" s="139" cm="1">
        <f t="array" ref="T160">IF($D160&lt;=T$5,$E160*INDEX($L$27:$BF$27,1,T$5-$D160+1),0)</f>
        <v>0</v>
      </c>
      <c r="U160" s="139" cm="1">
        <f t="array" ref="U160">IF($D160&lt;=U$5,$E160*INDEX($L$27:$BF$27,1,U$5-$D160+1),0)</f>
        <v>0</v>
      </c>
      <c r="V160" s="139" cm="1">
        <f t="array" ref="V160">IF($D160&lt;=V$5,$E160*INDEX($L$27:$BF$27,1,V$5-$D160+1),0)</f>
        <v>0</v>
      </c>
      <c r="W160" s="139" cm="1">
        <f t="array" ref="W160">IF($D160&lt;=W$5,$E160*INDEX($L$27:$BF$27,1,W$5-$D160+1),0)</f>
        <v>0</v>
      </c>
      <c r="X160" s="139" cm="1">
        <f t="array" ref="X160">IF($D160&lt;=X$5,$E160*INDEX($L$27:$BF$27,1,X$5-$D160+1),0)</f>
        <v>0</v>
      </c>
      <c r="Y160" s="139" cm="1">
        <f t="array" ref="Y160">IF($D160&lt;=Y$5,$E160*INDEX($L$27:$BF$27,1,Y$5-$D160+1),0)</f>
        <v>0</v>
      </c>
      <c r="Z160" s="139" cm="1">
        <f t="array" ref="Z160">IF($D160&lt;=Z$5,$E160*INDEX($L$27:$BF$27,1,Z$5-$D160+1),0)</f>
        <v>0</v>
      </c>
      <c r="AA160" s="139" cm="1">
        <f t="array" ref="AA160">IF($D160&lt;=AA$5,$E160*INDEX($L$27:$BF$27,1,AA$5-$D160+1),0)</f>
        <v>0</v>
      </c>
      <c r="AB160" s="139" cm="1">
        <f t="array" ref="AB160">IF($D160&lt;=AB$5,$E160*INDEX($L$27:$BF$27,1,AB$5-$D160+1),0)</f>
        <v>0</v>
      </c>
      <c r="AC160" s="139" cm="1">
        <f t="array" ref="AC160">IF($D160&lt;=AC$5,$E160*INDEX($L$27:$BF$27,1,AC$5-$D160+1),0)</f>
        <v>0</v>
      </c>
      <c r="AD160" s="139" cm="1">
        <f t="array" ref="AD160">IF($D160&lt;=AD$5,$E160*INDEX($L$27:$BF$27,1,AD$5-$D160+1),0)</f>
        <v>0</v>
      </c>
      <c r="AE160" s="139" cm="1">
        <f t="array" ref="AE160">IF($D160&lt;=AE$5,$E160*INDEX($L$27:$BF$27,1,AE$5-$D160+1),0)</f>
        <v>0</v>
      </c>
      <c r="AF160" s="139" cm="1">
        <f t="array" ref="AF160">IF($D160&lt;=AF$5,$E160*INDEX($L$27:$BF$27,1,AF$5-$D160+1),0)</f>
        <v>0</v>
      </c>
      <c r="AG160" s="139" cm="1">
        <f t="array" ref="AG160">IF($D160&lt;=AG$5,$E160*INDEX($L$27:$BF$27,1,AG$5-$D160+1),0)</f>
        <v>0</v>
      </c>
      <c r="AH160" s="139" cm="1">
        <f t="array" ref="AH160">IF($D160&lt;=AH$5,$E160*INDEX($L$27:$BF$27,1,AH$5-$D160+1),0)</f>
        <v>0</v>
      </c>
      <c r="AI160" s="139" cm="1">
        <f t="array" ref="AI160">IF($D160&lt;=AI$5,$E160*INDEX($L$27:$BF$27,1,AI$5-$D160+1),0)</f>
        <v>0</v>
      </c>
      <c r="AJ160" s="139" cm="1">
        <f t="array" ref="AJ160">IF($D160&lt;=AJ$5,$E160*INDEX($L$27:$BF$27,1,AJ$5-$D160+1),0)</f>
        <v>0</v>
      </c>
      <c r="AK160" s="139" cm="1">
        <f t="array" ref="AK160">IF($D160&lt;=AK$5,$E160*INDEX($L$27:$BF$27,1,AK$5-$D160+1),0)</f>
        <v>0</v>
      </c>
      <c r="AL160" s="139" cm="1">
        <f t="array" ref="AL160">IF($D160&lt;=AL$5,$E160*INDEX($L$27:$BF$27,1,AL$5-$D160+1),0)</f>
        <v>0</v>
      </c>
      <c r="AM160" s="139" cm="1">
        <f t="array" ref="AM160">IF($D160&lt;=AM$5,$E160*INDEX($L$27:$BF$27,1,AM$5-$D160+1),0)</f>
        <v>0</v>
      </c>
      <c r="AN160" s="139" cm="1">
        <f t="array" ref="AN160">IF($D160&lt;=AN$5,$E160*INDEX($L$27:$BF$27,1,AN$5-$D160+1),0)</f>
        <v>0</v>
      </c>
      <c r="AO160" s="139" cm="1">
        <f t="array" ref="AO160">IF($D160&lt;=AO$5,$E160*INDEX($L$27:$BF$27,1,AO$5-$D160+1),0)</f>
        <v>0</v>
      </c>
      <c r="AP160" s="139" cm="1">
        <f t="array" ref="AP160">IF($D160&lt;=AP$5,$E160*INDEX($L$27:$BF$27,1,AP$5-$D160+1),0)</f>
        <v>0</v>
      </c>
      <c r="AQ160" s="139" cm="1">
        <f t="array" ref="AQ160">IF($D160&lt;=AQ$5,$E160*INDEX($L$27:$BF$27,1,AQ$5-$D160+1),0)</f>
        <v>0</v>
      </c>
      <c r="AR160" s="139" cm="1">
        <f t="array" ref="AR160">IF($D160&lt;=AR$5,$E160*INDEX($L$27:$BF$27,1,AR$5-$D160+1),0)</f>
        <v>0</v>
      </c>
      <c r="AS160" s="139" cm="1">
        <f t="array" ref="AS160">IF($D160&lt;=AS$5,$E160*INDEX($L$27:$BF$27,1,AS$5-$D160+1),0)</f>
        <v>0</v>
      </c>
      <c r="AT160" s="139" cm="1">
        <f t="array" ref="AT160">IF($D160&lt;=AT$5,$E160*INDEX($L$27:$BF$27,1,AT$5-$D160+1),0)</f>
        <v>0</v>
      </c>
      <c r="AU160" s="139" cm="1">
        <f t="array" ref="AU160">IF($D160&lt;=AU$5,$E160*INDEX($L$27:$BF$27,1,AU$5-$D160+1),0)</f>
        <v>0</v>
      </c>
      <c r="AV160" s="139" cm="1">
        <f t="array" ref="AV160">IF($D160&lt;=AV$5,$E160*INDEX($L$27:$BF$27,1,AV$5-$D160+1),0)</f>
        <v>0</v>
      </c>
      <c r="AW160" s="139" cm="1">
        <f t="array" ref="AW160">IF($D160&lt;=AW$5,$E160*INDEX($L$27:$BF$27,1,AW$5-$D160+1),0)</f>
        <v>0</v>
      </c>
      <c r="AX160" s="139" cm="1">
        <f t="array" ref="AX160">IF($D160&lt;=AX$5,$E160*INDEX($L$27:$BF$27,1,AX$5-$D160+1),0)</f>
        <v>0</v>
      </c>
      <c r="AY160" s="139" cm="1">
        <f t="array" ref="AY160">IF($D160&lt;=AY$5,$E160*INDEX($L$27:$BF$27,1,AY$5-$D160+1),0)</f>
        <v>0</v>
      </c>
      <c r="AZ160" s="139" cm="1">
        <f t="array" ref="AZ160">IF($D160&lt;=AZ$5,$E160*INDEX($L$27:$BF$27,1,AZ$5-$D160+1),0)</f>
        <v>0</v>
      </c>
      <c r="BA160" s="139" cm="1">
        <f t="array" ref="BA160">IF($D160&lt;=BA$5,$E160*INDEX($L$27:$BF$27,1,BA$5-$D160+1),0)</f>
        <v>0</v>
      </c>
      <c r="BB160" s="139" cm="1">
        <f t="array" ref="BB160">IF($D160&lt;=BB$5,$E160*INDEX($L$27:$BF$27,1,BB$5-$D160+1),0)</f>
        <v>0</v>
      </c>
      <c r="BC160" s="139" cm="1">
        <f t="array" ref="BC160">IF($D160&lt;=BC$5,$E160*INDEX($L$27:$BF$27,1,BC$5-$D160+1),0)</f>
        <v>0</v>
      </c>
      <c r="BD160" s="139" cm="1">
        <f t="array" ref="BD160">IF($D160&lt;=BD$5,$E160*INDEX($L$27:$BF$27,1,BD$5-$D160+1),0)</f>
        <v>0</v>
      </c>
      <c r="BE160" s="139" cm="1">
        <f t="array" ref="BE160">IF($D160&lt;=BE$5,$E160*INDEX($L$27:$BF$27,1,BE$5-$D160+1),0)</f>
        <v>0</v>
      </c>
      <c r="BF160" s="139" cm="1">
        <f t="array" ref="BF160">IF($D160&lt;=BF$5,$E160*INDEX($L$27:$BF$27,1,BF$5-$D160+1),0)</f>
        <v>0</v>
      </c>
      <c r="BH160" s="70">
        <f t="shared" ca="1" si="128"/>
        <v>0</v>
      </c>
      <c r="BI160" s="70">
        <f t="shared" ca="1" si="128"/>
        <v>0</v>
      </c>
      <c r="BJ160" s="70">
        <f t="shared" ca="1" si="128"/>
        <v>0</v>
      </c>
      <c r="BK160" s="70">
        <f t="shared" ca="1" si="128"/>
        <v>0</v>
      </c>
      <c r="BL160" s="70">
        <f t="shared" ca="1" si="128"/>
        <v>0</v>
      </c>
      <c r="BM160" s="70">
        <f t="shared" ca="1" si="128"/>
        <v>0</v>
      </c>
      <c r="BN160" s="70">
        <f t="shared" ca="1" si="128"/>
        <v>0</v>
      </c>
      <c r="BO160" s="70">
        <f t="shared" ca="1" si="128"/>
        <v>0</v>
      </c>
      <c r="BP160" s="70">
        <f t="shared" ca="1" si="128"/>
        <v>0</v>
      </c>
      <c r="BQ160" s="70">
        <f t="shared" ca="1" si="128"/>
        <v>0</v>
      </c>
      <c r="BR160" s="70">
        <f t="shared" ca="1" si="128"/>
        <v>0</v>
      </c>
      <c r="BS160" s="70">
        <f t="shared" ca="1" si="128"/>
        <v>0</v>
      </c>
      <c r="BT160" s="70">
        <f t="shared" ca="1" si="128"/>
        <v>0</v>
      </c>
      <c r="BU160" s="70">
        <f t="shared" ca="1" si="128"/>
        <v>0</v>
      </c>
      <c r="BV160" s="70">
        <f t="shared" ca="1" si="128"/>
        <v>0</v>
      </c>
      <c r="BW160" s="70">
        <f t="shared" ca="1" si="128"/>
        <v>0</v>
      </c>
      <c r="BX160" s="139"/>
      <c r="BY160" s="70">
        <f t="shared" ca="1" si="124"/>
        <v>0</v>
      </c>
      <c r="BZ160" s="70">
        <f t="shared" ca="1" si="124"/>
        <v>0</v>
      </c>
      <c r="CA160" s="70">
        <f t="shared" ca="1" si="124"/>
        <v>0</v>
      </c>
      <c r="CB160" s="70">
        <f t="shared" ca="1" si="124"/>
        <v>0</v>
      </c>
    </row>
    <row r="161" spans="2:80" s="217" customFormat="1" hidden="1" outlineLevel="1">
      <c r="B161" s="223">
        <f t="shared" si="125"/>
        <v>44804</v>
      </c>
      <c r="C161" s="136"/>
      <c r="D161" s="17">
        <f t="shared" si="126"/>
        <v>32</v>
      </c>
      <c r="E161" s="36" cm="1">
        <f t="array" ref="E161">INDEX(L$20:BF$20,1,D161)</f>
        <v>0</v>
      </c>
      <c r="F161" s="36"/>
      <c r="G161" s="36"/>
      <c r="H161" s="36"/>
      <c r="I161" s="36"/>
      <c r="J161" s="36"/>
      <c r="K161" s="36"/>
      <c r="L161" s="139" cm="1">
        <f t="array" ref="L161">IF($D161&lt;=L$5,$E161*INDEX($L$27:$BF$27,1,L$5-$D161+1),0)</f>
        <v>0</v>
      </c>
      <c r="M161" s="139" cm="1">
        <f t="array" ref="M161">IF($D161&lt;=M$5,$E161*INDEX($L$27:$BF$27,1,M$5-$D161+1),0)</f>
        <v>0</v>
      </c>
      <c r="N161" s="139" cm="1">
        <f t="array" ref="N161">IF($D161&lt;=N$5,$E161*INDEX($L$27:$BF$27,1,N$5-$D161+1),0)</f>
        <v>0</v>
      </c>
      <c r="O161" s="139" cm="1">
        <f t="array" ref="O161">IF($D161&lt;=O$5,$E161*INDEX($L$27:$BF$27,1,O$5-$D161+1),0)</f>
        <v>0</v>
      </c>
      <c r="P161" s="139" cm="1">
        <f t="array" ref="P161">IF($D161&lt;=P$5,$E161*INDEX($L$27:$BF$27,1,P$5-$D161+1),0)</f>
        <v>0</v>
      </c>
      <c r="Q161" s="139" cm="1">
        <f t="array" ref="Q161">IF($D161&lt;=Q$5,$E161*INDEX($L$27:$BF$27,1,Q$5-$D161+1),0)</f>
        <v>0</v>
      </c>
      <c r="R161" s="139" cm="1">
        <f t="array" ref="R161">IF($D161&lt;=R$5,$E161*INDEX($L$27:$BF$27,1,R$5-$D161+1),0)</f>
        <v>0</v>
      </c>
      <c r="S161" s="139" cm="1">
        <f t="array" ref="S161">IF($D161&lt;=S$5,$E161*INDEX($L$27:$BF$27,1,S$5-$D161+1),0)</f>
        <v>0</v>
      </c>
      <c r="T161" s="139" cm="1">
        <f t="array" ref="T161">IF($D161&lt;=T$5,$E161*INDEX($L$27:$BF$27,1,T$5-$D161+1),0)</f>
        <v>0</v>
      </c>
      <c r="U161" s="139" cm="1">
        <f t="array" ref="U161">IF($D161&lt;=U$5,$E161*INDEX($L$27:$BF$27,1,U$5-$D161+1),0)</f>
        <v>0</v>
      </c>
      <c r="V161" s="139" cm="1">
        <f t="array" ref="V161">IF($D161&lt;=V$5,$E161*INDEX($L$27:$BF$27,1,V$5-$D161+1),0)</f>
        <v>0</v>
      </c>
      <c r="W161" s="139" cm="1">
        <f t="array" ref="W161">IF($D161&lt;=W$5,$E161*INDEX($L$27:$BF$27,1,W$5-$D161+1),0)</f>
        <v>0</v>
      </c>
      <c r="X161" s="139" cm="1">
        <f t="array" ref="X161">IF($D161&lt;=X$5,$E161*INDEX($L$27:$BF$27,1,X$5-$D161+1),0)</f>
        <v>0</v>
      </c>
      <c r="Y161" s="139" cm="1">
        <f t="array" ref="Y161">IF($D161&lt;=Y$5,$E161*INDEX($L$27:$BF$27,1,Y$5-$D161+1),0)</f>
        <v>0</v>
      </c>
      <c r="Z161" s="139" cm="1">
        <f t="array" ref="Z161">IF($D161&lt;=Z$5,$E161*INDEX($L$27:$BF$27,1,Z$5-$D161+1),0)</f>
        <v>0</v>
      </c>
      <c r="AA161" s="139" cm="1">
        <f t="array" ref="AA161">IF($D161&lt;=AA$5,$E161*INDEX($L$27:$BF$27,1,AA$5-$D161+1),0)</f>
        <v>0</v>
      </c>
      <c r="AB161" s="139" cm="1">
        <f t="array" ref="AB161">IF($D161&lt;=AB$5,$E161*INDEX($L$27:$BF$27,1,AB$5-$D161+1),0)</f>
        <v>0</v>
      </c>
      <c r="AC161" s="139" cm="1">
        <f t="array" ref="AC161">IF($D161&lt;=AC$5,$E161*INDEX($L$27:$BF$27,1,AC$5-$D161+1),0)</f>
        <v>0</v>
      </c>
      <c r="AD161" s="139" cm="1">
        <f t="array" ref="AD161">IF($D161&lt;=AD$5,$E161*INDEX($L$27:$BF$27,1,AD$5-$D161+1),0)</f>
        <v>0</v>
      </c>
      <c r="AE161" s="139" cm="1">
        <f t="array" ref="AE161">IF($D161&lt;=AE$5,$E161*INDEX($L$27:$BF$27,1,AE$5-$D161+1),0)</f>
        <v>0</v>
      </c>
      <c r="AF161" s="139" cm="1">
        <f t="array" ref="AF161">IF($D161&lt;=AF$5,$E161*INDEX($L$27:$BF$27,1,AF$5-$D161+1),0)</f>
        <v>0</v>
      </c>
      <c r="AG161" s="139" cm="1">
        <f t="array" ref="AG161">IF($D161&lt;=AG$5,$E161*INDEX($L$27:$BF$27,1,AG$5-$D161+1),0)</f>
        <v>0</v>
      </c>
      <c r="AH161" s="139" cm="1">
        <f t="array" ref="AH161">IF($D161&lt;=AH$5,$E161*INDEX($L$27:$BF$27,1,AH$5-$D161+1),0)</f>
        <v>0</v>
      </c>
      <c r="AI161" s="139" cm="1">
        <f t="array" ref="AI161">IF($D161&lt;=AI$5,$E161*INDEX($L$27:$BF$27,1,AI$5-$D161+1),0)</f>
        <v>0</v>
      </c>
      <c r="AJ161" s="139" cm="1">
        <f t="array" ref="AJ161">IF($D161&lt;=AJ$5,$E161*INDEX($L$27:$BF$27,1,AJ$5-$D161+1),0)</f>
        <v>0</v>
      </c>
      <c r="AK161" s="139" cm="1">
        <f t="array" ref="AK161">IF($D161&lt;=AK$5,$E161*INDEX($L$27:$BF$27,1,AK$5-$D161+1),0)</f>
        <v>0</v>
      </c>
      <c r="AL161" s="139" cm="1">
        <f t="array" ref="AL161">IF($D161&lt;=AL$5,$E161*INDEX($L$27:$BF$27,1,AL$5-$D161+1),0)</f>
        <v>0</v>
      </c>
      <c r="AM161" s="139" cm="1">
        <f t="array" ref="AM161">IF($D161&lt;=AM$5,$E161*INDEX($L$27:$BF$27,1,AM$5-$D161+1),0)</f>
        <v>0</v>
      </c>
      <c r="AN161" s="139" cm="1">
        <f t="array" ref="AN161">IF($D161&lt;=AN$5,$E161*INDEX($L$27:$BF$27,1,AN$5-$D161+1),0)</f>
        <v>0</v>
      </c>
      <c r="AO161" s="139" cm="1">
        <f t="array" ref="AO161">IF($D161&lt;=AO$5,$E161*INDEX($L$27:$BF$27,1,AO$5-$D161+1),0)</f>
        <v>0</v>
      </c>
      <c r="AP161" s="139" cm="1">
        <f t="array" ref="AP161">IF($D161&lt;=AP$5,$E161*INDEX($L$27:$BF$27,1,AP$5-$D161+1),0)</f>
        <v>0</v>
      </c>
      <c r="AQ161" s="139" cm="1">
        <f t="array" ref="AQ161">IF($D161&lt;=AQ$5,$E161*INDEX($L$27:$BF$27,1,AQ$5-$D161+1),0)</f>
        <v>0</v>
      </c>
      <c r="AR161" s="139" cm="1">
        <f t="array" ref="AR161">IF($D161&lt;=AR$5,$E161*INDEX($L$27:$BF$27,1,AR$5-$D161+1),0)</f>
        <v>0</v>
      </c>
      <c r="AS161" s="139" cm="1">
        <f t="array" ref="AS161">IF($D161&lt;=AS$5,$E161*INDEX($L$27:$BF$27,1,AS$5-$D161+1),0)</f>
        <v>0</v>
      </c>
      <c r="AT161" s="139" cm="1">
        <f t="array" ref="AT161">IF($D161&lt;=AT$5,$E161*INDEX($L$27:$BF$27,1,AT$5-$D161+1),0)</f>
        <v>0</v>
      </c>
      <c r="AU161" s="139" cm="1">
        <f t="array" ref="AU161">IF($D161&lt;=AU$5,$E161*INDEX($L$27:$BF$27,1,AU$5-$D161+1),0)</f>
        <v>0</v>
      </c>
      <c r="AV161" s="139" cm="1">
        <f t="array" ref="AV161">IF($D161&lt;=AV$5,$E161*INDEX($L$27:$BF$27,1,AV$5-$D161+1),0)</f>
        <v>0</v>
      </c>
      <c r="AW161" s="139" cm="1">
        <f t="array" ref="AW161">IF($D161&lt;=AW$5,$E161*INDEX($L$27:$BF$27,1,AW$5-$D161+1),0)</f>
        <v>0</v>
      </c>
      <c r="AX161" s="139" cm="1">
        <f t="array" ref="AX161">IF($D161&lt;=AX$5,$E161*INDEX($L$27:$BF$27,1,AX$5-$D161+1),0)</f>
        <v>0</v>
      </c>
      <c r="AY161" s="139" cm="1">
        <f t="array" ref="AY161">IF($D161&lt;=AY$5,$E161*INDEX($L$27:$BF$27,1,AY$5-$D161+1),0)</f>
        <v>0</v>
      </c>
      <c r="AZ161" s="139" cm="1">
        <f t="array" ref="AZ161">IF($D161&lt;=AZ$5,$E161*INDEX($L$27:$BF$27,1,AZ$5-$D161+1),0)</f>
        <v>0</v>
      </c>
      <c r="BA161" s="139" cm="1">
        <f t="array" ref="BA161">IF($D161&lt;=BA$5,$E161*INDEX($L$27:$BF$27,1,BA$5-$D161+1),0)</f>
        <v>0</v>
      </c>
      <c r="BB161" s="139" cm="1">
        <f t="array" ref="BB161">IF($D161&lt;=BB$5,$E161*INDEX($L$27:$BF$27,1,BB$5-$D161+1),0)</f>
        <v>0</v>
      </c>
      <c r="BC161" s="139" cm="1">
        <f t="array" ref="BC161">IF($D161&lt;=BC$5,$E161*INDEX($L$27:$BF$27,1,BC$5-$D161+1),0)</f>
        <v>0</v>
      </c>
      <c r="BD161" s="139" cm="1">
        <f t="array" ref="BD161">IF($D161&lt;=BD$5,$E161*INDEX($L$27:$BF$27,1,BD$5-$D161+1),0)</f>
        <v>0</v>
      </c>
      <c r="BE161" s="139" cm="1">
        <f t="array" ref="BE161">IF($D161&lt;=BE$5,$E161*INDEX($L$27:$BF$27,1,BE$5-$D161+1),0)</f>
        <v>0</v>
      </c>
      <c r="BF161" s="139" cm="1">
        <f t="array" ref="BF161">IF($D161&lt;=BF$5,$E161*INDEX($L$27:$BF$27,1,BF$5-$D161+1),0)</f>
        <v>0</v>
      </c>
      <c r="BH161" s="70">
        <f t="shared" ca="1" si="128"/>
        <v>0</v>
      </c>
      <c r="BI161" s="70">
        <f t="shared" ca="1" si="128"/>
        <v>0</v>
      </c>
      <c r="BJ161" s="70">
        <f t="shared" ca="1" si="128"/>
        <v>0</v>
      </c>
      <c r="BK161" s="70">
        <f t="shared" ca="1" si="128"/>
        <v>0</v>
      </c>
      <c r="BL161" s="70">
        <f t="shared" ca="1" si="128"/>
        <v>0</v>
      </c>
      <c r="BM161" s="70">
        <f t="shared" ca="1" si="128"/>
        <v>0</v>
      </c>
      <c r="BN161" s="70">
        <f t="shared" ca="1" si="128"/>
        <v>0</v>
      </c>
      <c r="BO161" s="70">
        <f t="shared" ca="1" si="128"/>
        <v>0</v>
      </c>
      <c r="BP161" s="70">
        <f t="shared" ca="1" si="128"/>
        <v>0</v>
      </c>
      <c r="BQ161" s="70">
        <f t="shared" ca="1" si="128"/>
        <v>0</v>
      </c>
      <c r="BR161" s="70">
        <f t="shared" ca="1" si="128"/>
        <v>0</v>
      </c>
      <c r="BS161" s="70">
        <f t="shared" ca="1" si="128"/>
        <v>0</v>
      </c>
      <c r="BT161" s="70">
        <f t="shared" ca="1" si="128"/>
        <v>0</v>
      </c>
      <c r="BU161" s="70">
        <f t="shared" ca="1" si="128"/>
        <v>0</v>
      </c>
      <c r="BV161" s="70">
        <f t="shared" ca="1" si="128"/>
        <v>0</v>
      </c>
      <c r="BW161" s="70">
        <f t="shared" ref="BW161" ca="1" si="129">SUMIFS($L161:$BF161,$L$6:$BF$6,BW$6,$L$7:$BF$7,BW$7)</f>
        <v>0</v>
      </c>
      <c r="BX161" s="139"/>
      <c r="BY161" s="70">
        <f t="shared" ca="1" si="124"/>
        <v>0</v>
      </c>
      <c r="BZ161" s="70">
        <f t="shared" ca="1" si="124"/>
        <v>0</v>
      </c>
      <c r="CA161" s="70">
        <f t="shared" ca="1" si="124"/>
        <v>0</v>
      </c>
      <c r="CB161" s="70">
        <f t="shared" ca="1" si="124"/>
        <v>0</v>
      </c>
    </row>
    <row r="162" spans="2:80" s="217" customFormat="1" hidden="1" outlineLevel="1">
      <c r="B162" s="223">
        <f t="shared" si="125"/>
        <v>44834</v>
      </c>
      <c r="C162" s="136"/>
      <c r="D162" s="17">
        <f t="shared" si="126"/>
        <v>33</v>
      </c>
      <c r="E162" s="36" cm="1">
        <f t="array" ref="E162">INDEX(L$20:BF$20,1,D162)</f>
        <v>0</v>
      </c>
      <c r="F162" s="36"/>
      <c r="G162" s="36"/>
      <c r="H162" s="36"/>
      <c r="I162" s="36"/>
      <c r="J162" s="36"/>
      <c r="K162" s="36"/>
      <c r="L162" s="139" cm="1">
        <f t="array" ref="L162">IF($D162&lt;=L$5,$E162*INDEX($L$27:$BF$27,1,L$5-$D162+1),0)</f>
        <v>0</v>
      </c>
      <c r="M162" s="139" cm="1">
        <f t="array" ref="M162">IF($D162&lt;=M$5,$E162*INDEX($L$27:$BF$27,1,M$5-$D162+1),0)</f>
        <v>0</v>
      </c>
      <c r="N162" s="139" cm="1">
        <f t="array" ref="N162">IF($D162&lt;=N$5,$E162*INDEX($L$27:$BF$27,1,N$5-$D162+1),0)</f>
        <v>0</v>
      </c>
      <c r="O162" s="139" cm="1">
        <f t="array" ref="O162">IF($D162&lt;=O$5,$E162*INDEX($L$27:$BF$27,1,O$5-$D162+1),0)</f>
        <v>0</v>
      </c>
      <c r="P162" s="139" cm="1">
        <f t="array" ref="P162">IF($D162&lt;=P$5,$E162*INDEX($L$27:$BF$27,1,P$5-$D162+1),0)</f>
        <v>0</v>
      </c>
      <c r="Q162" s="139" cm="1">
        <f t="array" ref="Q162">IF($D162&lt;=Q$5,$E162*INDEX($L$27:$BF$27,1,Q$5-$D162+1),0)</f>
        <v>0</v>
      </c>
      <c r="R162" s="139" cm="1">
        <f t="array" ref="R162">IF($D162&lt;=R$5,$E162*INDEX($L$27:$BF$27,1,R$5-$D162+1),0)</f>
        <v>0</v>
      </c>
      <c r="S162" s="139" cm="1">
        <f t="array" ref="S162">IF($D162&lt;=S$5,$E162*INDEX($L$27:$BF$27,1,S$5-$D162+1),0)</f>
        <v>0</v>
      </c>
      <c r="T162" s="139" cm="1">
        <f t="array" ref="T162">IF($D162&lt;=T$5,$E162*INDEX($L$27:$BF$27,1,T$5-$D162+1),0)</f>
        <v>0</v>
      </c>
      <c r="U162" s="139" cm="1">
        <f t="array" ref="U162">IF($D162&lt;=U$5,$E162*INDEX($L$27:$BF$27,1,U$5-$D162+1),0)</f>
        <v>0</v>
      </c>
      <c r="V162" s="139" cm="1">
        <f t="array" ref="V162">IF($D162&lt;=V$5,$E162*INDEX($L$27:$BF$27,1,V$5-$D162+1),0)</f>
        <v>0</v>
      </c>
      <c r="W162" s="139" cm="1">
        <f t="array" ref="W162">IF($D162&lt;=W$5,$E162*INDEX($L$27:$BF$27,1,W$5-$D162+1),0)</f>
        <v>0</v>
      </c>
      <c r="X162" s="139" cm="1">
        <f t="array" ref="X162">IF($D162&lt;=X$5,$E162*INDEX($L$27:$BF$27,1,X$5-$D162+1),0)</f>
        <v>0</v>
      </c>
      <c r="Y162" s="139" cm="1">
        <f t="array" ref="Y162">IF($D162&lt;=Y$5,$E162*INDEX($L$27:$BF$27,1,Y$5-$D162+1),0)</f>
        <v>0</v>
      </c>
      <c r="Z162" s="139" cm="1">
        <f t="array" ref="Z162">IF($D162&lt;=Z$5,$E162*INDEX($L$27:$BF$27,1,Z$5-$D162+1),0)</f>
        <v>0</v>
      </c>
      <c r="AA162" s="139" cm="1">
        <f t="array" ref="AA162">IF($D162&lt;=AA$5,$E162*INDEX($L$27:$BF$27,1,AA$5-$D162+1),0)</f>
        <v>0</v>
      </c>
      <c r="AB162" s="139" cm="1">
        <f t="array" ref="AB162">IF($D162&lt;=AB$5,$E162*INDEX($L$27:$BF$27,1,AB$5-$D162+1),0)</f>
        <v>0</v>
      </c>
      <c r="AC162" s="139" cm="1">
        <f t="array" ref="AC162">IF($D162&lt;=AC$5,$E162*INDEX($L$27:$BF$27,1,AC$5-$D162+1),0)</f>
        <v>0</v>
      </c>
      <c r="AD162" s="139" cm="1">
        <f t="array" ref="AD162">IF($D162&lt;=AD$5,$E162*INDEX($L$27:$BF$27,1,AD$5-$D162+1),0)</f>
        <v>0</v>
      </c>
      <c r="AE162" s="139" cm="1">
        <f t="array" ref="AE162">IF($D162&lt;=AE$5,$E162*INDEX($L$27:$BF$27,1,AE$5-$D162+1),0)</f>
        <v>0</v>
      </c>
      <c r="AF162" s="139" cm="1">
        <f t="array" ref="AF162">IF($D162&lt;=AF$5,$E162*INDEX($L$27:$BF$27,1,AF$5-$D162+1),0)</f>
        <v>0</v>
      </c>
      <c r="AG162" s="139" cm="1">
        <f t="array" ref="AG162">IF($D162&lt;=AG$5,$E162*INDEX($L$27:$BF$27,1,AG$5-$D162+1),0)</f>
        <v>0</v>
      </c>
      <c r="AH162" s="139" cm="1">
        <f t="array" ref="AH162">IF($D162&lt;=AH$5,$E162*INDEX($L$27:$BF$27,1,AH$5-$D162+1),0)</f>
        <v>0</v>
      </c>
      <c r="AI162" s="139" cm="1">
        <f t="array" ref="AI162">IF($D162&lt;=AI$5,$E162*INDEX($L$27:$BF$27,1,AI$5-$D162+1),0)</f>
        <v>0</v>
      </c>
      <c r="AJ162" s="139" cm="1">
        <f t="array" ref="AJ162">IF($D162&lt;=AJ$5,$E162*INDEX($L$27:$BF$27,1,AJ$5-$D162+1),0)</f>
        <v>0</v>
      </c>
      <c r="AK162" s="139" cm="1">
        <f t="array" ref="AK162">IF($D162&lt;=AK$5,$E162*INDEX($L$27:$BF$27,1,AK$5-$D162+1),0)</f>
        <v>0</v>
      </c>
      <c r="AL162" s="139" cm="1">
        <f t="array" ref="AL162">IF($D162&lt;=AL$5,$E162*INDEX($L$27:$BF$27,1,AL$5-$D162+1),0)</f>
        <v>0</v>
      </c>
      <c r="AM162" s="139" cm="1">
        <f t="array" ref="AM162">IF($D162&lt;=AM$5,$E162*INDEX($L$27:$BF$27,1,AM$5-$D162+1),0)</f>
        <v>0</v>
      </c>
      <c r="AN162" s="139" cm="1">
        <f t="array" ref="AN162">IF($D162&lt;=AN$5,$E162*INDEX($L$27:$BF$27,1,AN$5-$D162+1),0)</f>
        <v>0</v>
      </c>
      <c r="AO162" s="139" cm="1">
        <f t="array" ref="AO162">IF($D162&lt;=AO$5,$E162*INDEX($L$27:$BF$27,1,AO$5-$D162+1),0)</f>
        <v>0</v>
      </c>
      <c r="AP162" s="139" cm="1">
        <f t="array" ref="AP162">IF($D162&lt;=AP$5,$E162*INDEX($L$27:$BF$27,1,AP$5-$D162+1),0)</f>
        <v>0</v>
      </c>
      <c r="AQ162" s="139" cm="1">
        <f t="array" ref="AQ162">IF($D162&lt;=AQ$5,$E162*INDEX($L$27:$BF$27,1,AQ$5-$D162+1),0)</f>
        <v>0</v>
      </c>
      <c r="AR162" s="139" cm="1">
        <f t="array" ref="AR162">IF($D162&lt;=AR$5,$E162*INDEX($L$27:$BF$27,1,AR$5-$D162+1),0)</f>
        <v>0</v>
      </c>
      <c r="AS162" s="139" cm="1">
        <f t="array" ref="AS162">IF($D162&lt;=AS$5,$E162*INDEX($L$27:$BF$27,1,AS$5-$D162+1),0)</f>
        <v>0</v>
      </c>
      <c r="AT162" s="139" cm="1">
        <f t="array" ref="AT162">IF($D162&lt;=AT$5,$E162*INDEX($L$27:$BF$27,1,AT$5-$D162+1),0)</f>
        <v>0</v>
      </c>
      <c r="AU162" s="139" cm="1">
        <f t="array" ref="AU162">IF($D162&lt;=AU$5,$E162*INDEX($L$27:$BF$27,1,AU$5-$D162+1),0)</f>
        <v>0</v>
      </c>
      <c r="AV162" s="139" cm="1">
        <f t="array" ref="AV162">IF($D162&lt;=AV$5,$E162*INDEX($L$27:$BF$27,1,AV$5-$D162+1),0)</f>
        <v>0</v>
      </c>
      <c r="AW162" s="139" cm="1">
        <f t="array" ref="AW162">IF($D162&lt;=AW$5,$E162*INDEX($L$27:$BF$27,1,AW$5-$D162+1),0)</f>
        <v>0</v>
      </c>
      <c r="AX162" s="139" cm="1">
        <f t="array" ref="AX162">IF($D162&lt;=AX$5,$E162*INDEX($L$27:$BF$27,1,AX$5-$D162+1),0)</f>
        <v>0</v>
      </c>
      <c r="AY162" s="139" cm="1">
        <f t="array" ref="AY162">IF($D162&lt;=AY$5,$E162*INDEX($L$27:$BF$27,1,AY$5-$D162+1),0)</f>
        <v>0</v>
      </c>
      <c r="AZ162" s="139" cm="1">
        <f t="array" ref="AZ162">IF($D162&lt;=AZ$5,$E162*INDEX($L$27:$BF$27,1,AZ$5-$D162+1),0)</f>
        <v>0</v>
      </c>
      <c r="BA162" s="139" cm="1">
        <f t="array" ref="BA162">IF($D162&lt;=BA$5,$E162*INDEX($L$27:$BF$27,1,BA$5-$D162+1),0)</f>
        <v>0</v>
      </c>
      <c r="BB162" s="139" cm="1">
        <f t="array" ref="BB162">IF($D162&lt;=BB$5,$E162*INDEX($L$27:$BF$27,1,BB$5-$D162+1),0)</f>
        <v>0</v>
      </c>
      <c r="BC162" s="139" cm="1">
        <f t="array" ref="BC162">IF($D162&lt;=BC$5,$E162*INDEX($L$27:$BF$27,1,BC$5-$D162+1),0)</f>
        <v>0</v>
      </c>
      <c r="BD162" s="139" cm="1">
        <f t="array" ref="BD162">IF($D162&lt;=BD$5,$E162*INDEX($L$27:$BF$27,1,BD$5-$D162+1),0)</f>
        <v>0</v>
      </c>
      <c r="BE162" s="139" cm="1">
        <f t="array" ref="BE162">IF($D162&lt;=BE$5,$E162*INDEX($L$27:$BF$27,1,BE$5-$D162+1),0)</f>
        <v>0</v>
      </c>
      <c r="BF162" s="139" cm="1">
        <f t="array" ref="BF162">IF($D162&lt;=BF$5,$E162*INDEX($L$27:$BF$27,1,BF$5-$D162+1),0)</f>
        <v>0</v>
      </c>
      <c r="BH162" s="70">
        <f t="shared" ref="BH162:BW177" ca="1" si="130">SUMIFS($L162:$BF162,$L$6:$BF$6,BH$6,$L$7:$BF$7,BH$7)</f>
        <v>0</v>
      </c>
      <c r="BI162" s="70">
        <f t="shared" ca="1" si="130"/>
        <v>0</v>
      </c>
      <c r="BJ162" s="70">
        <f t="shared" ca="1" si="130"/>
        <v>0</v>
      </c>
      <c r="BK162" s="70">
        <f t="shared" ca="1" si="130"/>
        <v>0</v>
      </c>
      <c r="BL162" s="70">
        <f t="shared" ca="1" si="130"/>
        <v>0</v>
      </c>
      <c r="BM162" s="70">
        <f t="shared" ca="1" si="130"/>
        <v>0</v>
      </c>
      <c r="BN162" s="70">
        <f t="shared" ca="1" si="130"/>
        <v>0</v>
      </c>
      <c r="BO162" s="70">
        <f t="shared" ca="1" si="130"/>
        <v>0</v>
      </c>
      <c r="BP162" s="70">
        <f t="shared" ca="1" si="130"/>
        <v>0</v>
      </c>
      <c r="BQ162" s="70">
        <f t="shared" ca="1" si="130"/>
        <v>0</v>
      </c>
      <c r="BR162" s="70">
        <f t="shared" ca="1" si="130"/>
        <v>0</v>
      </c>
      <c r="BS162" s="70">
        <f t="shared" ca="1" si="130"/>
        <v>0</v>
      </c>
      <c r="BT162" s="70">
        <f t="shared" ca="1" si="130"/>
        <v>0</v>
      </c>
      <c r="BU162" s="70">
        <f t="shared" ca="1" si="130"/>
        <v>0</v>
      </c>
      <c r="BV162" s="70">
        <f t="shared" ca="1" si="130"/>
        <v>0</v>
      </c>
      <c r="BW162" s="70">
        <f t="shared" ca="1" si="130"/>
        <v>0</v>
      </c>
      <c r="BX162" s="139"/>
      <c r="BY162" s="70">
        <f t="shared" ca="1" si="124"/>
        <v>0</v>
      </c>
      <c r="BZ162" s="70">
        <f t="shared" ca="1" si="124"/>
        <v>0</v>
      </c>
      <c r="CA162" s="70">
        <f t="shared" ca="1" si="124"/>
        <v>0</v>
      </c>
      <c r="CB162" s="70">
        <f t="shared" ca="1" si="124"/>
        <v>0</v>
      </c>
    </row>
    <row r="163" spans="2:80" s="217" customFormat="1" hidden="1" outlineLevel="1">
      <c r="B163" s="223">
        <f t="shared" si="125"/>
        <v>44865</v>
      </c>
      <c r="C163" s="136"/>
      <c r="D163" s="17">
        <f t="shared" si="126"/>
        <v>34</v>
      </c>
      <c r="E163" s="36" cm="1">
        <f t="array" ref="E163">INDEX(L$20:BF$20,1,D163)</f>
        <v>0</v>
      </c>
      <c r="F163" s="36"/>
      <c r="G163" s="36"/>
      <c r="H163" s="36"/>
      <c r="I163" s="36"/>
      <c r="J163" s="36"/>
      <c r="K163" s="36"/>
      <c r="L163" s="139" cm="1">
        <f t="array" ref="L163">IF($D163&lt;=L$5,$E163*INDEX($L$27:$BF$27,1,L$5-$D163+1),0)</f>
        <v>0</v>
      </c>
      <c r="M163" s="139" cm="1">
        <f t="array" ref="M163">IF($D163&lt;=M$5,$E163*INDEX($L$27:$BF$27,1,M$5-$D163+1),0)</f>
        <v>0</v>
      </c>
      <c r="N163" s="139" cm="1">
        <f t="array" ref="N163">IF($D163&lt;=N$5,$E163*INDEX($L$27:$BF$27,1,N$5-$D163+1),0)</f>
        <v>0</v>
      </c>
      <c r="O163" s="139" cm="1">
        <f t="array" ref="O163">IF($D163&lt;=O$5,$E163*INDEX($L$27:$BF$27,1,O$5-$D163+1),0)</f>
        <v>0</v>
      </c>
      <c r="P163" s="139" cm="1">
        <f t="array" ref="P163">IF($D163&lt;=P$5,$E163*INDEX($L$27:$BF$27,1,P$5-$D163+1),0)</f>
        <v>0</v>
      </c>
      <c r="Q163" s="139" cm="1">
        <f t="array" ref="Q163">IF($D163&lt;=Q$5,$E163*INDEX($L$27:$BF$27,1,Q$5-$D163+1),0)</f>
        <v>0</v>
      </c>
      <c r="R163" s="139" cm="1">
        <f t="array" ref="R163">IF($D163&lt;=R$5,$E163*INDEX($L$27:$BF$27,1,R$5-$D163+1),0)</f>
        <v>0</v>
      </c>
      <c r="S163" s="139" cm="1">
        <f t="array" ref="S163">IF($D163&lt;=S$5,$E163*INDEX($L$27:$BF$27,1,S$5-$D163+1),0)</f>
        <v>0</v>
      </c>
      <c r="T163" s="139" cm="1">
        <f t="array" ref="T163">IF($D163&lt;=T$5,$E163*INDEX($L$27:$BF$27,1,T$5-$D163+1),0)</f>
        <v>0</v>
      </c>
      <c r="U163" s="139" cm="1">
        <f t="array" ref="U163">IF($D163&lt;=U$5,$E163*INDEX($L$27:$BF$27,1,U$5-$D163+1),0)</f>
        <v>0</v>
      </c>
      <c r="V163" s="139" cm="1">
        <f t="array" ref="V163">IF($D163&lt;=V$5,$E163*INDEX($L$27:$BF$27,1,V$5-$D163+1),0)</f>
        <v>0</v>
      </c>
      <c r="W163" s="139" cm="1">
        <f t="array" ref="W163">IF($D163&lt;=W$5,$E163*INDEX($L$27:$BF$27,1,W$5-$D163+1),0)</f>
        <v>0</v>
      </c>
      <c r="X163" s="139" cm="1">
        <f t="array" ref="X163">IF($D163&lt;=X$5,$E163*INDEX($L$27:$BF$27,1,X$5-$D163+1),0)</f>
        <v>0</v>
      </c>
      <c r="Y163" s="139" cm="1">
        <f t="array" ref="Y163">IF($D163&lt;=Y$5,$E163*INDEX($L$27:$BF$27,1,Y$5-$D163+1),0)</f>
        <v>0</v>
      </c>
      <c r="Z163" s="139" cm="1">
        <f t="array" ref="Z163">IF($D163&lt;=Z$5,$E163*INDEX($L$27:$BF$27,1,Z$5-$D163+1),0)</f>
        <v>0</v>
      </c>
      <c r="AA163" s="139" cm="1">
        <f t="array" ref="AA163">IF($D163&lt;=AA$5,$E163*INDEX($L$27:$BF$27,1,AA$5-$D163+1),0)</f>
        <v>0</v>
      </c>
      <c r="AB163" s="139" cm="1">
        <f t="array" ref="AB163">IF($D163&lt;=AB$5,$E163*INDEX($L$27:$BF$27,1,AB$5-$D163+1),0)</f>
        <v>0</v>
      </c>
      <c r="AC163" s="139" cm="1">
        <f t="array" ref="AC163">IF($D163&lt;=AC$5,$E163*INDEX($L$27:$BF$27,1,AC$5-$D163+1),0)</f>
        <v>0</v>
      </c>
      <c r="AD163" s="139" cm="1">
        <f t="array" ref="AD163">IF($D163&lt;=AD$5,$E163*INDEX($L$27:$BF$27,1,AD$5-$D163+1),0)</f>
        <v>0</v>
      </c>
      <c r="AE163" s="139" cm="1">
        <f t="array" ref="AE163">IF($D163&lt;=AE$5,$E163*INDEX($L$27:$BF$27,1,AE$5-$D163+1),0)</f>
        <v>0</v>
      </c>
      <c r="AF163" s="139" cm="1">
        <f t="array" ref="AF163">IF($D163&lt;=AF$5,$E163*INDEX($L$27:$BF$27,1,AF$5-$D163+1),0)</f>
        <v>0</v>
      </c>
      <c r="AG163" s="139" cm="1">
        <f t="array" ref="AG163">IF($D163&lt;=AG$5,$E163*INDEX($L$27:$BF$27,1,AG$5-$D163+1),0)</f>
        <v>0</v>
      </c>
      <c r="AH163" s="139" cm="1">
        <f t="array" ref="AH163">IF($D163&lt;=AH$5,$E163*INDEX($L$27:$BF$27,1,AH$5-$D163+1),0)</f>
        <v>0</v>
      </c>
      <c r="AI163" s="139" cm="1">
        <f t="array" ref="AI163">IF($D163&lt;=AI$5,$E163*INDEX($L$27:$BF$27,1,AI$5-$D163+1),0)</f>
        <v>0</v>
      </c>
      <c r="AJ163" s="139" cm="1">
        <f t="array" ref="AJ163">IF($D163&lt;=AJ$5,$E163*INDEX($L$27:$BF$27,1,AJ$5-$D163+1),0)</f>
        <v>0</v>
      </c>
      <c r="AK163" s="139" cm="1">
        <f t="array" ref="AK163">IF($D163&lt;=AK$5,$E163*INDEX($L$27:$BF$27,1,AK$5-$D163+1),0)</f>
        <v>0</v>
      </c>
      <c r="AL163" s="139" cm="1">
        <f t="array" ref="AL163">IF($D163&lt;=AL$5,$E163*INDEX($L$27:$BF$27,1,AL$5-$D163+1),0)</f>
        <v>0</v>
      </c>
      <c r="AM163" s="139" cm="1">
        <f t="array" ref="AM163">IF($D163&lt;=AM$5,$E163*INDEX($L$27:$BF$27,1,AM$5-$D163+1),0)</f>
        <v>0</v>
      </c>
      <c r="AN163" s="139" cm="1">
        <f t="array" ref="AN163">IF($D163&lt;=AN$5,$E163*INDEX($L$27:$BF$27,1,AN$5-$D163+1),0)</f>
        <v>0</v>
      </c>
      <c r="AO163" s="139" cm="1">
        <f t="array" ref="AO163">IF($D163&lt;=AO$5,$E163*INDEX($L$27:$BF$27,1,AO$5-$D163+1),0)</f>
        <v>0</v>
      </c>
      <c r="AP163" s="139" cm="1">
        <f t="array" ref="AP163">IF($D163&lt;=AP$5,$E163*INDEX($L$27:$BF$27,1,AP$5-$D163+1),0)</f>
        <v>0</v>
      </c>
      <c r="AQ163" s="139" cm="1">
        <f t="array" ref="AQ163">IF($D163&lt;=AQ$5,$E163*INDEX($L$27:$BF$27,1,AQ$5-$D163+1),0)</f>
        <v>0</v>
      </c>
      <c r="AR163" s="139" cm="1">
        <f t="array" ref="AR163">IF($D163&lt;=AR$5,$E163*INDEX($L$27:$BF$27,1,AR$5-$D163+1),0)</f>
        <v>0</v>
      </c>
      <c r="AS163" s="139" cm="1">
        <f t="array" ref="AS163">IF($D163&lt;=AS$5,$E163*INDEX($L$27:$BF$27,1,AS$5-$D163+1),0)</f>
        <v>0</v>
      </c>
      <c r="AT163" s="139" cm="1">
        <f t="array" ref="AT163">IF($D163&lt;=AT$5,$E163*INDEX($L$27:$BF$27,1,AT$5-$D163+1),0)</f>
        <v>0</v>
      </c>
      <c r="AU163" s="139" cm="1">
        <f t="array" ref="AU163">IF($D163&lt;=AU$5,$E163*INDEX($L$27:$BF$27,1,AU$5-$D163+1),0)</f>
        <v>0</v>
      </c>
      <c r="AV163" s="139" cm="1">
        <f t="array" ref="AV163">IF($D163&lt;=AV$5,$E163*INDEX($L$27:$BF$27,1,AV$5-$D163+1),0)</f>
        <v>0</v>
      </c>
      <c r="AW163" s="139" cm="1">
        <f t="array" ref="AW163">IF($D163&lt;=AW$5,$E163*INDEX($L$27:$BF$27,1,AW$5-$D163+1),0)</f>
        <v>0</v>
      </c>
      <c r="AX163" s="139" cm="1">
        <f t="array" ref="AX163">IF($D163&lt;=AX$5,$E163*INDEX($L$27:$BF$27,1,AX$5-$D163+1),0)</f>
        <v>0</v>
      </c>
      <c r="AY163" s="139" cm="1">
        <f t="array" ref="AY163">IF($D163&lt;=AY$5,$E163*INDEX($L$27:$BF$27,1,AY$5-$D163+1),0)</f>
        <v>0</v>
      </c>
      <c r="AZ163" s="139" cm="1">
        <f t="array" ref="AZ163">IF($D163&lt;=AZ$5,$E163*INDEX($L$27:$BF$27,1,AZ$5-$D163+1),0)</f>
        <v>0</v>
      </c>
      <c r="BA163" s="139" cm="1">
        <f t="array" ref="BA163">IF($D163&lt;=BA$5,$E163*INDEX($L$27:$BF$27,1,BA$5-$D163+1),0)</f>
        <v>0</v>
      </c>
      <c r="BB163" s="139" cm="1">
        <f t="array" ref="BB163">IF($D163&lt;=BB$5,$E163*INDEX($L$27:$BF$27,1,BB$5-$D163+1),0)</f>
        <v>0</v>
      </c>
      <c r="BC163" s="139" cm="1">
        <f t="array" ref="BC163">IF($D163&lt;=BC$5,$E163*INDEX($L$27:$BF$27,1,BC$5-$D163+1),0)</f>
        <v>0</v>
      </c>
      <c r="BD163" s="139" cm="1">
        <f t="array" ref="BD163">IF($D163&lt;=BD$5,$E163*INDEX($L$27:$BF$27,1,BD$5-$D163+1),0)</f>
        <v>0</v>
      </c>
      <c r="BE163" s="139" cm="1">
        <f t="array" ref="BE163">IF($D163&lt;=BE$5,$E163*INDEX($L$27:$BF$27,1,BE$5-$D163+1),0)</f>
        <v>0</v>
      </c>
      <c r="BF163" s="139" cm="1">
        <f t="array" ref="BF163">IF($D163&lt;=BF$5,$E163*INDEX($L$27:$BF$27,1,BF$5-$D163+1),0)</f>
        <v>0</v>
      </c>
      <c r="BH163" s="70">
        <f t="shared" ca="1" si="130"/>
        <v>0</v>
      </c>
      <c r="BI163" s="70">
        <f t="shared" ca="1" si="130"/>
        <v>0</v>
      </c>
      <c r="BJ163" s="70">
        <f t="shared" ca="1" si="130"/>
        <v>0</v>
      </c>
      <c r="BK163" s="70">
        <f t="shared" ca="1" si="130"/>
        <v>0</v>
      </c>
      <c r="BL163" s="70">
        <f t="shared" ca="1" si="130"/>
        <v>0</v>
      </c>
      <c r="BM163" s="70">
        <f t="shared" ca="1" si="130"/>
        <v>0</v>
      </c>
      <c r="BN163" s="70">
        <f t="shared" ca="1" si="130"/>
        <v>0</v>
      </c>
      <c r="BO163" s="70">
        <f t="shared" ca="1" si="130"/>
        <v>0</v>
      </c>
      <c r="BP163" s="70">
        <f t="shared" ca="1" si="130"/>
        <v>0</v>
      </c>
      <c r="BQ163" s="70">
        <f t="shared" ca="1" si="130"/>
        <v>0</v>
      </c>
      <c r="BR163" s="70">
        <f t="shared" ca="1" si="130"/>
        <v>0</v>
      </c>
      <c r="BS163" s="70">
        <f t="shared" ca="1" si="130"/>
        <v>0</v>
      </c>
      <c r="BT163" s="70">
        <f t="shared" ca="1" si="130"/>
        <v>0</v>
      </c>
      <c r="BU163" s="70">
        <f t="shared" ca="1" si="130"/>
        <v>0</v>
      </c>
      <c r="BV163" s="70">
        <f t="shared" ca="1" si="130"/>
        <v>0</v>
      </c>
      <c r="BW163" s="70">
        <f t="shared" ca="1" si="130"/>
        <v>0</v>
      </c>
      <c r="BX163" s="139"/>
      <c r="BY163" s="70">
        <f t="shared" ca="1" si="124"/>
        <v>0</v>
      </c>
      <c r="BZ163" s="70">
        <f t="shared" ca="1" si="124"/>
        <v>0</v>
      </c>
      <c r="CA163" s="70">
        <f t="shared" ca="1" si="124"/>
        <v>0</v>
      </c>
      <c r="CB163" s="70">
        <f t="shared" ca="1" si="124"/>
        <v>0</v>
      </c>
    </row>
    <row r="164" spans="2:80" s="217" customFormat="1" hidden="1" outlineLevel="1">
      <c r="B164" s="223">
        <f t="shared" si="125"/>
        <v>44895</v>
      </c>
      <c r="C164" s="136"/>
      <c r="D164" s="17">
        <f t="shared" si="126"/>
        <v>35</v>
      </c>
      <c r="E164" s="36" cm="1">
        <f t="array" ref="E164">INDEX(L$20:BF$20,1,D164)</f>
        <v>0</v>
      </c>
      <c r="F164" s="36"/>
      <c r="G164" s="36"/>
      <c r="H164" s="36"/>
      <c r="I164" s="36"/>
      <c r="J164" s="36"/>
      <c r="K164" s="36"/>
      <c r="L164" s="139" cm="1">
        <f t="array" ref="L164">IF($D164&lt;=L$5,$E164*INDEX($L$27:$BF$27,1,L$5-$D164+1),0)</f>
        <v>0</v>
      </c>
      <c r="M164" s="139" cm="1">
        <f t="array" ref="M164">IF($D164&lt;=M$5,$E164*INDEX($L$27:$BF$27,1,M$5-$D164+1),0)</f>
        <v>0</v>
      </c>
      <c r="N164" s="139" cm="1">
        <f t="array" ref="N164">IF($D164&lt;=N$5,$E164*INDEX($L$27:$BF$27,1,N$5-$D164+1),0)</f>
        <v>0</v>
      </c>
      <c r="O164" s="139" cm="1">
        <f t="array" ref="O164">IF($D164&lt;=O$5,$E164*INDEX($L$27:$BF$27,1,O$5-$D164+1),0)</f>
        <v>0</v>
      </c>
      <c r="P164" s="139" cm="1">
        <f t="array" ref="P164">IF($D164&lt;=P$5,$E164*INDEX($L$27:$BF$27,1,P$5-$D164+1),0)</f>
        <v>0</v>
      </c>
      <c r="Q164" s="139" cm="1">
        <f t="array" ref="Q164">IF($D164&lt;=Q$5,$E164*INDEX($L$27:$BF$27,1,Q$5-$D164+1),0)</f>
        <v>0</v>
      </c>
      <c r="R164" s="139" cm="1">
        <f t="array" ref="R164">IF($D164&lt;=R$5,$E164*INDEX($L$27:$BF$27,1,R$5-$D164+1),0)</f>
        <v>0</v>
      </c>
      <c r="S164" s="139" cm="1">
        <f t="array" ref="S164">IF($D164&lt;=S$5,$E164*INDEX($L$27:$BF$27,1,S$5-$D164+1),0)</f>
        <v>0</v>
      </c>
      <c r="T164" s="139" cm="1">
        <f t="array" ref="T164">IF($D164&lt;=T$5,$E164*INDEX($L$27:$BF$27,1,T$5-$D164+1),0)</f>
        <v>0</v>
      </c>
      <c r="U164" s="139" cm="1">
        <f t="array" ref="U164">IF($D164&lt;=U$5,$E164*INDEX($L$27:$BF$27,1,U$5-$D164+1),0)</f>
        <v>0</v>
      </c>
      <c r="V164" s="139" cm="1">
        <f t="array" ref="V164">IF($D164&lt;=V$5,$E164*INDEX($L$27:$BF$27,1,V$5-$D164+1),0)</f>
        <v>0</v>
      </c>
      <c r="W164" s="139" cm="1">
        <f t="array" ref="W164">IF($D164&lt;=W$5,$E164*INDEX($L$27:$BF$27,1,W$5-$D164+1),0)</f>
        <v>0</v>
      </c>
      <c r="X164" s="139" cm="1">
        <f t="array" ref="X164">IF($D164&lt;=X$5,$E164*INDEX($L$27:$BF$27,1,X$5-$D164+1),0)</f>
        <v>0</v>
      </c>
      <c r="Y164" s="139" cm="1">
        <f t="array" ref="Y164">IF($D164&lt;=Y$5,$E164*INDEX($L$27:$BF$27,1,Y$5-$D164+1),0)</f>
        <v>0</v>
      </c>
      <c r="Z164" s="139" cm="1">
        <f t="array" ref="Z164">IF($D164&lt;=Z$5,$E164*INDEX($L$27:$BF$27,1,Z$5-$D164+1),0)</f>
        <v>0</v>
      </c>
      <c r="AA164" s="139" cm="1">
        <f t="array" ref="AA164">IF($D164&lt;=AA$5,$E164*INDEX($L$27:$BF$27,1,AA$5-$D164+1),0)</f>
        <v>0</v>
      </c>
      <c r="AB164" s="139" cm="1">
        <f t="array" ref="AB164">IF($D164&lt;=AB$5,$E164*INDEX($L$27:$BF$27,1,AB$5-$D164+1),0)</f>
        <v>0</v>
      </c>
      <c r="AC164" s="139" cm="1">
        <f t="array" ref="AC164">IF($D164&lt;=AC$5,$E164*INDEX($L$27:$BF$27,1,AC$5-$D164+1),0)</f>
        <v>0</v>
      </c>
      <c r="AD164" s="139" cm="1">
        <f t="array" ref="AD164">IF($D164&lt;=AD$5,$E164*INDEX($L$27:$BF$27,1,AD$5-$D164+1),0)</f>
        <v>0</v>
      </c>
      <c r="AE164" s="139" cm="1">
        <f t="array" ref="AE164">IF($D164&lt;=AE$5,$E164*INDEX($L$27:$BF$27,1,AE$5-$D164+1),0)</f>
        <v>0</v>
      </c>
      <c r="AF164" s="139" cm="1">
        <f t="array" ref="AF164">IF($D164&lt;=AF$5,$E164*INDEX($L$27:$BF$27,1,AF$5-$D164+1),0)</f>
        <v>0</v>
      </c>
      <c r="AG164" s="139" cm="1">
        <f t="array" ref="AG164">IF($D164&lt;=AG$5,$E164*INDEX($L$27:$BF$27,1,AG$5-$D164+1),0)</f>
        <v>0</v>
      </c>
      <c r="AH164" s="139" cm="1">
        <f t="array" ref="AH164">IF($D164&lt;=AH$5,$E164*INDEX($L$27:$BF$27,1,AH$5-$D164+1),0)</f>
        <v>0</v>
      </c>
      <c r="AI164" s="139" cm="1">
        <f t="array" ref="AI164">IF($D164&lt;=AI$5,$E164*INDEX($L$27:$BF$27,1,AI$5-$D164+1),0)</f>
        <v>0</v>
      </c>
      <c r="AJ164" s="139" cm="1">
        <f t="array" ref="AJ164">IF($D164&lt;=AJ$5,$E164*INDEX($L$27:$BF$27,1,AJ$5-$D164+1),0)</f>
        <v>0</v>
      </c>
      <c r="AK164" s="139" cm="1">
        <f t="array" ref="AK164">IF($D164&lt;=AK$5,$E164*INDEX($L$27:$BF$27,1,AK$5-$D164+1),0)</f>
        <v>0</v>
      </c>
      <c r="AL164" s="139" cm="1">
        <f t="array" ref="AL164">IF($D164&lt;=AL$5,$E164*INDEX($L$27:$BF$27,1,AL$5-$D164+1),0)</f>
        <v>0</v>
      </c>
      <c r="AM164" s="139" cm="1">
        <f t="array" ref="AM164">IF($D164&lt;=AM$5,$E164*INDEX($L$27:$BF$27,1,AM$5-$D164+1),0)</f>
        <v>0</v>
      </c>
      <c r="AN164" s="139" cm="1">
        <f t="array" ref="AN164">IF($D164&lt;=AN$5,$E164*INDEX($L$27:$BF$27,1,AN$5-$D164+1),0)</f>
        <v>0</v>
      </c>
      <c r="AO164" s="139" cm="1">
        <f t="array" ref="AO164">IF($D164&lt;=AO$5,$E164*INDEX($L$27:$BF$27,1,AO$5-$D164+1),0)</f>
        <v>0</v>
      </c>
      <c r="AP164" s="139" cm="1">
        <f t="array" ref="AP164">IF($D164&lt;=AP$5,$E164*INDEX($L$27:$BF$27,1,AP$5-$D164+1),0)</f>
        <v>0</v>
      </c>
      <c r="AQ164" s="139" cm="1">
        <f t="array" ref="AQ164">IF($D164&lt;=AQ$5,$E164*INDEX($L$27:$BF$27,1,AQ$5-$D164+1),0)</f>
        <v>0</v>
      </c>
      <c r="AR164" s="139" cm="1">
        <f t="array" ref="AR164">IF($D164&lt;=AR$5,$E164*INDEX($L$27:$BF$27,1,AR$5-$D164+1),0)</f>
        <v>0</v>
      </c>
      <c r="AS164" s="139" cm="1">
        <f t="array" ref="AS164">IF($D164&lt;=AS$5,$E164*INDEX($L$27:$BF$27,1,AS$5-$D164+1),0)</f>
        <v>0</v>
      </c>
      <c r="AT164" s="139" cm="1">
        <f t="array" ref="AT164">IF($D164&lt;=AT$5,$E164*INDEX($L$27:$BF$27,1,AT$5-$D164+1),0)</f>
        <v>0</v>
      </c>
      <c r="AU164" s="139" cm="1">
        <f t="array" ref="AU164">IF($D164&lt;=AU$5,$E164*INDEX($L$27:$BF$27,1,AU$5-$D164+1),0)</f>
        <v>0</v>
      </c>
      <c r="AV164" s="139" cm="1">
        <f t="array" ref="AV164">IF($D164&lt;=AV$5,$E164*INDEX($L$27:$BF$27,1,AV$5-$D164+1),0)</f>
        <v>0</v>
      </c>
      <c r="AW164" s="139" cm="1">
        <f t="array" ref="AW164">IF($D164&lt;=AW$5,$E164*INDEX($L$27:$BF$27,1,AW$5-$D164+1),0)</f>
        <v>0</v>
      </c>
      <c r="AX164" s="139" cm="1">
        <f t="array" ref="AX164">IF($D164&lt;=AX$5,$E164*INDEX($L$27:$BF$27,1,AX$5-$D164+1),0)</f>
        <v>0</v>
      </c>
      <c r="AY164" s="139" cm="1">
        <f t="array" ref="AY164">IF($D164&lt;=AY$5,$E164*INDEX($L$27:$BF$27,1,AY$5-$D164+1),0)</f>
        <v>0</v>
      </c>
      <c r="AZ164" s="139" cm="1">
        <f t="array" ref="AZ164">IF($D164&lt;=AZ$5,$E164*INDEX($L$27:$BF$27,1,AZ$5-$D164+1),0)</f>
        <v>0</v>
      </c>
      <c r="BA164" s="139" cm="1">
        <f t="array" ref="BA164">IF($D164&lt;=BA$5,$E164*INDEX($L$27:$BF$27,1,BA$5-$D164+1),0)</f>
        <v>0</v>
      </c>
      <c r="BB164" s="139" cm="1">
        <f t="array" ref="BB164">IF($D164&lt;=BB$5,$E164*INDEX($L$27:$BF$27,1,BB$5-$D164+1),0)</f>
        <v>0</v>
      </c>
      <c r="BC164" s="139" cm="1">
        <f t="array" ref="BC164">IF($D164&lt;=BC$5,$E164*INDEX($L$27:$BF$27,1,BC$5-$D164+1),0)</f>
        <v>0</v>
      </c>
      <c r="BD164" s="139" cm="1">
        <f t="array" ref="BD164">IF($D164&lt;=BD$5,$E164*INDEX($L$27:$BF$27,1,BD$5-$D164+1),0)</f>
        <v>0</v>
      </c>
      <c r="BE164" s="139" cm="1">
        <f t="array" ref="BE164">IF($D164&lt;=BE$5,$E164*INDEX($L$27:$BF$27,1,BE$5-$D164+1),0)</f>
        <v>0</v>
      </c>
      <c r="BF164" s="139" cm="1">
        <f t="array" ref="BF164">IF($D164&lt;=BF$5,$E164*INDEX($L$27:$BF$27,1,BF$5-$D164+1),0)</f>
        <v>0</v>
      </c>
      <c r="BH164" s="70">
        <f t="shared" ca="1" si="130"/>
        <v>0</v>
      </c>
      <c r="BI164" s="70">
        <f t="shared" ca="1" si="130"/>
        <v>0</v>
      </c>
      <c r="BJ164" s="70">
        <f t="shared" ca="1" si="130"/>
        <v>0</v>
      </c>
      <c r="BK164" s="70">
        <f t="shared" ca="1" si="130"/>
        <v>0</v>
      </c>
      <c r="BL164" s="70">
        <f t="shared" ca="1" si="130"/>
        <v>0</v>
      </c>
      <c r="BM164" s="70">
        <f t="shared" ca="1" si="130"/>
        <v>0</v>
      </c>
      <c r="BN164" s="70">
        <f t="shared" ca="1" si="130"/>
        <v>0</v>
      </c>
      <c r="BO164" s="70">
        <f t="shared" ca="1" si="130"/>
        <v>0</v>
      </c>
      <c r="BP164" s="70">
        <f t="shared" ca="1" si="130"/>
        <v>0</v>
      </c>
      <c r="BQ164" s="70">
        <f t="shared" ca="1" si="130"/>
        <v>0</v>
      </c>
      <c r="BR164" s="70">
        <f t="shared" ca="1" si="130"/>
        <v>0</v>
      </c>
      <c r="BS164" s="70">
        <f t="shared" ca="1" si="130"/>
        <v>0</v>
      </c>
      <c r="BT164" s="70">
        <f t="shared" ca="1" si="130"/>
        <v>0</v>
      </c>
      <c r="BU164" s="70">
        <f t="shared" ca="1" si="130"/>
        <v>0</v>
      </c>
      <c r="BV164" s="70">
        <f t="shared" ca="1" si="130"/>
        <v>0</v>
      </c>
      <c r="BW164" s="70">
        <f t="shared" ca="1" si="130"/>
        <v>0</v>
      </c>
      <c r="BX164" s="139"/>
      <c r="BY164" s="70">
        <f t="shared" ca="1" si="124"/>
        <v>0</v>
      </c>
      <c r="BZ164" s="70">
        <f t="shared" ca="1" si="124"/>
        <v>0</v>
      </c>
      <c r="CA164" s="70">
        <f t="shared" ca="1" si="124"/>
        <v>0</v>
      </c>
      <c r="CB164" s="70">
        <f t="shared" ca="1" si="124"/>
        <v>0</v>
      </c>
    </row>
    <row r="165" spans="2:80" s="217" customFormat="1" hidden="1" outlineLevel="1">
      <c r="B165" s="223">
        <f t="shared" si="125"/>
        <v>44926</v>
      </c>
      <c r="C165" s="136"/>
      <c r="D165" s="17">
        <f t="shared" si="126"/>
        <v>36</v>
      </c>
      <c r="E165" s="36" cm="1">
        <f t="array" ref="E165">INDEX(L$20:BF$20,1,D165)</f>
        <v>0</v>
      </c>
      <c r="F165" s="36"/>
      <c r="G165" s="36"/>
      <c r="H165" s="36"/>
      <c r="I165" s="36"/>
      <c r="J165" s="36"/>
      <c r="K165" s="36"/>
      <c r="L165" s="139" cm="1">
        <f t="array" ref="L165">IF($D165&lt;=L$5,$E165*INDEX($L$27:$BF$27,1,L$5-$D165+1),0)</f>
        <v>0</v>
      </c>
      <c r="M165" s="139" cm="1">
        <f t="array" ref="M165">IF($D165&lt;=M$5,$E165*INDEX($L$27:$BF$27,1,M$5-$D165+1),0)</f>
        <v>0</v>
      </c>
      <c r="N165" s="139" cm="1">
        <f t="array" ref="N165">IF($D165&lt;=N$5,$E165*INDEX($L$27:$BF$27,1,N$5-$D165+1),0)</f>
        <v>0</v>
      </c>
      <c r="O165" s="139" cm="1">
        <f t="array" ref="O165">IF($D165&lt;=O$5,$E165*INDEX($L$27:$BF$27,1,O$5-$D165+1),0)</f>
        <v>0</v>
      </c>
      <c r="P165" s="139" cm="1">
        <f t="array" ref="P165">IF($D165&lt;=P$5,$E165*INDEX($L$27:$BF$27,1,P$5-$D165+1),0)</f>
        <v>0</v>
      </c>
      <c r="Q165" s="139" cm="1">
        <f t="array" ref="Q165">IF($D165&lt;=Q$5,$E165*INDEX($L$27:$BF$27,1,Q$5-$D165+1),0)</f>
        <v>0</v>
      </c>
      <c r="R165" s="139" cm="1">
        <f t="array" ref="R165">IF($D165&lt;=R$5,$E165*INDEX($L$27:$BF$27,1,R$5-$D165+1),0)</f>
        <v>0</v>
      </c>
      <c r="S165" s="139" cm="1">
        <f t="array" ref="S165">IF($D165&lt;=S$5,$E165*INDEX($L$27:$BF$27,1,S$5-$D165+1),0)</f>
        <v>0</v>
      </c>
      <c r="T165" s="139" cm="1">
        <f t="array" ref="T165">IF($D165&lt;=T$5,$E165*INDEX($L$27:$BF$27,1,T$5-$D165+1),0)</f>
        <v>0</v>
      </c>
      <c r="U165" s="139" cm="1">
        <f t="array" ref="U165">IF($D165&lt;=U$5,$E165*INDEX($L$27:$BF$27,1,U$5-$D165+1),0)</f>
        <v>0</v>
      </c>
      <c r="V165" s="139" cm="1">
        <f t="array" ref="V165">IF($D165&lt;=V$5,$E165*INDEX($L$27:$BF$27,1,V$5-$D165+1),0)</f>
        <v>0</v>
      </c>
      <c r="W165" s="139" cm="1">
        <f t="array" ref="W165">IF($D165&lt;=W$5,$E165*INDEX($L$27:$BF$27,1,W$5-$D165+1),0)</f>
        <v>0</v>
      </c>
      <c r="X165" s="139" cm="1">
        <f t="array" ref="X165">IF($D165&lt;=X$5,$E165*INDEX($L$27:$BF$27,1,X$5-$D165+1),0)</f>
        <v>0</v>
      </c>
      <c r="Y165" s="139" cm="1">
        <f t="array" ref="Y165">IF($D165&lt;=Y$5,$E165*INDEX($L$27:$BF$27,1,Y$5-$D165+1),0)</f>
        <v>0</v>
      </c>
      <c r="Z165" s="139" cm="1">
        <f t="array" ref="Z165">IF($D165&lt;=Z$5,$E165*INDEX($L$27:$BF$27,1,Z$5-$D165+1),0)</f>
        <v>0</v>
      </c>
      <c r="AA165" s="139" cm="1">
        <f t="array" ref="AA165">IF($D165&lt;=AA$5,$E165*INDEX($L$27:$BF$27,1,AA$5-$D165+1),0)</f>
        <v>0</v>
      </c>
      <c r="AB165" s="139" cm="1">
        <f t="array" ref="AB165">IF($D165&lt;=AB$5,$E165*INDEX($L$27:$BF$27,1,AB$5-$D165+1),0)</f>
        <v>0</v>
      </c>
      <c r="AC165" s="139" cm="1">
        <f t="array" ref="AC165">IF($D165&lt;=AC$5,$E165*INDEX($L$27:$BF$27,1,AC$5-$D165+1),0)</f>
        <v>0</v>
      </c>
      <c r="AD165" s="139" cm="1">
        <f t="array" ref="AD165">IF($D165&lt;=AD$5,$E165*INDEX($L$27:$BF$27,1,AD$5-$D165+1),0)</f>
        <v>0</v>
      </c>
      <c r="AE165" s="139" cm="1">
        <f t="array" ref="AE165">IF($D165&lt;=AE$5,$E165*INDEX($L$27:$BF$27,1,AE$5-$D165+1),0)</f>
        <v>0</v>
      </c>
      <c r="AF165" s="139" cm="1">
        <f t="array" ref="AF165">IF($D165&lt;=AF$5,$E165*INDEX($L$27:$BF$27,1,AF$5-$D165+1),0)</f>
        <v>0</v>
      </c>
      <c r="AG165" s="139" cm="1">
        <f t="array" ref="AG165">IF($D165&lt;=AG$5,$E165*INDEX($L$27:$BF$27,1,AG$5-$D165+1),0)</f>
        <v>0</v>
      </c>
      <c r="AH165" s="139" cm="1">
        <f t="array" ref="AH165">IF($D165&lt;=AH$5,$E165*INDEX($L$27:$BF$27,1,AH$5-$D165+1),0)</f>
        <v>0</v>
      </c>
      <c r="AI165" s="139" cm="1">
        <f t="array" ref="AI165">IF($D165&lt;=AI$5,$E165*INDEX($L$27:$BF$27,1,AI$5-$D165+1),0)</f>
        <v>0</v>
      </c>
      <c r="AJ165" s="139" cm="1">
        <f t="array" ref="AJ165">IF($D165&lt;=AJ$5,$E165*INDEX($L$27:$BF$27,1,AJ$5-$D165+1),0)</f>
        <v>0</v>
      </c>
      <c r="AK165" s="139" cm="1">
        <f t="array" ref="AK165">IF($D165&lt;=AK$5,$E165*INDEX($L$27:$BF$27,1,AK$5-$D165+1),0)</f>
        <v>0</v>
      </c>
      <c r="AL165" s="139" cm="1">
        <f t="array" ref="AL165">IF($D165&lt;=AL$5,$E165*INDEX($L$27:$BF$27,1,AL$5-$D165+1),0)</f>
        <v>0</v>
      </c>
      <c r="AM165" s="139" cm="1">
        <f t="array" ref="AM165">IF($D165&lt;=AM$5,$E165*INDEX($L$27:$BF$27,1,AM$5-$D165+1),0)</f>
        <v>0</v>
      </c>
      <c r="AN165" s="139" cm="1">
        <f t="array" ref="AN165">IF($D165&lt;=AN$5,$E165*INDEX($L$27:$BF$27,1,AN$5-$D165+1),0)</f>
        <v>0</v>
      </c>
      <c r="AO165" s="139" cm="1">
        <f t="array" ref="AO165">IF($D165&lt;=AO$5,$E165*INDEX($L$27:$BF$27,1,AO$5-$D165+1),0)</f>
        <v>0</v>
      </c>
      <c r="AP165" s="139" cm="1">
        <f t="array" ref="AP165">IF($D165&lt;=AP$5,$E165*INDEX($L$27:$BF$27,1,AP$5-$D165+1),0)</f>
        <v>0</v>
      </c>
      <c r="AQ165" s="139" cm="1">
        <f t="array" ref="AQ165">IF($D165&lt;=AQ$5,$E165*INDEX($L$27:$BF$27,1,AQ$5-$D165+1),0)</f>
        <v>0</v>
      </c>
      <c r="AR165" s="139" cm="1">
        <f t="array" ref="AR165">IF($D165&lt;=AR$5,$E165*INDEX($L$27:$BF$27,1,AR$5-$D165+1),0)</f>
        <v>0</v>
      </c>
      <c r="AS165" s="139" cm="1">
        <f t="array" ref="AS165">IF($D165&lt;=AS$5,$E165*INDEX($L$27:$BF$27,1,AS$5-$D165+1),0)</f>
        <v>0</v>
      </c>
      <c r="AT165" s="139" cm="1">
        <f t="array" ref="AT165">IF($D165&lt;=AT$5,$E165*INDEX($L$27:$BF$27,1,AT$5-$D165+1),0)</f>
        <v>0</v>
      </c>
      <c r="AU165" s="139" cm="1">
        <f t="array" ref="AU165">IF($D165&lt;=AU$5,$E165*INDEX($L$27:$BF$27,1,AU$5-$D165+1),0)</f>
        <v>0</v>
      </c>
      <c r="AV165" s="139" cm="1">
        <f t="array" ref="AV165">IF($D165&lt;=AV$5,$E165*INDEX($L$27:$BF$27,1,AV$5-$D165+1),0)</f>
        <v>0</v>
      </c>
      <c r="AW165" s="139" cm="1">
        <f t="array" ref="AW165">IF($D165&lt;=AW$5,$E165*INDEX($L$27:$BF$27,1,AW$5-$D165+1),0)</f>
        <v>0</v>
      </c>
      <c r="AX165" s="139" cm="1">
        <f t="array" ref="AX165">IF($D165&lt;=AX$5,$E165*INDEX($L$27:$BF$27,1,AX$5-$D165+1),0)</f>
        <v>0</v>
      </c>
      <c r="AY165" s="139" cm="1">
        <f t="array" ref="AY165">IF($D165&lt;=AY$5,$E165*INDEX($L$27:$BF$27,1,AY$5-$D165+1),0)</f>
        <v>0</v>
      </c>
      <c r="AZ165" s="139" cm="1">
        <f t="array" ref="AZ165">IF($D165&lt;=AZ$5,$E165*INDEX($L$27:$BF$27,1,AZ$5-$D165+1),0)</f>
        <v>0</v>
      </c>
      <c r="BA165" s="139" cm="1">
        <f t="array" ref="BA165">IF($D165&lt;=BA$5,$E165*INDEX($L$27:$BF$27,1,BA$5-$D165+1),0)</f>
        <v>0</v>
      </c>
      <c r="BB165" s="139" cm="1">
        <f t="array" ref="BB165">IF($D165&lt;=BB$5,$E165*INDEX($L$27:$BF$27,1,BB$5-$D165+1),0)</f>
        <v>0</v>
      </c>
      <c r="BC165" s="139" cm="1">
        <f t="array" ref="BC165">IF($D165&lt;=BC$5,$E165*INDEX($L$27:$BF$27,1,BC$5-$D165+1),0)</f>
        <v>0</v>
      </c>
      <c r="BD165" s="139" cm="1">
        <f t="array" ref="BD165">IF($D165&lt;=BD$5,$E165*INDEX($L$27:$BF$27,1,BD$5-$D165+1),0)</f>
        <v>0</v>
      </c>
      <c r="BE165" s="139" cm="1">
        <f t="array" ref="BE165">IF($D165&lt;=BE$5,$E165*INDEX($L$27:$BF$27,1,BE$5-$D165+1),0)</f>
        <v>0</v>
      </c>
      <c r="BF165" s="139" cm="1">
        <f t="array" ref="BF165">IF($D165&lt;=BF$5,$E165*INDEX($L$27:$BF$27,1,BF$5-$D165+1),0)</f>
        <v>0</v>
      </c>
      <c r="BH165" s="70">
        <f t="shared" ca="1" si="130"/>
        <v>0</v>
      </c>
      <c r="BI165" s="70">
        <f t="shared" ca="1" si="130"/>
        <v>0</v>
      </c>
      <c r="BJ165" s="70">
        <f t="shared" ca="1" si="130"/>
        <v>0</v>
      </c>
      <c r="BK165" s="70">
        <f t="shared" ca="1" si="130"/>
        <v>0</v>
      </c>
      <c r="BL165" s="70">
        <f t="shared" ca="1" si="130"/>
        <v>0</v>
      </c>
      <c r="BM165" s="70">
        <f t="shared" ca="1" si="130"/>
        <v>0</v>
      </c>
      <c r="BN165" s="70">
        <f t="shared" ca="1" si="130"/>
        <v>0</v>
      </c>
      <c r="BO165" s="70">
        <f t="shared" ca="1" si="130"/>
        <v>0</v>
      </c>
      <c r="BP165" s="70">
        <f t="shared" ca="1" si="130"/>
        <v>0</v>
      </c>
      <c r="BQ165" s="70">
        <f t="shared" ca="1" si="130"/>
        <v>0</v>
      </c>
      <c r="BR165" s="70">
        <f t="shared" ca="1" si="130"/>
        <v>0</v>
      </c>
      <c r="BS165" s="70">
        <f t="shared" ca="1" si="130"/>
        <v>0</v>
      </c>
      <c r="BT165" s="70">
        <f t="shared" ca="1" si="130"/>
        <v>0</v>
      </c>
      <c r="BU165" s="70">
        <f t="shared" ca="1" si="130"/>
        <v>0</v>
      </c>
      <c r="BV165" s="70">
        <f t="shared" ca="1" si="130"/>
        <v>0</v>
      </c>
      <c r="BW165" s="70">
        <f t="shared" ca="1" si="130"/>
        <v>0</v>
      </c>
      <c r="BX165" s="139"/>
      <c r="BY165" s="70">
        <f t="shared" ca="1" si="124"/>
        <v>0</v>
      </c>
      <c r="BZ165" s="70">
        <f t="shared" ca="1" si="124"/>
        <v>0</v>
      </c>
      <c r="CA165" s="70">
        <f t="shared" ca="1" si="124"/>
        <v>0</v>
      </c>
      <c r="CB165" s="70">
        <f t="shared" ca="1" si="124"/>
        <v>0</v>
      </c>
    </row>
    <row r="166" spans="2:80" s="217" customFormat="1" hidden="1" outlineLevel="1">
      <c r="B166" s="223">
        <f t="shared" si="125"/>
        <v>44957</v>
      </c>
      <c r="C166" s="136"/>
      <c r="D166" s="17">
        <f t="shared" si="126"/>
        <v>37</v>
      </c>
      <c r="E166" s="36" cm="1">
        <f t="array" ref="E166">INDEX(L$20:BF$20,1,D166)</f>
        <v>0</v>
      </c>
      <c r="F166" s="36"/>
      <c r="G166" s="36"/>
      <c r="H166" s="36"/>
      <c r="I166" s="36"/>
      <c r="J166" s="36"/>
      <c r="K166" s="36"/>
      <c r="L166" s="139" cm="1">
        <f t="array" ref="L166">IF($D166&lt;=L$5,$E166*INDEX($L$27:$BF$27,1,L$5-$D166+1),0)</f>
        <v>0</v>
      </c>
      <c r="M166" s="139" cm="1">
        <f t="array" ref="M166">IF($D166&lt;=M$5,$E166*INDEX($L$27:$BF$27,1,M$5-$D166+1),0)</f>
        <v>0</v>
      </c>
      <c r="N166" s="139" cm="1">
        <f t="array" ref="N166">IF($D166&lt;=N$5,$E166*INDEX($L$27:$BF$27,1,N$5-$D166+1),0)</f>
        <v>0</v>
      </c>
      <c r="O166" s="139" cm="1">
        <f t="array" ref="O166">IF($D166&lt;=O$5,$E166*INDEX($L$27:$BF$27,1,O$5-$D166+1),0)</f>
        <v>0</v>
      </c>
      <c r="P166" s="139" cm="1">
        <f t="array" ref="P166">IF($D166&lt;=P$5,$E166*INDEX($L$27:$BF$27,1,P$5-$D166+1),0)</f>
        <v>0</v>
      </c>
      <c r="Q166" s="139" cm="1">
        <f t="array" ref="Q166">IF($D166&lt;=Q$5,$E166*INDEX($L$27:$BF$27,1,Q$5-$D166+1),0)</f>
        <v>0</v>
      </c>
      <c r="R166" s="139" cm="1">
        <f t="array" ref="R166">IF($D166&lt;=R$5,$E166*INDEX($L$27:$BF$27,1,R$5-$D166+1),0)</f>
        <v>0</v>
      </c>
      <c r="S166" s="139" cm="1">
        <f t="array" ref="S166">IF($D166&lt;=S$5,$E166*INDEX($L$27:$BF$27,1,S$5-$D166+1),0)</f>
        <v>0</v>
      </c>
      <c r="T166" s="139" cm="1">
        <f t="array" ref="T166">IF($D166&lt;=T$5,$E166*INDEX($L$27:$BF$27,1,T$5-$D166+1),0)</f>
        <v>0</v>
      </c>
      <c r="U166" s="139" cm="1">
        <f t="array" ref="U166">IF($D166&lt;=U$5,$E166*INDEX($L$27:$BF$27,1,U$5-$D166+1),0)</f>
        <v>0</v>
      </c>
      <c r="V166" s="139" cm="1">
        <f t="array" ref="V166">IF($D166&lt;=V$5,$E166*INDEX($L$27:$BF$27,1,V$5-$D166+1),0)</f>
        <v>0</v>
      </c>
      <c r="W166" s="139" cm="1">
        <f t="array" ref="W166">IF($D166&lt;=W$5,$E166*INDEX($L$27:$BF$27,1,W$5-$D166+1),0)</f>
        <v>0</v>
      </c>
      <c r="X166" s="139" cm="1">
        <f t="array" ref="X166">IF($D166&lt;=X$5,$E166*INDEX($L$27:$BF$27,1,X$5-$D166+1),0)</f>
        <v>0</v>
      </c>
      <c r="Y166" s="139" cm="1">
        <f t="array" ref="Y166">IF($D166&lt;=Y$5,$E166*INDEX($L$27:$BF$27,1,Y$5-$D166+1),0)</f>
        <v>0</v>
      </c>
      <c r="Z166" s="139" cm="1">
        <f t="array" ref="Z166">IF($D166&lt;=Z$5,$E166*INDEX($L$27:$BF$27,1,Z$5-$D166+1),0)</f>
        <v>0</v>
      </c>
      <c r="AA166" s="139" cm="1">
        <f t="array" ref="AA166">IF($D166&lt;=AA$5,$E166*INDEX($L$27:$BF$27,1,AA$5-$D166+1),0)</f>
        <v>0</v>
      </c>
      <c r="AB166" s="139" cm="1">
        <f t="array" ref="AB166">IF($D166&lt;=AB$5,$E166*INDEX($L$27:$BF$27,1,AB$5-$D166+1),0)</f>
        <v>0</v>
      </c>
      <c r="AC166" s="139" cm="1">
        <f t="array" ref="AC166">IF($D166&lt;=AC$5,$E166*INDEX($L$27:$BF$27,1,AC$5-$D166+1),0)</f>
        <v>0</v>
      </c>
      <c r="AD166" s="139" cm="1">
        <f t="array" ref="AD166">IF($D166&lt;=AD$5,$E166*INDEX($L$27:$BF$27,1,AD$5-$D166+1),0)</f>
        <v>0</v>
      </c>
      <c r="AE166" s="139" cm="1">
        <f t="array" ref="AE166">IF($D166&lt;=AE$5,$E166*INDEX($L$27:$BF$27,1,AE$5-$D166+1),0)</f>
        <v>0</v>
      </c>
      <c r="AF166" s="139" cm="1">
        <f t="array" ref="AF166">IF($D166&lt;=AF$5,$E166*INDEX($L$27:$BF$27,1,AF$5-$D166+1),0)</f>
        <v>0</v>
      </c>
      <c r="AG166" s="139" cm="1">
        <f t="array" ref="AG166">IF($D166&lt;=AG$5,$E166*INDEX($L$27:$BF$27,1,AG$5-$D166+1),0)</f>
        <v>0</v>
      </c>
      <c r="AH166" s="139" cm="1">
        <f t="array" ref="AH166">IF($D166&lt;=AH$5,$E166*INDEX($L$27:$BF$27,1,AH$5-$D166+1),0)</f>
        <v>0</v>
      </c>
      <c r="AI166" s="139" cm="1">
        <f t="array" ref="AI166">IF($D166&lt;=AI$5,$E166*INDEX($L$27:$BF$27,1,AI$5-$D166+1),0)</f>
        <v>0</v>
      </c>
      <c r="AJ166" s="139" cm="1">
        <f t="array" ref="AJ166">IF($D166&lt;=AJ$5,$E166*INDEX($L$27:$BF$27,1,AJ$5-$D166+1),0)</f>
        <v>0</v>
      </c>
      <c r="AK166" s="139" cm="1">
        <f t="array" ref="AK166">IF($D166&lt;=AK$5,$E166*INDEX($L$27:$BF$27,1,AK$5-$D166+1),0)</f>
        <v>0</v>
      </c>
      <c r="AL166" s="139" cm="1">
        <f t="array" ref="AL166">IF($D166&lt;=AL$5,$E166*INDEX($L$27:$BF$27,1,AL$5-$D166+1),0)</f>
        <v>0</v>
      </c>
      <c r="AM166" s="139" cm="1">
        <f t="array" ref="AM166">IF($D166&lt;=AM$5,$E166*INDEX($L$27:$BF$27,1,AM$5-$D166+1),0)</f>
        <v>0</v>
      </c>
      <c r="AN166" s="139" cm="1">
        <f t="array" ref="AN166">IF($D166&lt;=AN$5,$E166*INDEX($L$27:$BF$27,1,AN$5-$D166+1),0)</f>
        <v>0</v>
      </c>
      <c r="AO166" s="139" cm="1">
        <f t="array" ref="AO166">IF($D166&lt;=AO$5,$E166*INDEX($L$27:$BF$27,1,AO$5-$D166+1),0)</f>
        <v>0</v>
      </c>
      <c r="AP166" s="139" cm="1">
        <f t="array" ref="AP166">IF($D166&lt;=AP$5,$E166*INDEX($L$27:$BF$27,1,AP$5-$D166+1),0)</f>
        <v>0</v>
      </c>
      <c r="AQ166" s="139" cm="1">
        <f t="array" ref="AQ166">IF($D166&lt;=AQ$5,$E166*INDEX($L$27:$BF$27,1,AQ$5-$D166+1),0)</f>
        <v>0</v>
      </c>
      <c r="AR166" s="139" cm="1">
        <f t="array" ref="AR166">IF($D166&lt;=AR$5,$E166*INDEX($L$27:$BF$27,1,AR$5-$D166+1),0)</f>
        <v>0</v>
      </c>
      <c r="AS166" s="139" cm="1">
        <f t="array" ref="AS166">IF($D166&lt;=AS$5,$E166*INDEX($L$27:$BF$27,1,AS$5-$D166+1),0)</f>
        <v>0</v>
      </c>
      <c r="AT166" s="139" cm="1">
        <f t="array" ref="AT166">IF($D166&lt;=AT$5,$E166*INDEX($L$27:$BF$27,1,AT$5-$D166+1),0)</f>
        <v>0</v>
      </c>
      <c r="AU166" s="139" cm="1">
        <f t="array" ref="AU166">IF($D166&lt;=AU$5,$E166*INDEX($L$27:$BF$27,1,AU$5-$D166+1),0)</f>
        <v>0</v>
      </c>
      <c r="AV166" s="139" cm="1">
        <f t="array" ref="AV166">IF($D166&lt;=AV$5,$E166*INDEX($L$27:$BF$27,1,AV$5-$D166+1),0)</f>
        <v>0</v>
      </c>
      <c r="AW166" s="139" cm="1">
        <f t="array" ref="AW166">IF($D166&lt;=AW$5,$E166*INDEX($L$27:$BF$27,1,AW$5-$D166+1),0)</f>
        <v>0</v>
      </c>
      <c r="AX166" s="139" cm="1">
        <f t="array" ref="AX166">IF($D166&lt;=AX$5,$E166*INDEX($L$27:$BF$27,1,AX$5-$D166+1),0)</f>
        <v>0</v>
      </c>
      <c r="AY166" s="139" cm="1">
        <f t="array" ref="AY166">IF($D166&lt;=AY$5,$E166*INDEX($L$27:$BF$27,1,AY$5-$D166+1),0)</f>
        <v>0</v>
      </c>
      <c r="AZ166" s="139" cm="1">
        <f t="array" ref="AZ166">IF($D166&lt;=AZ$5,$E166*INDEX($L$27:$BF$27,1,AZ$5-$D166+1),0)</f>
        <v>0</v>
      </c>
      <c r="BA166" s="139" cm="1">
        <f t="array" ref="BA166">IF($D166&lt;=BA$5,$E166*INDEX($L$27:$BF$27,1,BA$5-$D166+1),0)</f>
        <v>0</v>
      </c>
      <c r="BB166" s="139" cm="1">
        <f t="array" ref="BB166">IF($D166&lt;=BB$5,$E166*INDEX($L$27:$BF$27,1,BB$5-$D166+1),0)</f>
        <v>0</v>
      </c>
      <c r="BC166" s="139" cm="1">
        <f t="array" ref="BC166">IF($D166&lt;=BC$5,$E166*INDEX($L$27:$BF$27,1,BC$5-$D166+1),0)</f>
        <v>0</v>
      </c>
      <c r="BD166" s="139" cm="1">
        <f t="array" ref="BD166">IF($D166&lt;=BD$5,$E166*INDEX($L$27:$BF$27,1,BD$5-$D166+1),0)</f>
        <v>0</v>
      </c>
      <c r="BE166" s="139" cm="1">
        <f t="array" ref="BE166">IF($D166&lt;=BE$5,$E166*INDEX($L$27:$BF$27,1,BE$5-$D166+1),0)</f>
        <v>0</v>
      </c>
      <c r="BF166" s="139" cm="1">
        <f t="array" ref="BF166">IF($D166&lt;=BF$5,$E166*INDEX($L$27:$BF$27,1,BF$5-$D166+1),0)</f>
        <v>0</v>
      </c>
      <c r="BH166" s="70">
        <f t="shared" ca="1" si="130"/>
        <v>0</v>
      </c>
      <c r="BI166" s="70">
        <f t="shared" ca="1" si="130"/>
        <v>0</v>
      </c>
      <c r="BJ166" s="70">
        <f t="shared" ca="1" si="130"/>
        <v>0</v>
      </c>
      <c r="BK166" s="70">
        <f t="shared" ca="1" si="130"/>
        <v>0</v>
      </c>
      <c r="BL166" s="70">
        <f t="shared" ca="1" si="130"/>
        <v>0</v>
      </c>
      <c r="BM166" s="70">
        <f t="shared" ca="1" si="130"/>
        <v>0</v>
      </c>
      <c r="BN166" s="70">
        <f t="shared" ca="1" si="130"/>
        <v>0</v>
      </c>
      <c r="BO166" s="70">
        <f t="shared" ca="1" si="130"/>
        <v>0</v>
      </c>
      <c r="BP166" s="70">
        <f t="shared" ca="1" si="130"/>
        <v>0</v>
      </c>
      <c r="BQ166" s="70">
        <f t="shared" ca="1" si="130"/>
        <v>0</v>
      </c>
      <c r="BR166" s="70">
        <f t="shared" ca="1" si="130"/>
        <v>0</v>
      </c>
      <c r="BS166" s="70">
        <f t="shared" ca="1" si="130"/>
        <v>0</v>
      </c>
      <c r="BT166" s="70">
        <f t="shared" ca="1" si="130"/>
        <v>0</v>
      </c>
      <c r="BU166" s="70">
        <f t="shared" ca="1" si="130"/>
        <v>0</v>
      </c>
      <c r="BV166" s="70">
        <f t="shared" ca="1" si="130"/>
        <v>0</v>
      </c>
      <c r="BW166" s="70">
        <f t="shared" ca="1" si="130"/>
        <v>0</v>
      </c>
      <c r="BX166" s="139"/>
      <c r="BY166" s="70">
        <f t="shared" ca="1" si="124"/>
        <v>0</v>
      </c>
      <c r="BZ166" s="70">
        <f t="shared" ca="1" si="124"/>
        <v>0</v>
      </c>
      <c r="CA166" s="70">
        <f t="shared" ca="1" si="124"/>
        <v>0</v>
      </c>
      <c r="CB166" s="70">
        <f t="shared" ca="1" si="124"/>
        <v>0</v>
      </c>
    </row>
    <row r="167" spans="2:80" s="217" customFormat="1" hidden="1" outlineLevel="1">
      <c r="B167" s="223">
        <f t="shared" si="125"/>
        <v>44985</v>
      </c>
      <c r="C167" s="136"/>
      <c r="D167" s="17">
        <f t="shared" si="126"/>
        <v>38</v>
      </c>
      <c r="E167" s="36" cm="1">
        <f t="array" ref="E167">INDEX(L$20:BF$20,1,D167)</f>
        <v>0</v>
      </c>
      <c r="F167" s="36"/>
      <c r="G167" s="36"/>
      <c r="H167" s="36"/>
      <c r="I167" s="36"/>
      <c r="J167" s="36"/>
      <c r="K167" s="36"/>
      <c r="L167" s="139" cm="1">
        <f t="array" ref="L167">IF($D167&lt;=L$5,$E167*INDEX($L$27:$BF$27,1,L$5-$D167+1),0)</f>
        <v>0</v>
      </c>
      <c r="M167" s="139" cm="1">
        <f t="array" ref="M167">IF($D167&lt;=M$5,$E167*INDEX($L$27:$BF$27,1,M$5-$D167+1),0)</f>
        <v>0</v>
      </c>
      <c r="N167" s="139" cm="1">
        <f t="array" ref="N167">IF($D167&lt;=N$5,$E167*INDEX($L$27:$BF$27,1,N$5-$D167+1),0)</f>
        <v>0</v>
      </c>
      <c r="O167" s="139" cm="1">
        <f t="array" ref="O167">IF($D167&lt;=O$5,$E167*INDEX($L$27:$BF$27,1,O$5-$D167+1),0)</f>
        <v>0</v>
      </c>
      <c r="P167" s="139" cm="1">
        <f t="array" ref="P167">IF($D167&lt;=P$5,$E167*INDEX($L$27:$BF$27,1,P$5-$D167+1),0)</f>
        <v>0</v>
      </c>
      <c r="Q167" s="139" cm="1">
        <f t="array" ref="Q167">IF($D167&lt;=Q$5,$E167*INDEX($L$27:$BF$27,1,Q$5-$D167+1),0)</f>
        <v>0</v>
      </c>
      <c r="R167" s="139" cm="1">
        <f t="array" ref="R167">IF($D167&lt;=R$5,$E167*INDEX($L$27:$BF$27,1,R$5-$D167+1),0)</f>
        <v>0</v>
      </c>
      <c r="S167" s="139" cm="1">
        <f t="array" ref="S167">IF($D167&lt;=S$5,$E167*INDEX($L$27:$BF$27,1,S$5-$D167+1),0)</f>
        <v>0</v>
      </c>
      <c r="T167" s="139" cm="1">
        <f t="array" ref="T167">IF($D167&lt;=T$5,$E167*INDEX($L$27:$BF$27,1,T$5-$D167+1),0)</f>
        <v>0</v>
      </c>
      <c r="U167" s="139" cm="1">
        <f t="array" ref="U167">IF($D167&lt;=U$5,$E167*INDEX($L$27:$BF$27,1,U$5-$D167+1),0)</f>
        <v>0</v>
      </c>
      <c r="V167" s="139" cm="1">
        <f t="array" ref="V167">IF($D167&lt;=V$5,$E167*INDEX($L$27:$BF$27,1,V$5-$D167+1),0)</f>
        <v>0</v>
      </c>
      <c r="W167" s="139" cm="1">
        <f t="array" ref="W167">IF($D167&lt;=W$5,$E167*INDEX($L$27:$BF$27,1,W$5-$D167+1),0)</f>
        <v>0</v>
      </c>
      <c r="X167" s="139" cm="1">
        <f t="array" ref="X167">IF($D167&lt;=X$5,$E167*INDEX($L$27:$BF$27,1,X$5-$D167+1),0)</f>
        <v>0</v>
      </c>
      <c r="Y167" s="139" cm="1">
        <f t="array" ref="Y167">IF($D167&lt;=Y$5,$E167*INDEX($L$27:$BF$27,1,Y$5-$D167+1),0)</f>
        <v>0</v>
      </c>
      <c r="Z167" s="139" cm="1">
        <f t="array" ref="Z167">IF($D167&lt;=Z$5,$E167*INDEX($L$27:$BF$27,1,Z$5-$D167+1),0)</f>
        <v>0</v>
      </c>
      <c r="AA167" s="139" cm="1">
        <f t="array" ref="AA167">IF($D167&lt;=AA$5,$E167*INDEX($L$27:$BF$27,1,AA$5-$D167+1),0)</f>
        <v>0</v>
      </c>
      <c r="AB167" s="139" cm="1">
        <f t="array" ref="AB167">IF($D167&lt;=AB$5,$E167*INDEX($L$27:$BF$27,1,AB$5-$D167+1),0)</f>
        <v>0</v>
      </c>
      <c r="AC167" s="139" cm="1">
        <f t="array" ref="AC167">IF($D167&lt;=AC$5,$E167*INDEX($L$27:$BF$27,1,AC$5-$D167+1),0)</f>
        <v>0</v>
      </c>
      <c r="AD167" s="139" cm="1">
        <f t="array" ref="AD167">IF($D167&lt;=AD$5,$E167*INDEX($L$27:$BF$27,1,AD$5-$D167+1),0)</f>
        <v>0</v>
      </c>
      <c r="AE167" s="139" cm="1">
        <f t="array" ref="AE167">IF($D167&lt;=AE$5,$E167*INDEX($L$27:$BF$27,1,AE$5-$D167+1),0)</f>
        <v>0</v>
      </c>
      <c r="AF167" s="139" cm="1">
        <f t="array" ref="AF167">IF($D167&lt;=AF$5,$E167*INDEX($L$27:$BF$27,1,AF$5-$D167+1),0)</f>
        <v>0</v>
      </c>
      <c r="AG167" s="139" cm="1">
        <f t="array" ref="AG167">IF($D167&lt;=AG$5,$E167*INDEX($L$27:$BF$27,1,AG$5-$D167+1),0)</f>
        <v>0</v>
      </c>
      <c r="AH167" s="139" cm="1">
        <f t="array" ref="AH167">IF($D167&lt;=AH$5,$E167*INDEX($L$27:$BF$27,1,AH$5-$D167+1),0)</f>
        <v>0</v>
      </c>
      <c r="AI167" s="139" cm="1">
        <f t="array" ref="AI167">IF($D167&lt;=AI$5,$E167*INDEX($L$27:$BF$27,1,AI$5-$D167+1),0)</f>
        <v>0</v>
      </c>
      <c r="AJ167" s="139" cm="1">
        <f t="array" ref="AJ167">IF($D167&lt;=AJ$5,$E167*INDEX($L$27:$BF$27,1,AJ$5-$D167+1),0)</f>
        <v>0</v>
      </c>
      <c r="AK167" s="139" cm="1">
        <f t="array" ref="AK167">IF($D167&lt;=AK$5,$E167*INDEX($L$27:$BF$27,1,AK$5-$D167+1),0)</f>
        <v>0</v>
      </c>
      <c r="AL167" s="139" cm="1">
        <f t="array" ref="AL167">IF($D167&lt;=AL$5,$E167*INDEX($L$27:$BF$27,1,AL$5-$D167+1),0)</f>
        <v>0</v>
      </c>
      <c r="AM167" s="139" cm="1">
        <f t="array" ref="AM167">IF($D167&lt;=AM$5,$E167*INDEX($L$27:$BF$27,1,AM$5-$D167+1),0)</f>
        <v>0</v>
      </c>
      <c r="AN167" s="139" cm="1">
        <f t="array" ref="AN167">IF($D167&lt;=AN$5,$E167*INDEX($L$27:$BF$27,1,AN$5-$D167+1),0)</f>
        <v>0</v>
      </c>
      <c r="AO167" s="139" cm="1">
        <f t="array" ref="AO167">IF($D167&lt;=AO$5,$E167*INDEX($L$27:$BF$27,1,AO$5-$D167+1),0)</f>
        <v>0</v>
      </c>
      <c r="AP167" s="139" cm="1">
        <f t="array" ref="AP167">IF($D167&lt;=AP$5,$E167*INDEX($L$27:$BF$27,1,AP$5-$D167+1),0)</f>
        <v>0</v>
      </c>
      <c r="AQ167" s="139" cm="1">
        <f t="array" ref="AQ167">IF($D167&lt;=AQ$5,$E167*INDEX($L$27:$BF$27,1,AQ$5-$D167+1),0)</f>
        <v>0</v>
      </c>
      <c r="AR167" s="139" cm="1">
        <f t="array" ref="AR167">IF($D167&lt;=AR$5,$E167*INDEX($L$27:$BF$27,1,AR$5-$D167+1),0)</f>
        <v>0</v>
      </c>
      <c r="AS167" s="139" cm="1">
        <f t="array" ref="AS167">IF($D167&lt;=AS$5,$E167*INDEX($L$27:$BF$27,1,AS$5-$D167+1),0)</f>
        <v>0</v>
      </c>
      <c r="AT167" s="139" cm="1">
        <f t="array" ref="AT167">IF($D167&lt;=AT$5,$E167*INDEX($L$27:$BF$27,1,AT$5-$D167+1),0)</f>
        <v>0</v>
      </c>
      <c r="AU167" s="139" cm="1">
        <f t="array" ref="AU167">IF($D167&lt;=AU$5,$E167*INDEX($L$27:$BF$27,1,AU$5-$D167+1),0)</f>
        <v>0</v>
      </c>
      <c r="AV167" s="139" cm="1">
        <f t="array" ref="AV167">IF($D167&lt;=AV$5,$E167*INDEX($L$27:$BF$27,1,AV$5-$D167+1),0)</f>
        <v>0</v>
      </c>
      <c r="AW167" s="139" cm="1">
        <f t="array" ref="AW167">IF($D167&lt;=AW$5,$E167*INDEX($L$27:$BF$27,1,AW$5-$D167+1),0)</f>
        <v>0</v>
      </c>
      <c r="AX167" s="139" cm="1">
        <f t="array" ref="AX167">IF($D167&lt;=AX$5,$E167*INDEX($L$27:$BF$27,1,AX$5-$D167+1),0)</f>
        <v>0</v>
      </c>
      <c r="AY167" s="139" cm="1">
        <f t="array" ref="AY167">IF($D167&lt;=AY$5,$E167*INDEX($L$27:$BF$27,1,AY$5-$D167+1),0)</f>
        <v>0</v>
      </c>
      <c r="AZ167" s="139" cm="1">
        <f t="array" ref="AZ167">IF($D167&lt;=AZ$5,$E167*INDEX($L$27:$BF$27,1,AZ$5-$D167+1),0)</f>
        <v>0</v>
      </c>
      <c r="BA167" s="139" cm="1">
        <f t="array" ref="BA167">IF($D167&lt;=BA$5,$E167*INDEX($L$27:$BF$27,1,BA$5-$D167+1),0)</f>
        <v>0</v>
      </c>
      <c r="BB167" s="139" cm="1">
        <f t="array" ref="BB167">IF($D167&lt;=BB$5,$E167*INDEX($L$27:$BF$27,1,BB$5-$D167+1),0)</f>
        <v>0</v>
      </c>
      <c r="BC167" s="139" cm="1">
        <f t="array" ref="BC167">IF($D167&lt;=BC$5,$E167*INDEX($L$27:$BF$27,1,BC$5-$D167+1),0)</f>
        <v>0</v>
      </c>
      <c r="BD167" s="139" cm="1">
        <f t="array" ref="BD167">IF($D167&lt;=BD$5,$E167*INDEX($L$27:$BF$27,1,BD$5-$D167+1),0)</f>
        <v>0</v>
      </c>
      <c r="BE167" s="139" cm="1">
        <f t="array" ref="BE167">IF($D167&lt;=BE$5,$E167*INDEX($L$27:$BF$27,1,BE$5-$D167+1),0)</f>
        <v>0</v>
      </c>
      <c r="BF167" s="139" cm="1">
        <f t="array" ref="BF167">IF($D167&lt;=BF$5,$E167*INDEX($L$27:$BF$27,1,BF$5-$D167+1),0)</f>
        <v>0</v>
      </c>
      <c r="BH167" s="70">
        <f t="shared" ca="1" si="130"/>
        <v>0</v>
      </c>
      <c r="BI167" s="70">
        <f t="shared" ca="1" si="130"/>
        <v>0</v>
      </c>
      <c r="BJ167" s="70">
        <f t="shared" ca="1" si="130"/>
        <v>0</v>
      </c>
      <c r="BK167" s="70">
        <f t="shared" ca="1" si="130"/>
        <v>0</v>
      </c>
      <c r="BL167" s="70">
        <f t="shared" ca="1" si="130"/>
        <v>0</v>
      </c>
      <c r="BM167" s="70">
        <f t="shared" ca="1" si="130"/>
        <v>0</v>
      </c>
      <c r="BN167" s="70">
        <f t="shared" ca="1" si="130"/>
        <v>0</v>
      </c>
      <c r="BO167" s="70">
        <f t="shared" ca="1" si="130"/>
        <v>0</v>
      </c>
      <c r="BP167" s="70">
        <f t="shared" ca="1" si="130"/>
        <v>0</v>
      </c>
      <c r="BQ167" s="70">
        <f t="shared" ca="1" si="130"/>
        <v>0</v>
      </c>
      <c r="BR167" s="70">
        <f t="shared" ca="1" si="130"/>
        <v>0</v>
      </c>
      <c r="BS167" s="70">
        <f t="shared" ca="1" si="130"/>
        <v>0</v>
      </c>
      <c r="BT167" s="70">
        <f t="shared" ca="1" si="130"/>
        <v>0</v>
      </c>
      <c r="BU167" s="70">
        <f t="shared" ca="1" si="130"/>
        <v>0</v>
      </c>
      <c r="BV167" s="70">
        <f t="shared" ca="1" si="130"/>
        <v>0</v>
      </c>
      <c r="BW167" s="70">
        <f t="shared" ca="1" si="130"/>
        <v>0</v>
      </c>
      <c r="BX167" s="139"/>
      <c r="BY167" s="70">
        <f t="shared" ca="1" si="124"/>
        <v>0</v>
      </c>
      <c r="BZ167" s="70">
        <f t="shared" ca="1" si="124"/>
        <v>0</v>
      </c>
      <c r="CA167" s="70">
        <f t="shared" ca="1" si="124"/>
        <v>0</v>
      </c>
      <c r="CB167" s="70">
        <f t="shared" ca="1" si="124"/>
        <v>0</v>
      </c>
    </row>
    <row r="168" spans="2:80" s="217" customFormat="1" hidden="1" outlineLevel="1">
      <c r="B168" s="223">
        <f t="shared" si="125"/>
        <v>45016</v>
      </c>
      <c r="C168" s="136"/>
      <c r="D168" s="17">
        <f t="shared" si="126"/>
        <v>39</v>
      </c>
      <c r="E168" s="36" cm="1">
        <f t="array" ref="E168">INDEX(L$20:BF$20,1,D168)</f>
        <v>0</v>
      </c>
      <c r="F168" s="36"/>
      <c r="G168" s="36"/>
      <c r="H168" s="36"/>
      <c r="I168" s="36"/>
      <c r="J168" s="36"/>
      <c r="K168" s="36"/>
      <c r="L168" s="139" cm="1">
        <f t="array" ref="L168">IF($D168&lt;=L$5,$E168*INDEX($L$27:$BF$27,1,L$5-$D168+1),0)</f>
        <v>0</v>
      </c>
      <c r="M168" s="139" cm="1">
        <f t="array" ref="M168">IF($D168&lt;=M$5,$E168*INDEX($L$27:$BF$27,1,M$5-$D168+1),0)</f>
        <v>0</v>
      </c>
      <c r="N168" s="139" cm="1">
        <f t="array" ref="N168">IF($D168&lt;=N$5,$E168*INDEX($L$27:$BF$27,1,N$5-$D168+1),0)</f>
        <v>0</v>
      </c>
      <c r="O168" s="139" cm="1">
        <f t="array" ref="O168">IF($D168&lt;=O$5,$E168*INDEX($L$27:$BF$27,1,O$5-$D168+1),0)</f>
        <v>0</v>
      </c>
      <c r="P168" s="139" cm="1">
        <f t="array" ref="P168">IF($D168&lt;=P$5,$E168*INDEX($L$27:$BF$27,1,P$5-$D168+1),0)</f>
        <v>0</v>
      </c>
      <c r="Q168" s="139" cm="1">
        <f t="array" ref="Q168">IF($D168&lt;=Q$5,$E168*INDEX($L$27:$BF$27,1,Q$5-$D168+1),0)</f>
        <v>0</v>
      </c>
      <c r="R168" s="139" cm="1">
        <f t="array" ref="R168">IF($D168&lt;=R$5,$E168*INDEX($L$27:$BF$27,1,R$5-$D168+1),0)</f>
        <v>0</v>
      </c>
      <c r="S168" s="139" cm="1">
        <f t="array" ref="S168">IF($D168&lt;=S$5,$E168*INDEX($L$27:$BF$27,1,S$5-$D168+1),0)</f>
        <v>0</v>
      </c>
      <c r="T168" s="139" cm="1">
        <f t="array" ref="T168">IF($D168&lt;=T$5,$E168*INDEX($L$27:$BF$27,1,T$5-$D168+1),0)</f>
        <v>0</v>
      </c>
      <c r="U168" s="139" cm="1">
        <f t="array" ref="U168">IF($D168&lt;=U$5,$E168*INDEX($L$27:$BF$27,1,U$5-$D168+1),0)</f>
        <v>0</v>
      </c>
      <c r="V168" s="139" cm="1">
        <f t="array" ref="V168">IF($D168&lt;=V$5,$E168*INDEX($L$27:$BF$27,1,V$5-$D168+1),0)</f>
        <v>0</v>
      </c>
      <c r="W168" s="139" cm="1">
        <f t="array" ref="W168">IF($D168&lt;=W$5,$E168*INDEX($L$27:$BF$27,1,W$5-$D168+1),0)</f>
        <v>0</v>
      </c>
      <c r="X168" s="139" cm="1">
        <f t="array" ref="X168">IF($D168&lt;=X$5,$E168*INDEX($L$27:$BF$27,1,X$5-$D168+1),0)</f>
        <v>0</v>
      </c>
      <c r="Y168" s="139" cm="1">
        <f t="array" ref="Y168">IF($D168&lt;=Y$5,$E168*INDEX($L$27:$BF$27,1,Y$5-$D168+1),0)</f>
        <v>0</v>
      </c>
      <c r="Z168" s="139" cm="1">
        <f t="array" ref="Z168">IF($D168&lt;=Z$5,$E168*INDEX($L$27:$BF$27,1,Z$5-$D168+1),0)</f>
        <v>0</v>
      </c>
      <c r="AA168" s="139" cm="1">
        <f t="array" ref="AA168">IF($D168&lt;=AA$5,$E168*INDEX($L$27:$BF$27,1,AA$5-$D168+1),0)</f>
        <v>0</v>
      </c>
      <c r="AB168" s="139" cm="1">
        <f t="array" ref="AB168">IF($D168&lt;=AB$5,$E168*INDEX($L$27:$BF$27,1,AB$5-$D168+1),0)</f>
        <v>0</v>
      </c>
      <c r="AC168" s="139" cm="1">
        <f t="array" ref="AC168">IF($D168&lt;=AC$5,$E168*INDEX($L$27:$BF$27,1,AC$5-$D168+1),0)</f>
        <v>0</v>
      </c>
      <c r="AD168" s="139" cm="1">
        <f t="array" ref="AD168">IF($D168&lt;=AD$5,$E168*INDEX($L$27:$BF$27,1,AD$5-$D168+1),0)</f>
        <v>0</v>
      </c>
      <c r="AE168" s="139" cm="1">
        <f t="array" ref="AE168">IF($D168&lt;=AE$5,$E168*INDEX($L$27:$BF$27,1,AE$5-$D168+1),0)</f>
        <v>0</v>
      </c>
      <c r="AF168" s="139" cm="1">
        <f t="array" ref="AF168">IF($D168&lt;=AF$5,$E168*INDEX($L$27:$BF$27,1,AF$5-$D168+1),0)</f>
        <v>0</v>
      </c>
      <c r="AG168" s="139" cm="1">
        <f t="array" ref="AG168">IF($D168&lt;=AG$5,$E168*INDEX($L$27:$BF$27,1,AG$5-$D168+1),0)</f>
        <v>0</v>
      </c>
      <c r="AH168" s="139" cm="1">
        <f t="array" ref="AH168">IF($D168&lt;=AH$5,$E168*INDEX($L$27:$BF$27,1,AH$5-$D168+1),0)</f>
        <v>0</v>
      </c>
      <c r="AI168" s="139" cm="1">
        <f t="array" ref="AI168">IF($D168&lt;=AI$5,$E168*INDEX($L$27:$BF$27,1,AI$5-$D168+1),0)</f>
        <v>0</v>
      </c>
      <c r="AJ168" s="139" cm="1">
        <f t="array" ref="AJ168">IF($D168&lt;=AJ$5,$E168*INDEX($L$27:$BF$27,1,AJ$5-$D168+1),0)</f>
        <v>0</v>
      </c>
      <c r="AK168" s="139" cm="1">
        <f t="array" ref="AK168">IF($D168&lt;=AK$5,$E168*INDEX($L$27:$BF$27,1,AK$5-$D168+1),0)</f>
        <v>0</v>
      </c>
      <c r="AL168" s="139" cm="1">
        <f t="array" ref="AL168">IF($D168&lt;=AL$5,$E168*INDEX($L$27:$BF$27,1,AL$5-$D168+1),0)</f>
        <v>0</v>
      </c>
      <c r="AM168" s="139" cm="1">
        <f t="array" ref="AM168">IF($D168&lt;=AM$5,$E168*INDEX($L$27:$BF$27,1,AM$5-$D168+1),0)</f>
        <v>0</v>
      </c>
      <c r="AN168" s="139" cm="1">
        <f t="array" ref="AN168">IF($D168&lt;=AN$5,$E168*INDEX($L$27:$BF$27,1,AN$5-$D168+1),0)</f>
        <v>0</v>
      </c>
      <c r="AO168" s="139" cm="1">
        <f t="array" ref="AO168">IF($D168&lt;=AO$5,$E168*INDEX($L$27:$BF$27,1,AO$5-$D168+1),0)</f>
        <v>0</v>
      </c>
      <c r="AP168" s="139" cm="1">
        <f t="array" ref="AP168">IF($D168&lt;=AP$5,$E168*INDEX($L$27:$BF$27,1,AP$5-$D168+1),0)</f>
        <v>0</v>
      </c>
      <c r="AQ168" s="139" cm="1">
        <f t="array" ref="AQ168">IF($D168&lt;=AQ$5,$E168*INDEX($L$27:$BF$27,1,AQ$5-$D168+1),0)</f>
        <v>0</v>
      </c>
      <c r="AR168" s="139" cm="1">
        <f t="array" ref="AR168">IF($D168&lt;=AR$5,$E168*INDEX($L$27:$BF$27,1,AR$5-$D168+1),0)</f>
        <v>0</v>
      </c>
      <c r="AS168" s="139" cm="1">
        <f t="array" ref="AS168">IF($D168&lt;=AS$5,$E168*INDEX($L$27:$BF$27,1,AS$5-$D168+1),0)</f>
        <v>0</v>
      </c>
      <c r="AT168" s="139" cm="1">
        <f t="array" ref="AT168">IF($D168&lt;=AT$5,$E168*INDEX($L$27:$BF$27,1,AT$5-$D168+1),0)</f>
        <v>0</v>
      </c>
      <c r="AU168" s="139" cm="1">
        <f t="array" ref="AU168">IF($D168&lt;=AU$5,$E168*INDEX($L$27:$BF$27,1,AU$5-$D168+1),0)</f>
        <v>0</v>
      </c>
      <c r="AV168" s="139" cm="1">
        <f t="array" ref="AV168">IF($D168&lt;=AV$5,$E168*INDEX($L$27:$BF$27,1,AV$5-$D168+1),0)</f>
        <v>0</v>
      </c>
      <c r="AW168" s="139" cm="1">
        <f t="array" ref="AW168">IF($D168&lt;=AW$5,$E168*INDEX($L$27:$BF$27,1,AW$5-$D168+1),0)</f>
        <v>0</v>
      </c>
      <c r="AX168" s="139" cm="1">
        <f t="array" ref="AX168">IF($D168&lt;=AX$5,$E168*INDEX($L$27:$BF$27,1,AX$5-$D168+1),0)</f>
        <v>0</v>
      </c>
      <c r="AY168" s="139" cm="1">
        <f t="array" ref="AY168">IF($D168&lt;=AY$5,$E168*INDEX($L$27:$BF$27,1,AY$5-$D168+1),0)</f>
        <v>0</v>
      </c>
      <c r="AZ168" s="139" cm="1">
        <f t="array" ref="AZ168">IF($D168&lt;=AZ$5,$E168*INDEX($L$27:$BF$27,1,AZ$5-$D168+1),0)</f>
        <v>0</v>
      </c>
      <c r="BA168" s="139" cm="1">
        <f t="array" ref="BA168">IF($D168&lt;=BA$5,$E168*INDEX($L$27:$BF$27,1,BA$5-$D168+1),0)</f>
        <v>0</v>
      </c>
      <c r="BB168" s="139" cm="1">
        <f t="array" ref="BB168">IF($D168&lt;=BB$5,$E168*INDEX($L$27:$BF$27,1,BB$5-$D168+1),0)</f>
        <v>0</v>
      </c>
      <c r="BC168" s="139" cm="1">
        <f t="array" ref="BC168">IF($D168&lt;=BC$5,$E168*INDEX($L$27:$BF$27,1,BC$5-$D168+1),0)</f>
        <v>0</v>
      </c>
      <c r="BD168" s="139" cm="1">
        <f t="array" ref="BD168">IF($D168&lt;=BD$5,$E168*INDEX($L$27:$BF$27,1,BD$5-$D168+1),0)</f>
        <v>0</v>
      </c>
      <c r="BE168" s="139" cm="1">
        <f t="array" ref="BE168">IF($D168&lt;=BE$5,$E168*INDEX($L$27:$BF$27,1,BE$5-$D168+1),0)</f>
        <v>0</v>
      </c>
      <c r="BF168" s="139" cm="1">
        <f t="array" ref="BF168">IF($D168&lt;=BF$5,$E168*INDEX($L$27:$BF$27,1,BF$5-$D168+1),0)</f>
        <v>0</v>
      </c>
      <c r="BH168" s="70">
        <f t="shared" ca="1" si="130"/>
        <v>0</v>
      </c>
      <c r="BI168" s="70">
        <f t="shared" ca="1" si="130"/>
        <v>0</v>
      </c>
      <c r="BJ168" s="70">
        <f t="shared" ca="1" si="130"/>
        <v>0</v>
      </c>
      <c r="BK168" s="70">
        <f t="shared" ca="1" si="130"/>
        <v>0</v>
      </c>
      <c r="BL168" s="70">
        <f t="shared" ca="1" si="130"/>
        <v>0</v>
      </c>
      <c r="BM168" s="70">
        <f t="shared" ca="1" si="130"/>
        <v>0</v>
      </c>
      <c r="BN168" s="70">
        <f t="shared" ca="1" si="130"/>
        <v>0</v>
      </c>
      <c r="BO168" s="70">
        <f t="shared" ca="1" si="130"/>
        <v>0</v>
      </c>
      <c r="BP168" s="70">
        <f t="shared" ca="1" si="130"/>
        <v>0</v>
      </c>
      <c r="BQ168" s="70">
        <f t="shared" ca="1" si="130"/>
        <v>0</v>
      </c>
      <c r="BR168" s="70">
        <f t="shared" ca="1" si="130"/>
        <v>0</v>
      </c>
      <c r="BS168" s="70">
        <f t="shared" ca="1" si="130"/>
        <v>0</v>
      </c>
      <c r="BT168" s="70">
        <f t="shared" ca="1" si="130"/>
        <v>0</v>
      </c>
      <c r="BU168" s="70">
        <f t="shared" ca="1" si="130"/>
        <v>0</v>
      </c>
      <c r="BV168" s="70">
        <f t="shared" ca="1" si="130"/>
        <v>0</v>
      </c>
      <c r="BW168" s="70">
        <f t="shared" ca="1" si="130"/>
        <v>0</v>
      </c>
      <c r="BX168" s="139"/>
      <c r="BY168" s="70">
        <f t="shared" ca="1" si="124"/>
        <v>0</v>
      </c>
      <c r="BZ168" s="70">
        <f t="shared" ca="1" si="124"/>
        <v>0</v>
      </c>
      <c r="CA168" s="70">
        <f t="shared" ca="1" si="124"/>
        <v>0</v>
      </c>
      <c r="CB168" s="70">
        <f t="shared" ca="1" si="124"/>
        <v>0</v>
      </c>
    </row>
    <row r="169" spans="2:80" s="217" customFormat="1" hidden="1" outlineLevel="1">
      <c r="B169" s="223">
        <f t="shared" si="125"/>
        <v>45046</v>
      </c>
      <c r="C169" s="136"/>
      <c r="D169" s="17">
        <f t="shared" si="126"/>
        <v>40</v>
      </c>
      <c r="E169" s="36" cm="1">
        <f t="array" ref="E169">INDEX(L$20:BF$20,1,D169)</f>
        <v>0</v>
      </c>
      <c r="F169" s="36"/>
      <c r="G169" s="36"/>
      <c r="H169" s="36"/>
      <c r="I169" s="36"/>
      <c r="J169" s="36"/>
      <c r="K169" s="36"/>
      <c r="L169" s="139" cm="1">
        <f t="array" ref="L169">IF($D169&lt;=L$5,$E169*INDEX($L$27:$BF$27,1,L$5-$D169+1),0)</f>
        <v>0</v>
      </c>
      <c r="M169" s="139" cm="1">
        <f t="array" ref="M169">IF($D169&lt;=M$5,$E169*INDEX($L$27:$BF$27,1,M$5-$D169+1),0)</f>
        <v>0</v>
      </c>
      <c r="N169" s="139" cm="1">
        <f t="array" ref="N169">IF($D169&lt;=N$5,$E169*INDEX($L$27:$BF$27,1,N$5-$D169+1),0)</f>
        <v>0</v>
      </c>
      <c r="O169" s="139" cm="1">
        <f t="array" ref="O169">IF($D169&lt;=O$5,$E169*INDEX($L$27:$BF$27,1,O$5-$D169+1),0)</f>
        <v>0</v>
      </c>
      <c r="P169" s="139" cm="1">
        <f t="array" ref="P169">IF($D169&lt;=P$5,$E169*INDEX($L$27:$BF$27,1,P$5-$D169+1),0)</f>
        <v>0</v>
      </c>
      <c r="Q169" s="139" cm="1">
        <f t="array" ref="Q169">IF($D169&lt;=Q$5,$E169*INDEX($L$27:$BF$27,1,Q$5-$D169+1),0)</f>
        <v>0</v>
      </c>
      <c r="R169" s="139" cm="1">
        <f t="array" ref="R169">IF($D169&lt;=R$5,$E169*INDEX($L$27:$BF$27,1,R$5-$D169+1),0)</f>
        <v>0</v>
      </c>
      <c r="S169" s="139" cm="1">
        <f t="array" ref="S169">IF($D169&lt;=S$5,$E169*INDEX($L$27:$BF$27,1,S$5-$D169+1),0)</f>
        <v>0</v>
      </c>
      <c r="T169" s="139" cm="1">
        <f t="array" ref="T169">IF($D169&lt;=T$5,$E169*INDEX($L$27:$BF$27,1,T$5-$D169+1),0)</f>
        <v>0</v>
      </c>
      <c r="U169" s="139" cm="1">
        <f t="array" ref="U169">IF($D169&lt;=U$5,$E169*INDEX($L$27:$BF$27,1,U$5-$D169+1),0)</f>
        <v>0</v>
      </c>
      <c r="V169" s="139" cm="1">
        <f t="array" ref="V169">IF($D169&lt;=V$5,$E169*INDEX($L$27:$BF$27,1,V$5-$D169+1),0)</f>
        <v>0</v>
      </c>
      <c r="W169" s="139" cm="1">
        <f t="array" ref="W169">IF($D169&lt;=W$5,$E169*INDEX($L$27:$BF$27,1,W$5-$D169+1),0)</f>
        <v>0</v>
      </c>
      <c r="X169" s="139" cm="1">
        <f t="array" ref="X169">IF($D169&lt;=X$5,$E169*INDEX($L$27:$BF$27,1,X$5-$D169+1),0)</f>
        <v>0</v>
      </c>
      <c r="Y169" s="139" cm="1">
        <f t="array" ref="Y169">IF($D169&lt;=Y$5,$E169*INDEX($L$27:$BF$27,1,Y$5-$D169+1),0)</f>
        <v>0</v>
      </c>
      <c r="Z169" s="139" cm="1">
        <f t="array" ref="Z169">IF($D169&lt;=Z$5,$E169*INDEX($L$27:$BF$27,1,Z$5-$D169+1),0)</f>
        <v>0</v>
      </c>
      <c r="AA169" s="139" cm="1">
        <f t="array" ref="AA169">IF($D169&lt;=AA$5,$E169*INDEX($L$27:$BF$27,1,AA$5-$D169+1),0)</f>
        <v>0</v>
      </c>
      <c r="AB169" s="139" cm="1">
        <f t="array" ref="AB169">IF($D169&lt;=AB$5,$E169*INDEX($L$27:$BF$27,1,AB$5-$D169+1),0)</f>
        <v>0</v>
      </c>
      <c r="AC169" s="139" cm="1">
        <f t="array" ref="AC169">IF($D169&lt;=AC$5,$E169*INDEX($L$27:$BF$27,1,AC$5-$D169+1),0)</f>
        <v>0</v>
      </c>
      <c r="AD169" s="139" cm="1">
        <f t="array" ref="AD169">IF($D169&lt;=AD$5,$E169*INDEX($L$27:$BF$27,1,AD$5-$D169+1),0)</f>
        <v>0</v>
      </c>
      <c r="AE169" s="139" cm="1">
        <f t="array" ref="AE169">IF($D169&lt;=AE$5,$E169*INDEX($L$27:$BF$27,1,AE$5-$D169+1),0)</f>
        <v>0</v>
      </c>
      <c r="AF169" s="139" cm="1">
        <f t="array" ref="AF169">IF($D169&lt;=AF$5,$E169*INDEX($L$27:$BF$27,1,AF$5-$D169+1),0)</f>
        <v>0</v>
      </c>
      <c r="AG169" s="139" cm="1">
        <f t="array" ref="AG169">IF($D169&lt;=AG$5,$E169*INDEX($L$27:$BF$27,1,AG$5-$D169+1),0)</f>
        <v>0</v>
      </c>
      <c r="AH169" s="139" cm="1">
        <f t="array" ref="AH169">IF($D169&lt;=AH$5,$E169*INDEX($L$27:$BF$27,1,AH$5-$D169+1),0)</f>
        <v>0</v>
      </c>
      <c r="AI169" s="139" cm="1">
        <f t="array" ref="AI169">IF($D169&lt;=AI$5,$E169*INDEX($L$27:$BF$27,1,AI$5-$D169+1),0)</f>
        <v>0</v>
      </c>
      <c r="AJ169" s="139" cm="1">
        <f t="array" ref="AJ169">IF($D169&lt;=AJ$5,$E169*INDEX($L$27:$BF$27,1,AJ$5-$D169+1),0)</f>
        <v>0</v>
      </c>
      <c r="AK169" s="139" cm="1">
        <f t="array" ref="AK169">IF($D169&lt;=AK$5,$E169*INDEX($L$27:$BF$27,1,AK$5-$D169+1),0)</f>
        <v>0</v>
      </c>
      <c r="AL169" s="139" cm="1">
        <f t="array" ref="AL169">IF($D169&lt;=AL$5,$E169*INDEX($L$27:$BF$27,1,AL$5-$D169+1),0)</f>
        <v>0</v>
      </c>
      <c r="AM169" s="139" cm="1">
        <f t="array" ref="AM169">IF($D169&lt;=AM$5,$E169*INDEX($L$27:$BF$27,1,AM$5-$D169+1),0)</f>
        <v>0</v>
      </c>
      <c r="AN169" s="139" cm="1">
        <f t="array" ref="AN169">IF($D169&lt;=AN$5,$E169*INDEX($L$27:$BF$27,1,AN$5-$D169+1),0)</f>
        <v>0</v>
      </c>
      <c r="AO169" s="139" cm="1">
        <f t="array" ref="AO169">IF($D169&lt;=AO$5,$E169*INDEX($L$27:$BF$27,1,AO$5-$D169+1),0)</f>
        <v>0</v>
      </c>
      <c r="AP169" s="139" cm="1">
        <f t="array" ref="AP169">IF($D169&lt;=AP$5,$E169*INDEX($L$27:$BF$27,1,AP$5-$D169+1),0)</f>
        <v>0</v>
      </c>
      <c r="AQ169" s="139" cm="1">
        <f t="array" ref="AQ169">IF($D169&lt;=AQ$5,$E169*INDEX($L$27:$BF$27,1,AQ$5-$D169+1),0)</f>
        <v>0</v>
      </c>
      <c r="AR169" s="139" cm="1">
        <f t="array" ref="AR169">IF($D169&lt;=AR$5,$E169*INDEX($L$27:$BF$27,1,AR$5-$D169+1),0)</f>
        <v>0</v>
      </c>
      <c r="AS169" s="139" cm="1">
        <f t="array" ref="AS169">IF($D169&lt;=AS$5,$E169*INDEX($L$27:$BF$27,1,AS$5-$D169+1),0)</f>
        <v>0</v>
      </c>
      <c r="AT169" s="139" cm="1">
        <f t="array" ref="AT169">IF($D169&lt;=AT$5,$E169*INDEX($L$27:$BF$27,1,AT$5-$D169+1),0)</f>
        <v>0</v>
      </c>
      <c r="AU169" s="139" cm="1">
        <f t="array" ref="AU169">IF($D169&lt;=AU$5,$E169*INDEX($L$27:$BF$27,1,AU$5-$D169+1),0)</f>
        <v>0</v>
      </c>
      <c r="AV169" s="139" cm="1">
        <f t="array" ref="AV169">IF($D169&lt;=AV$5,$E169*INDEX($L$27:$BF$27,1,AV$5-$D169+1),0)</f>
        <v>0</v>
      </c>
      <c r="AW169" s="139" cm="1">
        <f t="array" ref="AW169">IF($D169&lt;=AW$5,$E169*INDEX($L$27:$BF$27,1,AW$5-$D169+1),0)</f>
        <v>0</v>
      </c>
      <c r="AX169" s="139" cm="1">
        <f t="array" ref="AX169">IF($D169&lt;=AX$5,$E169*INDEX($L$27:$BF$27,1,AX$5-$D169+1),0)</f>
        <v>0</v>
      </c>
      <c r="AY169" s="139" cm="1">
        <f t="array" ref="AY169">IF($D169&lt;=AY$5,$E169*INDEX($L$27:$BF$27,1,AY$5-$D169+1),0)</f>
        <v>0</v>
      </c>
      <c r="AZ169" s="139" cm="1">
        <f t="array" ref="AZ169">IF($D169&lt;=AZ$5,$E169*INDEX($L$27:$BF$27,1,AZ$5-$D169+1),0)</f>
        <v>0</v>
      </c>
      <c r="BA169" s="139" cm="1">
        <f t="array" ref="BA169">IF($D169&lt;=BA$5,$E169*INDEX($L$27:$BF$27,1,BA$5-$D169+1),0)</f>
        <v>0</v>
      </c>
      <c r="BB169" s="139" cm="1">
        <f t="array" ref="BB169">IF($D169&lt;=BB$5,$E169*INDEX($L$27:$BF$27,1,BB$5-$D169+1),0)</f>
        <v>0</v>
      </c>
      <c r="BC169" s="139" cm="1">
        <f t="array" ref="BC169">IF($D169&lt;=BC$5,$E169*INDEX($L$27:$BF$27,1,BC$5-$D169+1),0)</f>
        <v>0</v>
      </c>
      <c r="BD169" s="139" cm="1">
        <f t="array" ref="BD169">IF($D169&lt;=BD$5,$E169*INDEX($L$27:$BF$27,1,BD$5-$D169+1),0)</f>
        <v>0</v>
      </c>
      <c r="BE169" s="139" cm="1">
        <f t="array" ref="BE169">IF($D169&lt;=BE$5,$E169*INDEX($L$27:$BF$27,1,BE$5-$D169+1),0)</f>
        <v>0</v>
      </c>
      <c r="BF169" s="139" cm="1">
        <f t="array" ref="BF169">IF($D169&lt;=BF$5,$E169*INDEX($L$27:$BF$27,1,BF$5-$D169+1),0)</f>
        <v>0</v>
      </c>
      <c r="BH169" s="70">
        <f t="shared" ca="1" si="130"/>
        <v>0</v>
      </c>
      <c r="BI169" s="70">
        <f t="shared" ca="1" si="130"/>
        <v>0</v>
      </c>
      <c r="BJ169" s="70">
        <f t="shared" ca="1" si="130"/>
        <v>0</v>
      </c>
      <c r="BK169" s="70">
        <f t="shared" ca="1" si="130"/>
        <v>0</v>
      </c>
      <c r="BL169" s="70">
        <f t="shared" ca="1" si="130"/>
        <v>0</v>
      </c>
      <c r="BM169" s="70">
        <f t="shared" ca="1" si="130"/>
        <v>0</v>
      </c>
      <c r="BN169" s="70">
        <f t="shared" ca="1" si="130"/>
        <v>0</v>
      </c>
      <c r="BO169" s="70">
        <f t="shared" ca="1" si="130"/>
        <v>0</v>
      </c>
      <c r="BP169" s="70">
        <f t="shared" ca="1" si="130"/>
        <v>0</v>
      </c>
      <c r="BQ169" s="70">
        <f t="shared" ca="1" si="130"/>
        <v>0</v>
      </c>
      <c r="BR169" s="70">
        <f t="shared" ca="1" si="130"/>
        <v>0</v>
      </c>
      <c r="BS169" s="70">
        <f t="shared" ca="1" si="130"/>
        <v>0</v>
      </c>
      <c r="BT169" s="70">
        <f t="shared" ca="1" si="130"/>
        <v>0</v>
      </c>
      <c r="BU169" s="70">
        <f t="shared" ca="1" si="130"/>
        <v>0</v>
      </c>
      <c r="BV169" s="70">
        <f t="shared" ca="1" si="130"/>
        <v>0</v>
      </c>
      <c r="BW169" s="70">
        <f t="shared" ca="1" si="130"/>
        <v>0</v>
      </c>
      <c r="BX169" s="139"/>
      <c r="BY169" s="70">
        <f t="shared" ca="1" si="124"/>
        <v>0</v>
      </c>
      <c r="BZ169" s="70">
        <f t="shared" ca="1" si="124"/>
        <v>0</v>
      </c>
      <c r="CA169" s="70">
        <f t="shared" ca="1" si="124"/>
        <v>0</v>
      </c>
      <c r="CB169" s="70">
        <f t="shared" ca="1" si="124"/>
        <v>0</v>
      </c>
    </row>
    <row r="170" spans="2:80" s="217" customFormat="1" hidden="1" outlineLevel="1">
      <c r="B170" s="223">
        <f t="shared" si="125"/>
        <v>45077</v>
      </c>
      <c r="C170" s="136"/>
      <c r="D170" s="17">
        <f t="shared" si="126"/>
        <v>41</v>
      </c>
      <c r="E170" s="36" cm="1">
        <f t="array" ref="E170">INDEX(L$20:BF$20,1,D170)</f>
        <v>0</v>
      </c>
      <c r="F170" s="36"/>
      <c r="G170" s="36"/>
      <c r="H170" s="36"/>
      <c r="I170" s="36"/>
      <c r="J170" s="36"/>
      <c r="K170" s="36"/>
      <c r="L170" s="139" cm="1">
        <f t="array" ref="L170">IF($D170&lt;=L$5,$E170*INDEX($L$27:$BF$27,1,L$5-$D170+1),0)</f>
        <v>0</v>
      </c>
      <c r="M170" s="139" cm="1">
        <f t="array" ref="M170">IF($D170&lt;=M$5,$E170*INDEX($L$27:$BF$27,1,M$5-$D170+1),0)</f>
        <v>0</v>
      </c>
      <c r="N170" s="139" cm="1">
        <f t="array" ref="N170">IF($D170&lt;=N$5,$E170*INDEX($L$27:$BF$27,1,N$5-$D170+1),0)</f>
        <v>0</v>
      </c>
      <c r="O170" s="139" cm="1">
        <f t="array" ref="O170">IF($D170&lt;=O$5,$E170*INDEX($L$27:$BF$27,1,O$5-$D170+1),0)</f>
        <v>0</v>
      </c>
      <c r="P170" s="139" cm="1">
        <f t="array" ref="P170">IF($D170&lt;=P$5,$E170*INDEX($L$27:$BF$27,1,P$5-$D170+1),0)</f>
        <v>0</v>
      </c>
      <c r="Q170" s="139" cm="1">
        <f t="array" ref="Q170">IF($D170&lt;=Q$5,$E170*INDEX($L$27:$BF$27,1,Q$5-$D170+1),0)</f>
        <v>0</v>
      </c>
      <c r="R170" s="139" cm="1">
        <f t="array" ref="R170">IF($D170&lt;=R$5,$E170*INDEX($L$27:$BF$27,1,R$5-$D170+1),0)</f>
        <v>0</v>
      </c>
      <c r="S170" s="139" cm="1">
        <f t="array" ref="S170">IF($D170&lt;=S$5,$E170*INDEX($L$27:$BF$27,1,S$5-$D170+1),0)</f>
        <v>0</v>
      </c>
      <c r="T170" s="139" cm="1">
        <f t="array" ref="T170">IF($D170&lt;=T$5,$E170*INDEX($L$27:$BF$27,1,T$5-$D170+1),0)</f>
        <v>0</v>
      </c>
      <c r="U170" s="139" cm="1">
        <f t="array" ref="U170">IF($D170&lt;=U$5,$E170*INDEX($L$27:$BF$27,1,U$5-$D170+1),0)</f>
        <v>0</v>
      </c>
      <c r="V170" s="139" cm="1">
        <f t="array" ref="V170">IF($D170&lt;=V$5,$E170*INDEX($L$27:$BF$27,1,V$5-$D170+1),0)</f>
        <v>0</v>
      </c>
      <c r="W170" s="139" cm="1">
        <f t="array" ref="W170">IF($D170&lt;=W$5,$E170*INDEX($L$27:$BF$27,1,W$5-$D170+1),0)</f>
        <v>0</v>
      </c>
      <c r="X170" s="139" cm="1">
        <f t="array" ref="X170">IF($D170&lt;=X$5,$E170*INDEX($L$27:$BF$27,1,X$5-$D170+1),0)</f>
        <v>0</v>
      </c>
      <c r="Y170" s="139" cm="1">
        <f t="array" ref="Y170">IF($D170&lt;=Y$5,$E170*INDEX($L$27:$BF$27,1,Y$5-$D170+1),0)</f>
        <v>0</v>
      </c>
      <c r="Z170" s="139" cm="1">
        <f t="array" ref="Z170">IF($D170&lt;=Z$5,$E170*INDEX($L$27:$BF$27,1,Z$5-$D170+1),0)</f>
        <v>0</v>
      </c>
      <c r="AA170" s="139" cm="1">
        <f t="array" ref="AA170">IF($D170&lt;=AA$5,$E170*INDEX($L$27:$BF$27,1,AA$5-$D170+1),0)</f>
        <v>0</v>
      </c>
      <c r="AB170" s="139" cm="1">
        <f t="array" ref="AB170">IF($D170&lt;=AB$5,$E170*INDEX($L$27:$BF$27,1,AB$5-$D170+1),0)</f>
        <v>0</v>
      </c>
      <c r="AC170" s="139" cm="1">
        <f t="array" ref="AC170">IF($D170&lt;=AC$5,$E170*INDEX($L$27:$BF$27,1,AC$5-$D170+1),0)</f>
        <v>0</v>
      </c>
      <c r="AD170" s="139" cm="1">
        <f t="array" ref="AD170">IF($D170&lt;=AD$5,$E170*INDEX($L$27:$BF$27,1,AD$5-$D170+1),0)</f>
        <v>0</v>
      </c>
      <c r="AE170" s="139" cm="1">
        <f t="array" ref="AE170">IF($D170&lt;=AE$5,$E170*INDEX($L$27:$BF$27,1,AE$5-$D170+1),0)</f>
        <v>0</v>
      </c>
      <c r="AF170" s="139" cm="1">
        <f t="array" ref="AF170">IF($D170&lt;=AF$5,$E170*INDEX($L$27:$BF$27,1,AF$5-$D170+1),0)</f>
        <v>0</v>
      </c>
      <c r="AG170" s="139" cm="1">
        <f t="array" ref="AG170">IF($D170&lt;=AG$5,$E170*INDEX($L$27:$BF$27,1,AG$5-$D170+1),0)</f>
        <v>0</v>
      </c>
      <c r="AH170" s="139" cm="1">
        <f t="array" ref="AH170">IF($D170&lt;=AH$5,$E170*INDEX($L$27:$BF$27,1,AH$5-$D170+1),0)</f>
        <v>0</v>
      </c>
      <c r="AI170" s="139" cm="1">
        <f t="array" ref="AI170">IF($D170&lt;=AI$5,$E170*INDEX($L$27:$BF$27,1,AI$5-$D170+1),0)</f>
        <v>0</v>
      </c>
      <c r="AJ170" s="139" cm="1">
        <f t="array" ref="AJ170">IF($D170&lt;=AJ$5,$E170*INDEX($L$27:$BF$27,1,AJ$5-$D170+1),0)</f>
        <v>0</v>
      </c>
      <c r="AK170" s="139" cm="1">
        <f t="array" ref="AK170">IF($D170&lt;=AK$5,$E170*INDEX($L$27:$BF$27,1,AK$5-$D170+1),0)</f>
        <v>0</v>
      </c>
      <c r="AL170" s="139" cm="1">
        <f t="array" ref="AL170">IF($D170&lt;=AL$5,$E170*INDEX($L$27:$BF$27,1,AL$5-$D170+1),0)</f>
        <v>0</v>
      </c>
      <c r="AM170" s="139" cm="1">
        <f t="array" ref="AM170">IF($D170&lt;=AM$5,$E170*INDEX($L$27:$BF$27,1,AM$5-$D170+1),0)</f>
        <v>0</v>
      </c>
      <c r="AN170" s="139" cm="1">
        <f t="array" ref="AN170">IF($D170&lt;=AN$5,$E170*INDEX($L$27:$BF$27,1,AN$5-$D170+1),0)</f>
        <v>0</v>
      </c>
      <c r="AO170" s="139" cm="1">
        <f t="array" ref="AO170">IF($D170&lt;=AO$5,$E170*INDEX($L$27:$BF$27,1,AO$5-$D170+1),0)</f>
        <v>0</v>
      </c>
      <c r="AP170" s="139" cm="1">
        <f t="array" ref="AP170">IF($D170&lt;=AP$5,$E170*INDEX($L$27:$BF$27,1,AP$5-$D170+1),0)</f>
        <v>0</v>
      </c>
      <c r="AQ170" s="139" cm="1">
        <f t="array" ref="AQ170">IF($D170&lt;=AQ$5,$E170*INDEX($L$27:$BF$27,1,AQ$5-$D170+1),0)</f>
        <v>0</v>
      </c>
      <c r="AR170" s="139" cm="1">
        <f t="array" ref="AR170">IF($D170&lt;=AR$5,$E170*INDEX($L$27:$BF$27,1,AR$5-$D170+1),0)</f>
        <v>0</v>
      </c>
      <c r="AS170" s="139" cm="1">
        <f t="array" ref="AS170">IF($D170&lt;=AS$5,$E170*INDEX($L$27:$BF$27,1,AS$5-$D170+1),0)</f>
        <v>0</v>
      </c>
      <c r="AT170" s="139" cm="1">
        <f t="array" ref="AT170">IF($D170&lt;=AT$5,$E170*INDEX($L$27:$BF$27,1,AT$5-$D170+1),0)</f>
        <v>0</v>
      </c>
      <c r="AU170" s="139" cm="1">
        <f t="array" ref="AU170">IF($D170&lt;=AU$5,$E170*INDEX($L$27:$BF$27,1,AU$5-$D170+1),0)</f>
        <v>0</v>
      </c>
      <c r="AV170" s="139" cm="1">
        <f t="array" ref="AV170">IF($D170&lt;=AV$5,$E170*INDEX($L$27:$BF$27,1,AV$5-$D170+1),0)</f>
        <v>0</v>
      </c>
      <c r="AW170" s="139" cm="1">
        <f t="array" ref="AW170">IF($D170&lt;=AW$5,$E170*INDEX($L$27:$BF$27,1,AW$5-$D170+1),0)</f>
        <v>0</v>
      </c>
      <c r="AX170" s="139" cm="1">
        <f t="array" ref="AX170">IF($D170&lt;=AX$5,$E170*INDEX($L$27:$BF$27,1,AX$5-$D170+1),0)</f>
        <v>0</v>
      </c>
      <c r="AY170" s="139" cm="1">
        <f t="array" ref="AY170">IF($D170&lt;=AY$5,$E170*INDEX($L$27:$BF$27,1,AY$5-$D170+1),0)</f>
        <v>0</v>
      </c>
      <c r="AZ170" s="139" cm="1">
        <f t="array" ref="AZ170">IF($D170&lt;=AZ$5,$E170*INDEX($L$27:$BF$27,1,AZ$5-$D170+1),0)</f>
        <v>0</v>
      </c>
      <c r="BA170" s="139" cm="1">
        <f t="array" ref="BA170">IF($D170&lt;=BA$5,$E170*INDEX($L$27:$BF$27,1,BA$5-$D170+1),0)</f>
        <v>0</v>
      </c>
      <c r="BB170" s="139" cm="1">
        <f t="array" ref="BB170">IF($D170&lt;=BB$5,$E170*INDEX($L$27:$BF$27,1,BB$5-$D170+1),0)</f>
        <v>0</v>
      </c>
      <c r="BC170" s="139" cm="1">
        <f t="array" ref="BC170">IF($D170&lt;=BC$5,$E170*INDEX($L$27:$BF$27,1,BC$5-$D170+1),0)</f>
        <v>0</v>
      </c>
      <c r="BD170" s="139" cm="1">
        <f t="array" ref="BD170">IF($D170&lt;=BD$5,$E170*INDEX($L$27:$BF$27,1,BD$5-$D170+1),0)</f>
        <v>0</v>
      </c>
      <c r="BE170" s="139" cm="1">
        <f t="array" ref="BE170">IF($D170&lt;=BE$5,$E170*INDEX($L$27:$BF$27,1,BE$5-$D170+1),0)</f>
        <v>0</v>
      </c>
      <c r="BF170" s="139" cm="1">
        <f t="array" ref="BF170">IF($D170&lt;=BF$5,$E170*INDEX($L$27:$BF$27,1,BF$5-$D170+1),0)</f>
        <v>0</v>
      </c>
      <c r="BH170" s="70">
        <f t="shared" ca="1" si="130"/>
        <v>0</v>
      </c>
      <c r="BI170" s="70">
        <f t="shared" ca="1" si="130"/>
        <v>0</v>
      </c>
      <c r="BJ170" s="70">
        <f t="shared" ca="1" si="130"/>
        <v>0</v>
      </c>
      <c r="BK170" s="70">
        <f t="shared" ca="1" si="130"/>
        <v>0</v>
      </c>
      <c r="BL170" s="70">
        <f t="shared" ca="1" si="130"/>
        <v>0</v>
      </c>
      <c r="BM170" s="70">
        <f t="shared" ca="1" si="130"/>
        <v>0</v>
      </c>
      <c r="BN170" s="70">
        <f t="shared" ca="1" si="130"/>
        <v>0</v>
      </c>
      <c r="BO170" s="70">
        <f t="shared" ca="1" si="130"/>
        <v>0</v>
      </c>
      <c r="BP170" s="70">
        <f t="shared" ca="1" si="130"/>
        <v>0</v>
      </c>
      <c r="BQ170" s="70">
        <f t="shared" ca="1" si="130"/>
        <v>0</v>
      </c>
      <c r="BR170" s="70">
        <f t="shared" ca="1" si="130"/>
        <v>0</v>
      </c>
      <c r="BS170" s="70">
        <f t="shared" ca="1" si="130"/>
        <v>0</v>
      </c>
      <c r="BT170" s="70">
        <f t="shared" ca="1" si="130"/>
        <v>0</v>
      </c>
      <c r="BU170" s="70">
        <f t="shared" ca="1" si="130"/>
        <v>0</v>
      </c>
      <c r="BV170" s="70">
        <f t="shared" ca="1" si="130"/>
        <v>0</v>
      </c>
      <c r="BW170" s="70">
        <f t="shared" ca="1" si="130"/>
        <v>0</v>
      </c>
      <c r="BX170" s="139"/>
      <c r="BY170" s="70">
        <f t="shared" ca="1" si="124"/>
        <v>0</v>
      </c>
      <c r="BZ170" s="70">
        <f t="shared" ca="1" si="124"/>
        <v>0</v>
      </c>
      <c r="CA170" s="70">
        <f t="shared" ca="1" si="124"/>
        <v>0</v>
      </c>
      <c r="CB170" s="70">
        <f t="shared" ca="1" si="124"/>
        <v>0</v>
      </c>
    </row>
    <row r="171" spans="2:80" s="217" customFormat="1" hidden="1" outlineLevel="1">
      <c r="B171" s="223">
        <f t="shared" si="125"/>
        <v>45107</v>
      </c>
      <c r="C171" s="136"/>
      <c r="D171" s="17">
        <f t="shared" si="126"/>
        <v>42</v>
      </c>
      <c r="E171" s="36" cm="1">
        <f t="array" ref="E171">INDEX(L$20:BF$20,1,D171)</f>
        <v>0</v>
      </c>
      <c r="F171" s="36"/>
      <c r="G171" s="36"/>
      <c r="H171" s="36"/>
      <c r="I171" s="36"/>
      <c r="J171" s="36"/>
      <c r="K171" s="36"/>
      <c r="L171" s="139" cm="1">
        <f t="array" ref="L171">IF($D171&lt;=L$5,$E171*INDEX($L$27:$BF$27,1,L$5-$D171+1),0)</f>
        <v>0</v>
      </c>
      <c r="M171" s="139" cm="1">
        <f t="array" ref="M171">IF($D171&lt;=M$5,$E171*INDEX($L$27:$BF$27,1,M$5-$D171+1),0)</f>
        <v>0</v>
      </c>
      <c r="N171" s="139" cm="1">
        <f t="array" ref="N171">IF($D171&lt;=N$5,$E171*INDEX($L$27:$BF$27,1,N$5-$D171+1),0)</f>
        <v>0</v>
      </c>
      <c r="O171" s="139" cm="1">
        <f t="array" ref="O171">IF($D171&lt;=O$5,$E171*INDEX($L$27:$BF$27,1,O$5-$D171+1),0)</f>
        <v>0</v>
      </c>
      <c r="P171" s="139" cm="1">
        <f t="array" ref="P171">IF($D171&lt;=P$5,$E171*INDEX($L$27:$BF$27,1,P$5-$D171+1),0)</f>
        <v>0</v>
      </c>
      <c r="Q171" s="139" cm="1">
        <f t="array" ref="Q171">IF($D171&lt;=Q$5,$E171*INDEX($L$27:$BF$27,1,Q$5-$D171+1),0)</f>
        <v>0</v>
      </c>
      <c r="R171" s="139" cm="1">
        <f t="array" ref="R171">IF($D171&lt;=R$5,$E171*INDEX($L$27:$BF$27,1,R$5-$D171+1),0)</f>
        <v>0</v>
      </c>
      <c r="S171" s="139" cm="1">
        <f t="array" ref="S171">IF($D171&lt;=S$5,$E171*INDEX($L$27:$BF$27,1,S$5-$D171+1),0)</f>
        <v>0</v>
      </c>
      <c r="T171" s="139" cm="1">
        <f t="array" ref="T171">IF($D171&lt;=T$5,$E171*INDEX($L$27:$BF$27,1,T$5-$D171+1),0)</f>
        <v>0</v>
      </c>
      <c r="U171" s="139" cm="1">
        <f t="array" ref="U171">IF($D171&lt;=U$5,$E171*INDEX($L$27:$BF$27,1,U$5-$D171+1),0)</f>
        <v>0</v>
      </c>
      <c r="V171" s="139" cm="1">
        <f t="array" ref="V171">IF($D171&lt;=V$5,$E171*INDEX($L$27:$BF$27,1,V$5-$D171+1),0)</f>
        <v>0</v>
      </c>
      <c r="W171" s="139" cm="1">
        <f t="array" ref="W171">IF($D171&lt;=W$5,$E171*INDEX($L$27:$BF$27,1,W$5-$D171+1),0)</f>
        <v>0</v>
      </c>
      <c r="X171" s="139" cm="1">
        <f t="array" ref="X171">IF($D171&lt;=X$5,$E171*INDEX($L$27:$BF$27,1,X$5-$D171+1),0)</f>
        <v>0</v>
      </c>
      <c r="Y171" s="139" cm="1">
        <f t="array" ref="Y171">IF($D171&lt;=Y$5,$E171*INDEX($L$27:$BF$27,1,Y$5-$D171+1),0)</f>
        <v>0</v>
      </c>
      <c r="Z171" s="139" cm="1">
        <f t="array" ref="Z171">IF($D171&lt;=Z$5,$E171*INDEX($L$27:$BF$27,1,Z$5-$D171+1),0)</f>
        <v>0</v>
      </c>
      <c r="AA171" s="139" cm="1">
        <f t="array" ref="AA171">IF($D171&lt;=AA$5,$E171*INDEX($L$27:$BF$27,1,AA$5-$D171+1),0)</f>
        <v>0</v>
      </c>
      <c r="AB171" s="139" cm="1">
        <f t="array" ref="AB171">IF($D171&lt;=AB$5,$E171*INDEX($L$27:$BF$27,1,AB$5-$D171+1),0)</f>
        <v>0</v>
      </c>
      <c r="AC171" s="139" cm="1">
        <f t="array" ref="AC171">IF($D171&lt;=AC$5,$E171*INDEX($L$27:$BF$27,1,AC$5-$D171+1),0)</f>
        <v>0</v>
      </c>
      <c r="AD171" s="139" cm="1">
        <f t="array" ref="AD171">IF($D171&lt;=AD$5,$E171*INDEX($L$27:$BF$27,1,AD$5-$D171+1),0)</f>
        <v>0</v>
      </c>
      <c r="AE171" s="139" cm="1">
        <f t="array" ref="AE171">IF($D171&lt;=AE$5,$E171*INDEX($L$27:$BF$27,1,AE$5-$D171+1),0)</f>
        <v>0</v>
      </c>
      <c r="AF171" s="139" cm="1">
        <f t="array" ref="AF171">IF($D171&lt;=AF$5,$E171*INDEX($L$27:$BF$27,1,AF$5-$D171+1),0)</f>
        <v>0</v>
      </c>
      <c r="AG171" s="139" cm="1">
        <f t="array" ref="AG171">IF($D171&lt;=AG$5,$E171*INDEX($L$27:$BF$27,1,AG$5-$D171+1),0)</f>
        <v>0</v>
      </c>
      <c r="AH171" s="139" cm="1">
        <f t="array" ref="AH171">IF($D171&lt;=AH$5,$E171*INDEX($L$27:$BF$27,1,AH$5-$D171+1),0)</f>
        <v>0</v>
      </c>
      <c r="AI171" s="139" cm="1">
        <f t="array" ref="AI171">IF($D171&lt;=AI$5,$E171*INDEX($L$27:$BF$27,1,AI$5-$D171+1),0)</f>
        <v>0</v>
      </c>
      <c r="AJ171" s="139" cm="1">
        <f t="array" ref="AJ171">IF($D171&lt;=AJ$5,$E171*INDEX($L$27:$BF$27,1,AJ$5-$D171+1),0)</f>
        <v>0</v>
      </c>
      <c r="AK171" s="139" cm="1">
        <f t="array" ref="AK171">IF($D171&lt;=AK$5,$E171*INDEX($L$27:$BF$27,1,AK$5-$D171+1),0)</f>
        <v>0</v>
      </c>
      <c r="AL171" s="139" cm="1">
        <f t="array" ref="AL171">IF($D171&lt;=AL$5,$E171*INDEX($L$27:$BF$27,1,AL$5-$D171+1),0)</f>
        <v>0</v>
      </c>
      <c r="AM171" s="139" cm="1">
        <f t="array" ref="AM171">IF($D171&lt;=AM$5,$E171*INDEX($L$27:$BF$27,1,AM$5-$D171+1),0)</f>
        <v>0</v>
      </c>
      <c r="AN171" s="139" cm="1">
        <f t="array" ref="AN171">IF($D171&lt;=AN$5,$E171*INDEX($L$27:$BF$27,1,AN$5-$D171+1),0)</f>
        <v>0</v>
      </c>
      <c r="AO171" s="139" cm="1">
        <f t="array" ref="AO171">IF($D171&lt;=AO$5,$E171*INDEX($L$27:$BF$27,1,AO$5-$D171+1),0)</f>
        <v>0</v>
      </c>
      <c r="AP171" s="139" cm="1">
        <f t="array" ref="AP171">IF($D171&lt;=AP$5,$E171*INDEX($L$27:$BF$27,1,AP$5-$D171+1),0)</f>
        <v>0</v>
      </c>
      <c r="AQ171" s="139" cm="1">
        <f t="array" ref="AQ171">IF($D171&lt;=AQ$5,$E171*INDEX($L$27:$BF$27,1,AQ$5-$D171+1),0)</f>
        <v>0</v>
      </c>
      <c r="AR171" s="139" cm="1">
        <f t="array" ref="AR171">IF($D171&lt;=AR$5,$E171*INDEX($L$27:$BF$27,1,AR$5-$D171+1),0)</f>
        <v>0</v>
      </c>
      <c r="AS171" s="139" cm="1">
        <f t="array" ref="AS171">IF($D171&lt;=AS$5,$E171*INDEX($L$27:$BF$27,1,AS$5-$D171+1),0)</f>
        <v>0</v>
      </c>
      <c r="AT171" s="139" cm="1">
        <f t="array" ref="AT171">IF($D171&lt;=AT$5,$E171*INDEX($L$27:$BF$27,1,AT$5-$D171+1),0)</f>
        <v>0</v>
      </c>
      <c r="AU171" s="139" cm="1">
        <f t="array" ref="AU171">IF($D171&lt;=AU$5,$E171*INDEX($L$27:$BF$27,1,AU$5-$D171+1),0)</f>
        <v>0</v>
      </c>
      <c r="AV171" s="139" cm="1">
        <f t="array" ref="AV171">IF($D171&lt;=AV$5,$E171*INDEX($L$27:$BF$27,1,AV$5-$D171+1),0)</f>
        <v>0</v>
      </c>
      <c r="AW171" s="139" cm="1">
        <f t="array" ref="AW171">IF($D171&lt;=AW$5,$E171*INDEX($L$27:$BF$27,1,AW$5-$D171+1),0)</f>
        <v>0</v>
      </c>
      <c r="AX171" s="139" cm="1">
        <f t="array" ref="AX171">IF($D171&lt;=AX$5,$E171*INDEX($L$27:$BF$27,1,AX$5-$D171+1),0)</f>
        <v>0</v>
      </c>
      <c r="AY171" s="139" cm="1">
        <f t="array" ref="AY171">IF($D171&lt;=AY$5,$E171*INDEX($L$27:$BF$27,1,AY$5-$D171+1),0)</f>
        <v>0</v>
      </c>
      <c r="AZ171" s="139" cm="1">
        <f t="array" ref="AZ171">IF($D171&lt;=AZ$5,$E171*INDEX($L$27:$BF$27,1,AZ$5-$D171+1),0)</f>
        <v>0</v>
      </c>
      <c r="BA171" s="139" cm="1">
        <f t="array" ref="BA171">IF($D171&lt;=BA$5,$E171*INDEX($L$27:$BF$27,1,BA$5-$D171+1),0)</f>
        <v>0</v>
      </c>
      <c r="BB171" s="139" cm="1">
        <f t="array" ref="BB171">IF($D171&lt;=BB$5,$E171*INDEX($L$27:$BF$27,1,BB$5-$D171+1),0)</f>
        <v>0</v>
      </c>
      <c r="BC171" s="139" cm="1">
        <f t="array" ref="BC171">IF($D171&lt;=BC$5,$E171*INDEX($L$27:$BF$27,1,BC$5-$D171+1),0)</f>
        <v>0</v>
      </c>
      <c r="BD171" s="139" cm="1">
        <f t="array" ref="BD171">IF($D171&lt;=BD$5,$E171*INDEX($L$27:$BF$27,1,BD$5-$D171+1),0)</f>
        <v>0</v>
      </c>
      <c r="BE171" s="139" cm="1">
        <f t="array" ref="BE171">IF($D171&lt;=BE$5,$E171*INDEX($L$27:$BF$27,1,BE$5-$D171+1),0)</f>
        <v>0</v>
      </c>
      <c r="BF171" s="139" cm="1">
        <f t="array" ref="BF171">IF($D171&lt;=BF$5,$E171*INDEX($L$27:$BF$27,1,BF$5-$D171+1),0)</f>
        <v>0</v>
      </c>
      <c r="BH171" s="70">
        <f t="shared" ca="1" si="130"/>
        <v>0</v>
      </c>
      <c r="BI171" s="70">
        <f t="shared" ca="1" si="130"/>
        <v>0</v>
      </c>
      <c r="BJ171" s="70">
        <f t="shared" ca="1" si="130"/>
        <v>0</v>
      </c>
      <c r="BK171" s="70">
        <f t="shared" ca="1" si="130"/>
        <v>0</v>
      </c>
      <c r="BL171" s="70">
        <f t="shared" ca="1" si="130"/>
        <v>0</v>
      </c>
      <c r="BM171" s="70">
        <f t="shared" ca="1" si="130"/>
        <v>0</v>
      </c>
      <c r="BN171" s="70">
        <f t="shared" ca="1" si="130"/>
        <v>0</v>
      </c>
      <c r="BO171" s="70">
        <f t="shared" ca="1" si="130"/>
        <v>0</v>
      </c>
      <c r="BP171" s="70">
        <f t="shared" ca="1" si="130"/>
        <v>0</v>
      </c>
      <c r="BQ171" s="70">
        <f t="shared" ca="1" si="130"/>
        <v>0</v>
      </c>
      <c r="BR171" s="70">
        <f t="shared" ca="1" si="130"/>
        <v>0</v>
      </c>
      <c r="BS171" s="70">
        <f t="shared" ca="1" si="130"/>
        <v>0</v>
      </c>
      <c r="BT171" s="70">
        <f t="shared" ca="1" si="130"/>
        <v>0</v>
      </c>
      <c r="BU171" s="70">
        <f t="shared" ca="1" si="130"/>
        <v>0</v>
      </c>
      <c r="BV171" s="70">
        <f t="shared" ca="1" si="130"/>
        <v>0</v>
      </c>
      <c r="BW171" s="70">
        <f t="shared" ca="1" si="130"/>
        <v>0</v>
      </c>
      <c r="BX171" s="139"/>
      <c r="BY171" s="70">
        <f t="shared" ca="1" si="124"/>
        <v>0</v>
      </c>
      <c r="BZ171" s="70">
        <f t="shared" ca="1" si="124"/>
        <v>0</v>
      </c>
      <c r="CA171" s="70">
        <f t="shared" ca="1" si="124"/>
        <v>0</v>
      </c>
      <c r="CB171" s="70">
        <f t="shared" ca="1" si="124"/>
        <v>0</v>
      </c>
    </row>
    <row r="172" spans="2:80" s="217" customFormat="1" hidden="1" outlineLevel="1">
      <c r="B172" s="223">
        <f t="shared" si="125"/>
        <v>45138</v>
      </c>
      <c r="C172" s="136"/>
      <c r="D172" s="17">
        <f t="shared" si="126"/>
        <v>43</v>
      </c>
      <c r="E172" s="36" cm="1">
        <f t="array" ref="E172">INDEX(L$20:BF$20,1,D172)</f>
        <v>0</v>
      </c>
      <c r="F172" s="36"/>
      <c r="G172" s="36"/>
      <c r="H172" s="36"/>
      <c r="I172" s="36"/>
      <c r="J172" s="36"/>
      <c r="K172" s="36"/>
      <c r="L172" s="139" cm="1">
        <f t="array" ref="L172">IF($D172&lt;=L$5,$E172*INDEX($L$27:$BF$27,1,L$5-$D172+1),0)</f>
        <v>0</v>
      </c>
      <c r="M172" s="139" cm="1">
        <f t="array" ref="M172">IF($D172&lt;=M$5,$E172*INDEX($L$27:$BF$27,1,M$5-$D172+1),0)</f>
        <v>0</v>
      </c>
      <c r="N172" s="139" cm="1">
        <f t="array" ref="N172">IF($D172&lt;=N$5,$E172*INDEX($L$27:$BF$27,1,N$5-$D172+1),0)</f>
        <v>0</v>
      </c>
      <c r="O172" s="139" cm="1">
        <f t="array" ref="O172">IF($D172&lt;=O$5,$E172*INDEX($L$27:$BF$27,1,O$5-$D172+1),0)</f>
        <v>0</v>
      </c>
      <c r="P172" s="139" cm="1">
        <f t="array" ref="P172">IF($D172&lt;=P$5,$E172*INDEX($L$27:$BF$27,1,P$5-$D172+1),0)</f>
        <v>0</v>
      </c>
      <c r="Q172" s="139" cm="1">
        <f t="array" ref="Q172">IF($D172&lt;=Q$5,$E172*INDEX($L$27:$BF$27,1,Q$5-$D172+1),0)</f>
        <v>0</v>
      </c>
      <c r="R172" s="139" cm="1">
        <f t="array" ref="R172">IF($D172&lt;=R$5,$E172*INDEX($L$27:$BF$27,1,R$5-$D172+1),0)</f>
        <v>0</v>
      </c>
      <c r="S172" s="139" cm="1">
        <f t="array" ref="S172">IF($D172&lt;=S$5,$E172*INDEX($L$27:$BF$27,1,S$5-$D172+1),0)</f>
        <v>0</v>
      </c>
      <c r="T172" s="139" cm="1">
        <f t="array" ref="T172">IF($D172&lt;=T$5,$E172*INDEX($L$27:$BF$27,1,T$5-$D172+1),0)</f>
        <v>0</v>
      </c>
      <c r="U172" s="139" cm="1">
        <f t="array" ref="U172">IF($D172&lt;=U$5,$E172*INDEX($L$27:$BF$27,1,U$5-$D172+1),0)</f>
        <v>0</v>
      </c>
      <c r="V172" s="139" cm="1">
        <f t="array" ref="V172">IF($D172&lt;=V$5,$E172*INDEX($L$27:$BF$27,1,V$5-$D172+1),0)</f>
        <v>0</v>
      </c>
      <c r="W172" s="139" cm="1">
        <f t="array" ref="W172">IF($D172&lt;=W$5,$E172*INDEX($L$27:$BF$27,1,W$5-$D172+1),0)</f>
        <v>0</v>
      </c>
      <c r="X172" s="139" cm="1">
        <f t="array" ref="X172">IF($D172&lt;=X$5,$E172*INDEX($L$27:$BF$27,1,X$5-$D172+1),0)</f>
        <v>0</v>
      </c>
      <c r="Y172" s="139" cm="1">
        <f t="array" ref="Y172">IF($D172&lt;=Y$5,$E172*INDEX($L$27:$BF$27,1,Y$5-$D172+1),0)</f>
        <v>0</v>
      </c>
      <c r="Z172" s="139" cm="1">
        <f t="array" ref="Z172">IF($D172&lt;=Z$5,$E172*INDEX($L$27:$BF$27,1,Z$5-$D172+1),0)</f>
        <v>0</v>
      </c>
      <c r="AA172" s="139" cm="1">
        <f t="array" ref="AA172">IF($D172&lt;=AA$5,$E172*INDEX($L$27:$BF$27,1,AA$5-$D172+1),0)</f>
        <v>0</v>
      </c>
      <c r="AB172" s="139" cm="1">
        <f t="array" ref="AB172">IF($D172&lt;=AB$5,$E172*INDEX($L$27:$BF$27,1,AB$5-$D172+1),0)</f>
        <v>0</v>
      </c>
      <c r="AC172" s="139" cm="1">
        <f t="array" ref="AC172">IF($D172&lt;=AC$5,$E172*INDEX($L$27:$BF$27,1,AC$5-$D172+1),0)</f>
        <v>0</v>
      </c>
      <c r="AD172" s="139" cm="1">
        <f t="array" ref="AD172">IF($D172&lt;=AD$5,$E172*INDEX($L$27:$BF$27,1,AD$5-$D172+1),0)</f>
        <v>0</v>
      </c>
      <c r="AE172" s="139" cm="1">
        <f t="array" ref="AE172">IF($D172&lt;=AE$5,$E172*INDEX($L$27:$BF$27,1,AE$5-$D172+1),0)</f>
        <v>0</v>
      </c>
      <c r="AF172" s="139" cm="1">
        <f t="array" ref="AF172">IF($D172&lt;=AF$5,$E172*INDEX($L$27:$BF$27,1,AF$5-$D172+1),0)</f>
        <v>0</v>
      </c>
      <c r="AG172" s="139" cm="1">
        <f t="array" ref="AG172">IF($D172&lt;=AG$5,$E172*INDEX($L$27:$BF$27,1,AG$5-$D172+1),0)</f>
        <v>0</v>
      </c>
      <c r="AH172" s="139" cm="1">
        <f t="array" ref="AH172">IF($D172&lt;=AH$5,$E172*INDEX($L$27:$BF$27,1,AH$5-$D172+1),0)</f>
        <v>0</v>
      </c>
      <c r="AI172" s="139" cm="1">
        <f t="array" ref="AI172">IF($D172&lt;=AI$5,$E172*INDEX($L$27:$BF$27,1,AI$5-$D172+1),0)</f>
        <v>0</v>
      </c>
      <c r="AJ172" s="139" cm="1">
        <f t="array" ref="AJ172">IF($D172&lt;=AJ$5,$E172*INDEX($L$27:$BF$27,1,AJ$5-$D172+1),0)</f>
        <v>0</v>
      </c>
      <c r="AK172" s="139" cm="1">
        <f t="array" ref="AK172">IF($D172&lt;=AK$5,$E172*INDEX($L$27:$BF$27,1,AK$5-$D172+1),0)</f>
        <v>0</v>
      </c>
      <c r="AL172" s="139" cm="1">
        <f t="array" ref="AL172">IF($D172&lt;=AL$5,$E172*INDEX($L$27:$BF$27,1,AL$5-$D172+1),0)</f>
        <v>0</v>
      </c>
      <c r="AM172" s="139" cm="1">
        <f t="array" ref="AM172">IF($D172&lt;=AM$5,$E172*INDEX($L$27:$BF$27,1,AM$5-$D172+1),0)</f>
        <v>0</v>
      </c>
      <c r="AN172" s="139" cm="1">
        <f t="array" ref="AN172">IF($D172&lt;=AN$5,$E172*INDEX($L$27:$BF$27,1,AN$5-$D172+1),0)</f>
        <v>0</v>
      </c>
      <c r="AO172" s="139" cm="1">
        <f t="array" ref="AO172">IF($D172&lt;=AO$5,$E172*INDEX($L$27:$BF$27,1,AO$5-$D172+1),0)</f>
        <v>0</v>
      </c>
      <c r="AP172" s="139" cm="1">
        <f t="array" ref="AP172">IF($D172&lt;=AP$5,$E172*INDEX($L$27:$BF$27,1,AP$5-$D172+1),0)</f>
        <v>0</v>
      </c>
      <c r="AQ172" s="139" cm="1">
        <f t="array" ref="AQ172">IF($D172&lt;=AQ$5,$E172*INDEX($L$27:$BF$27,1,AQ$5-$D172+1),0)</f>
        <v>0</v>
      </c>
      <c r="AR172" s="139" cm="1">
        <f t="array" ref="AR172">IF($D172&lt;=AR$5,$E172*INDEX($L$27:$BF$27,1,AR$5-$D172+1),0)</f>
        <v>0</v>
      </c>
      <c r="AS172" s="139" cm="1">
        <f t="array" ref="AS172">IF($D172&lt;=AS$5,$E172*INDEX($L$27:$BF$27,1,AS$5-$D172+1),0)</f>
        <v>0</v>
      </c>
      <c r="AT172" s="139" cm="1">
        <f t="array" ref="AT172">IF($D172&lt;=AT$5,$E172*INDEX($L$27:$BF$27,1,AT$5-$D172+1),0)</f>
        <v>0</v>
      </c>
      <c r="AU172" s="139" cm="1">
        <f t="array" ref="AU172">IF($D172&lt;=AU$5,$E172*INDEX($L$27:$BF$27,1,AU$5-$D172+1),0)</f>
        <v>0</v>
      </c>
      <c r="AV172" s="139" cm="1">
        <f t="array" ref="AV172">IF($D172&lt;=AV$5,$E172*INDEX($L$27:$BF$27,1,AV$5-$D172+1),0)</f>
        <v>0</v>
      </c>
      <c r="AW172" s="139" cm="1">
        <f t="array" ref="AW172">IF($D172&lt;=AW$5,$E172*INDEX($L$27:$BF$27,1,AW$5-$D172+1),0)</f>
        <v>0</v>
      </c>
      <c r="AX172" s="139" cm="1">
        <f t="array" ref="AX172">IF($D172&lt;=AX$5,$E172*INDEX($L$27:$BF$27,1,AX$5-$D172+1),0)</f>
        <v>0</v>
      </c>
      <c r="AY172" s="139" cm="1">
        <f t="array" ref="AY172">IF($D172&lt;=AY$5,$E172*INDEX($L$27:$BF$27,1,AY$5-$D172+1),0)</f>
        <v>0</v>
      </c>
      <c r="AZ172" s="139" cm="1">
        <f t="array" ref="AZ172">IF($D172&lt;=AZ$5,$E172*INDEX($L$27:$BF$27,1,AZ$5-$D172+1),0)</f>
        <v>0</v>
      </c>
      <c r="BA172" s="139" cm="1">
        <f t="array" ref="BA172">IF($D172&lt;=BA$5,$E172*INDEX($L$27:$BF$27,1,BA$5-$D172+1),0)</f>
        <v>0</v>
      </c>
      <c r="BB172" s="139" cm="1">
        <f t="array" ref="BB172">IF($D172&lt;=BB$5,$E172*INDEX($L$27:$BF$27,1,BB$5-$D172+1),0)</f>
        <v>0</v>
      </c>
      <c r="BC172" s="139" cm="1">
        <f t="array" ref="BC172">IF($D172&lt;=BC$5,$E172*INDEX($L$27:$BF$27,1,BC$5-$D172+1),0)</f>
        <v>0</v>
      </c>
      <c r="BD172" s="139" cm="1">
        <f t="array" ref="BD172">IF($D172&lt;=BD$5,$E172*INDEX($L$27:$BF$27,1,BD$5-$D172+1),0)</f>
        <v>0</v>
      </c>
      <c r="BE172" s="139" cm="1">
        <f t="array" ref="BE172">IF($D172&lt;=BE$5,$E172*INDEX($L$27:$BF$27,1,BE$5-$D172+1),0)</f>
        <v>0</v>
      </c>
      <c r="BF172" s="139" cm="1">
        <f t="array" ref="BF172">IF($D172&lt;=BF$5,$E172*INDEX($L$27:$BF$27,1,BF$5-$D172+1),0)</f>
        <v>0</v>
      </c>
      <c r="BH172" s="70">
        <f t="shared" ca="1" si="130"/>
        <v>0</v>
      </c>
      <c r="BI172" s="70">
        <f t="shared" ca="1" si="130"/>
        <v>0</v>
      </c>
      <c r="BJ172" s="70">
        <f t="shared" ca="1" si="130"/>
        <v>0</v>
      </c>
      <c r="BK172" s="70">
        <f t="shared" ca="1" si="130"/>
        <v>0</v>
      </c>
      <c r="BL172" s="70">
        <f t="shared" ca="1" si="130"/>
        <v>0</v>
      </c>
      <c r="BM172" s="70">
        <f t="shared" ca="1" si="130"/>
        <v>0</v>
      </c>
      <c r="BN172" s="70">
        <f t="shared" ca="1" si="130"/>
        <v>0</v>
      </c>
      <c r="BO172" s="70">
        <f t="shared" ca="1" si="130"/>
        <v>0</v>
      </c>
      <c r="BP172" s="70">
        <f t="shared" ca="1" si="130"/>
        <v>0</v>
      </c>
      <c r="BQ172" s="70">
        <f t="shared" ca="1" si="130"/>
        <v>0</v>
      </c>
      <c r="BR172" s="70">
        <f t="shared" ca="1" si="130"/>
        <v>0</v>
      </c>
      <c r="BS172" s="70">
        <f t="shared" ca="1" si="130"/>
        <v>0</v>
      </c>
      <c r="BT172" s="70">
        <f t="shared" ca="1" si="130"/>
        <v>0</v>
      </c>
      <c r="BU172" s="70">
        <f t="shared" ca="1" si="130"/>
        <v>0</v>
      </c>
      <c r="BV172" s="70">
        <f t="shared" ca="1" si="130"/>
        <v>0</v>
      </c>
      <c r="BW172" s="70">
        <f t="shared" ca="1" si="130"/>
        <v>0</v>
      </c>
      <c r="BX172" s="139"/>
      <c r="BY172" s="70">
        <f t="shared" ca="1" si="124"/>
        <v>0</v>
      </c>
      <c r="BZ172" s="70">
        <f t="shared" ca="1" si="124"/>
        <v>0</v>
      </c>
      <c r="CA172" s="70">
        <f t="shared" ca="1" si="124"/>
        <v>0</v>
      </c>
      <c r="CB172" s="70">
        <f t="shared" ca="1" si="124"/>
        <v>0</v>
      </c>
    </row>
    <row r="173" spans="2:80" s="217" customFormat="1" hidden="1" outlineLevel="1">
      <c r="B173" s="223">
        <f t="shared" si="125"/>
        <v>45169</v>
      </c>
      <c r="C173" s="136"/>
      <c r="D173" s="17">
        <f t="shared" si="126"/>
        <v>44</v>
      </c>
      <c r="E173" s="36" cm="1">
        <f t="array" ref="E173">INDEX(L$20:BF$20,1,D173)</f>
        <v>0</v>
      </c>
      <c r="F173" s="36"/>
      <c r="G173" s="36"/>
      <c r="H173" s="36"/>
      <c r="I173" s="36"/>
      <c r="J173" s="36"/>
      <c r="K173" s="36"/>
      <c r="L173" s="139" cm="1">
        <f t="array" ref="L173">IF($D173&lt;=L$5,$E173*INDEX($L$27:$BF$27,1,L$5-$D173+1),0)</f>
        <v>0</v>
      </c>
      <c r="M173" s="139" cm="1">
        <f t="array" ref="M173">IF($D173&lt;=M$5,$E173*INDEX($L$27:$BF$27,1,M$5-$D173+1),0)</f>
        <v>0</v>
      </c>
      <c r="N173" s="139" cm="1">
        <f t="array" ref="N173">IF($D173&lt;=N$5,$E173*INDEX($L$27:$BF$27,1,N$5-$D173+1),0)</f>
        <v>0</v>
      </c>
      <c r="O173" s="139" cm="1">
        <f t="array" ref="O173">IF($D173&lt;=O$5,$E173*INDEX($L$27:$BF$27,1,O$5-$D173+1),0)</f>
        <v>0</v>
      </c>
      <c r="P173" s="139" cm="1">
        <f t="array" ref="P173">IF($D173&lt;=P$5,$E173*INDEX($L$27:$BF$27,1,P$5-$D173+1),0)</f>
        <v>0</v>
      </c>
      <c r="Q173" s="139" cm="1">
        <f t="array" ref="Q173">IF($D173&lt;=Q$5,$E173*INDEX($L$27:$BF$27,1,Q$5-$D173+1),0)</f>
        <v>0</v>
      </c>
      <c r="R173" s="139" cm="1">
        <f t="array" ref="R173">IF($D173&lt;=R$5,$E173*INDEX($L$27:$BF$27,1,R$5-$D173+1),0)</f>
        <v>0</v>
      </c>
      <c r="S173" s="139" cm="1">
        <f t="array" ref="S173">IF($D173&lt;=S$5,$E173*INDEX($L$27:$BF$27,1,S$5-$D173+1),0)</f>
        <v>0</v>
      </c>
      <c r="T173" s="139" cm="1">
        <f t="array" ref="T173">IF($D173&lt;=T$5,$E173*INDEX($L$27:$BF$27,1,T$5-$D173+1),0)</f>
        <v>0</v>
      </c>
      <c r="U173" s="139" cm="1">
        <f t="array" ref="U173">IF($D173&lt;=U$5,$E173*INDEX($L$27:$BF$27,1,U$5-$D173+1),0)</f>
        <v>0</v>
      </c>
      <c r="V173" s="139" cm="1">
        <f t="array" ref="V173">IF($D173&lt;=V$5,$E173*INDEX($L$27:$BF$27,1,V$5-$D173+1),0)</f>
        <v>0</v>
      </c>
      <c r="W173" s="139" cm="1">
        <f t="array" ref="W173">IF($D173&lt;=W$5,$E173*INDEX($L$27:$BF$27,1,W$5-$D173+1),0)</f>
        <v>0</v>
      </c>
      <c r="X173" s="139" cm="1">
        <f t="array" ref="X173">IF($D173&lt;=X$5,$E173*INDEX($L$27:$BF$27,1,X$5-$D173+1),0)</f>
        <v>0</v>
      </c>
      <c r="Y173" s="139" cm="1">
        <f t="array" ref="Y173">IF($D173&lt;=Y$5,$E173*INDEX($L$27:$BF$27,1,Y$5-$D173+1),0)</f>
        <v>0</v>
      </c>
      <c r="Z173" s="139" cm="1">
        <f t="array" ref="Z173">IF($D173&lt;=Z$5,$E173*INDEX($L$27:$BF$27,1,Z$5-$D173+1),0)</f>
        <v>0</v>
      </c>
      <c r="AA173" s="139" cm="1">
        <f t="array" ref="AA173">IF($D173&lt;=AA$5,$E173*INDEX($L$27:$BF$27,1,AA$5-$D173+1),0)</f>
        <v>0</v>
      </c>
      <c r="AB173" s="139" cm="1">
        <f t="array" ref="AB173">IF($D173&lt;=AB$5,$E173*INDEX($L$27:$BF$27,1,AB$5-$D173+1),0)</f>
        <v>0</v>
      </c>
      <c r="AC173" s="139" cm="1">
        <f t="array" ref="AC173">IF($D173&lt;=AC$5,$E173*INDEX($L$27:$BF$27,1,AC$5-$D173+1),0)</f>
        <v>0</v>
      </c>
      <c r="AD173" s="139" cm="1">
        <f t="array" ref="AD173">IF($D173&lt;=AD$5,$E173*INDEX($L$27:$BF$27,1,AD$5-$D173+1),0)</f>
        <v>0</v>
      </c>
      <c r="AE173" s="139" cm="1">
        <f t="array" ref="AE173">IF($D173&lt;=AE$5,$E173*INDEX($L$27:$BF$27,1,AE$5-$D173+1),0)</f>
        <v>0</v>
      </c>
      <c r="AF173" s="139" cm="1">
        <f t="array" ref="AF173">IF($D173&lt;=AF$5,$E173*INDEX($L$27:$BF$27,1,AF$5-$D173+1),0)</f>
        <v>0</v>
      </c>
      <c r="AG173" s="139" cm="1">
        <f t="array" ref="AG173">IF($D173&lt;=AG$5,$E173*INDEX($L$27:$BF$27,1,AG$5-$D173+1),0)</f>
        <v>0</v>
      </c>
      <c r="AH173" s="139" cm="1">
        <f t="array" ref="AH173">IF($D173&lt;=AH$5,$E173*INDEX($L$27:$BF$27,1,AH$5-$D173+1),0)</f>
        <v>0</v>
      </c>
      <c r="AI173" s="139" cm="1">
        <f t="array" ref="AI173">IF($D173&lt;=AI$5,$E173*INDEX($L$27:$BF$27,1,AI$5-$D173+1),0)</f>
        <v>0</v>
      </c>
      <c r="AJ173" s="139" cm="1">
        <f t="array" ref="AJ173">IF($D173&lt;=AJ$5,$E173*INDEX($L$27:$BF$27,1,AJ$5-$D173+1),0)</f>
        <v>0</v>
      </c>
      <c r="AK173" s="139" cm="1">
        <f t="array" ref="AK173">IF($D173&lt;=AK$5,$E173*INDEX($L$27:$BF$27,1,AK$5-$D173+1),0)</f>
        <v>0</v>
      </c>
      <c r="AL173" s="139" cm="1">
        <f t="array" ref="AL173">IF($D173&lt;=AL$5,$E173*INDEX($L$27:$BF$27,1,AL$5-$D173+1),0)</f>
        <v>0</v>
      </c>
      <c r="AM173" s="139" cm="1">
        <f t="array" ref="AM173">IF($D173&lt;=AM$5,$E173*INDEX($L$27:$BF$27,1,AM$5-$D173+1),0)</f>
        <v>0</v>
      </c>
      <c r="AN173" s="139" cm="1">
        <f t="array" ref="AN173">IF($D173&lt;=AN$5,$E173*INDEX($L$27:$BF$27,1,AN$5-$D173+1),0)</f>
        <v>0</v>
      </c>
      <c r="AO173" s="139" cm="1">
        <f t="array" ref="AO173">IF($D173&lt;=AO$5,$E173*INDEX($L$27:$BF$27,1,AO$5-$D173+1),0)</f>
        <v>0</v>
      </c>
      <c r="AP173" s="139" cm="1">
        <f t="array" ref="AP173">IF($D173&lt;=AP$5,$E173*INDEX($L$27:$BF$27,1,AP$5-$D173+1),0)</f>
        <v>0</v>
      </c>
      <c r="AQ173" s="139" cm="1">
        <f t="array" ref="AQ173">IF($D173&lt;=AQ$5,$E173*INDEX($L$27:$BF$27,1,AQ$5-$D173+1),0)</f>
        <v>0</v>
      </c>
      <c r="AR173" s="139" cm="1">
        <f t="array" ref="AR173">IF($D173&lt;=AR$5,$E173*INDEX($L$27:$BF$27,1,AR$5-$D173+1),0)</f>
        <v>0</v>
      </c>
      <c r="AS173" s="139" cm="1">
        <f t="array" ref="AS173">IF($D173&lt;=AS$5,$E173*INDEX($L$27:$BF$27,1,AS$5-$D173+1),0)</f>
        <v>0</v>
      </c>
      <c r="AT173" s="139" cm="1">
        <f t="array" ref="AT173">IF($D173&lt;=AT$5,$E173*INDEX($L$27:$BF$27,1,AT$5-$D173+1),0)</f>
        <v>0</v>
      </c>
      <c r="AU173" s="139" cm="1">
        <f t="array" ref="AU173">IF($D173&lt;=AU$5,$E173*INDEX($L$27:$BF$27,1,AU$5-$D173+1),0)</f>
        <v>0</v>
      </c>
      <c r="AV173" s="139" cm="1">
        <f t="array" ref="AV173">IF($D173&lt;=AV$5,$E173*INDEX($L$27:$BF$27,1,AV$5-$D173+1),0)</f>
        <v>0</v>
      </c>
      <c r="AW173" s="139" cm="1">
        <f t="array" ref="AW173">IF($D173&lt;=AW$5,$E173*INDEX($L$27:$BF$27,1,AW$5-$D173+1),0)</f>
        <v>0</v>
      </c>
      <c r="AX173" s="139" cm="1">
        <f t="array" ref="AX173">IF($D173&lt;=AX$5,$E173*INDEX($L$27:$BF$27,1,AX$5-$D173+1),0)</f>
        <v>0</v>
      </c>
      <c r="AY173" s="139" cm="1">
        <f t="array" ref="AY173">IF($D173&lt;=AY$5,$E173*INDEX($L$27:$BF$27,1,AY$5-$D173+1),0)</f>
        <v>0</v>
      </c>
      <c r="AZ173" s="139" cm="1">
        <f t="array" ref="AZ173">IF($D173&lt;=AZ$5,$E173*INDEX($L$27:$BF$27,1,AZ$5-$D173+1),0)</f>
        <v>0</v>
      </c>
      <c r="BA173" s="139" cm="1">
        <f t="array" ref="BA173">IF($D173&lt;=BA$5,$E173*INDEX($L$27:$BF$27,1,BA$5-$D173+1),0)</f>
        <v>0</v>
      </c>
      <c r="BB173" s="139" cm="1">
        <f t="array" ref="BB173">IF($D173&lt;=BB$5,$E173*INDEX($L$27:$BF$27,1,BB$5-$D173+1),0)</f>
        <v>0</v>
      </c>
      <c r="BC173" s="139" cm="1">
        <f t="array" ref="BC173">IF($D173&lt;=BC$5,$E173*INDEX($L$27:$BF$27,1,BC$5-$D173+1),0)</f>
        <v>0</v>
      </c>
      <c r="BD173" s="139" cm="1">
        <f t="array" ref="BD173">IF($D173&lt;=BD$5,$E173*INDEX($L$27:$BF$27,1,BD$5-$D173+1),0)</f>
        <v>0</v>
      </c>
      <c r="BE173" s="139" cm="1">
        <f t="array" ref="BE173">IF($D173&lt;=BE$5,$E173*INDEX($L$27:$BF$27,1,BE$5-$D173+1),0)</f>
        <v>0</v>
      </c>
      <c r="BF173" s="139" cm="1">
        <f t="array" ref="BF173">IF($D173&lt;=BF$5,$E173*INDEX($L$27:$BF$27,1,BF$5-$D173+1),0)</f>
        <v>0</v>
      </c>
      <c r="BH173" s="70">
        <f t="shared" ca="1" si="130"/>
        <v>0</v>
      </c>
      <c r="BI173" s="70">
        <f t="shared" ca="1" si="130"/>
        <v>0</v>
      </c>
      <c r="BJ173" s="70">
        <f t="shared" ca="1" si="130"/>
        <v>0</v>
      </c>
      <c r="BK173" s="70">
        <f t="shared" ca="1" si="130"/>
        <v>0</v>
      </c>
      <c r="BL173" s="70">
        <f t="shared" ca="1" si="130"/>
        <v>0</v>
      </c>
      <c r="BM173" s="70">
        <f t="shared" ca="1" si="130"/>
        <v>0</v>
      </c>
      <c r="BN173" s="70">
        <f t="shared" ca="1" si="130"/>
        <v>0</v>
      </c>
      <c r="BO173" s="70">
        <f t="shared" ca="1" si="130"/>
        <v>0</v>
      </c>
      <c r="BP173" s="70">
        <f t="shared" ca="1" si="130"/>
        <v>0</v>
      </c>
      <c r="BQ173" s="70">
        <f t="shared" ca="1" si="130"/>
        <v>0</v>
      </c>
      <c r="BR173" s="70">
        <f t="shared" ca="1" si="130"/>
        <v>0</v>
      </c>
      <c r="BS173" s="70">
        <f t="shared" ca="1" si="130"/>
        <v>0</v>
      </c>
      <c r="BT173" s="70">
        <f t="shared" ca="1" si="130"/>
        <v>0</v>
      </c>
      <c r="BU173" s="70">
        <f t="shared" ca="1" si="130"/>
        <v>0</v>
      </c>
      <c r="BV173" s="70">
        <f t="shared" ca="1" si="130"/>
        <v>0</v>
      </c>
      <c r="BW173" s="70">
        <f t="shared" ca="1" si="130"/>
        <v>0</v>
      </c>
      <c r="BX173" s="139"/>
      <c r="BY173" s="70">
        <f t="shared" ca="1" si="124"/>
        <v>0</v>
      </c>
      <c r="BZ173" s="70">
        <f t="shared" ca="1" si="124"/>
        <v>0</v>
      </c>
      <c r="CA173" s="70">
        <f t="shared" ca="1" si="124"/>
        <v>0</v>
      </c>
      <c r="CB173" s="70">
        <f t="shared" ca="1" si="124"/>
        <v>0</v>
      </c>
    </row>
    <row r="174" spans="2:80" s="217" customFormat="1" hidden="1" outlineLevel="1">
      <c r="B174" s="223">
        <f t="shared" si="125"/>
        <v>45199</v>
      </c>
      <c r="C174" s="136"/>
      <c r="D174" s="17">
        <f t="shared" si="126"/>
        <v>45</v>
      </c>
      <c r="E174" s="36" cm="1">
        <f t="array" ref="E174">INDEX(L$20:BF$20,1,D174)</f>
        <v>0</v>
      </c>
      <c r="F174" s="36"/>
      <c r="G174" s="36"/>
      <c r="H174" s="36"/>
      <c r="I174" s="36"/>
      <c r="J174" s="36"/>
      <c r="K174" s="36"/>
      <c r="L174" s="139" cm="1">
        <f t="array" ref="L174">IF($D174&lt;=L$5,$E174*INDEX($L$27:$BF$27,1,L$5-$D174+1),0)</f>
        <v>0</v>
      </c>
      <c r="M174" s="139" cm="1">
        <f t="array" ref="M174">IF($D174&lt;=M$5,$E174*INDEX($L$27:$BF$27,1,M$5-$D174+1),0)</f>
        <v>0</v>
      </c>
      <c r="N174" s="139" cm="1">
        <f t="array" ref="N174">IF($D174&lt;=N$5,$E174*INDEX($L$27:$BF$27,1,N$5-$D174+1),0)</f>
        <v>0</v>
      </c>
      <c r="O174" s="139" cm="1">
        <f t="array" ref="O174">IF($D174&lt;=O$5,$E174*INDEX($L$27:$BF$27,1,O$5-$D174+1),0)</f>
        <v>0</v>
      </c>
      <c r="P174" s="139" cm="1">
        <f t="array" ref="P174">IF($D174&lt;=P$5,$E174*INDEX($L$27:$BF$27,1,P$5-$D174+1),0)</f>
        <v>0</v>
      </c>
      <c r="Q174" s="139" cm="1">
        <f t="array" ref="Q174">IF($D174&lt;=Q$5,$E174*INDEX($L$27:$BF$27,1,Q$5-$D174+1),0)</f>
        <v>0</v>
      </c>
      <c r="R174" s="139" cm="1">
        <f t="array" ref="R174">IF($D174&lt;=R$5,$E174*INDEX($L$27:$BF$27,1,R$5-$D174+1),0)</f>
        <v>0</v>
      </c>
      <c r="S174" s="139" cm="1">
        <f t="array" ref="S174">IF($D174&lt;=S$5,$E174*INDEX($L$27:$BF$27,1,S$5-$D174+1),0)</f>
        <v>0</v>
      </c>
      <c r="T174" s="139" cm="1">
        <f t="array" ref="T174">IF($D174&lt;=T$5,$E174*INDEX($L$27:$BF$27,1,T$5-$D174+1),0)</f>
        <v>0</v>
      </c>
      <c r="U174" s="139" cm="1">
        <f t="array" ref="U174">IF($D174&lt;=U$5,$E174*INDEX($L$27:$BF$27,1,U$5-$D174+1),0)</f>
        <v>0</v>
      </c>
      <c r="V174" s="139" cm="1">
        <f t="array" ref="V174">IF($D174&lt;=V$5,$E174*INDEX($L$27:$BF$27,1,V$5-$D174+1),0)</f>
        <v>0</v>
      </c>
      <c r="W174" s="139" cm="1">
        <f t="array" ref="W174">IF($D174&lt;=W$5,$E174*INDEX($L$27:$BF$27,1,W$5-$D174+1),0)</f>
        <v>0</v>
      </c>
      <c r="X174" s="139" cm="1">
        <f t="array" ref="X174">IF($D174&lt;=X$5,$E174*INDEX($L$27:$BF$27,1,X$5-$D174+1),0)</f>
        <v>0</v>
      </c>
      <c r="Y174" s="139" cm="1">
        <f t="array" ref="Y174">IF($D174&lt;=Y$5,$E174*INDEX($L$27:$BF$27,1,Y$5-$D174+1),0)</f>
        <v>0</v>
      </c>
      <c r="Z174" s="139" cm="1">
        <f t="array" ref="Z174">IF($D174&lt;=Z$5,$E174*INDEX($L$27:$BF$27,1,Z$5-$D174+1),0)</f>
        <v>0</v>
      </c>
      <c r="AA174" s="139" cm="1">
        <f t="array" ref="AA174">IF($D174&lt;=AA$5,$E174*INDEX($L$27:$BF$27,1,AA$5-$D174+1),0)</f>
        <v>0</v>
      </c>
      <c r="AB174" s="139" cm="1">
        <f t="array" ref="AB174">IF($D174&lt;=AB$5,$E174*INDEX($L$27:$BF$27,1,AB$5-$D174+1),0)</f>
        <v>0</v>
      </c>
      <c r="AC174" s="139" cm="1">
        <f t="array" ref="AC174">IF($D174&lt;=AC$5,$E174*INDEX($L$27:$BF$27,1,AC$5-$D174+1),0)</f>
        <v>0</v>
      </c>
      <c r="AD174" s="139" cm="1">
        <f t="array" ref="AD174">IF($D174&lt;=AD$5,$E174*INDEX($L$27:$BF$27,1,AD$5-$D174+1),0)</f>
        <v>0</v>
      </c>
      <c r="AE174" s="139" cm="1">
        <f t="array" ref="AE174">IF($D174&lt;=AE$5,$E174*INDEX($L$27:$BF$27,1,AE$5-$D174+1),0)</f>
        <v>0</v>
      </c>
      <c r="AF174" s="139" cm="1">
        <f t="array" ref="AF174">IF($D174&lt;=AF$5,$E174*INDEX($L$27:$BF$27,1,AF$5-$D174+1),0)</f>
        <v>0</v>
      </c>
      <c r="AG174" s="139" cm="1">
        <f t="array" ref="AG174">IF($D174&lt;=AG$5,$E174*INDEX($L$27:$BF$27,1,AG$5-$D174+1),0)</f>
        <v>0</v>
      </c>
      <c r="AH174" s="139" cm="1">
        <f t="array" ref="AH174">IF($D174&lt;=AH$5,$E174*INDEX($L$27:$BF$27,1,AH$5-$D174+1),0)</f>
        <v>0</v>
      </c>
      <c r="AI174" s="139" cm="1">
        <f t="array" ref="AI174">IF($D174&lt;=AI$5,$E174*INDEX($L$27:$BF$27,1,AI$5-$D174+1),0)</f>
        <v>0</v>
      </c>
      <c r="AJ174" s="139" cm="1">
        <f t="array" ref="AJ174">IF($D174&lt;=AJ$5,$E174*INDEX($L$27:$BF$27,1,AJ$5-$D174+1),0)</f>
        <v>0</v>
      </c>
      <c r="AK174" s="139" cm="1">
        <f t="array" ref="AK174">IF($D174&lt;=AK$5,$E174*INDEX($L$27:$BF$27,1,AK$5-$D174+1),0)</f>
        <v>0</v>
      </c>
      <c r="AL174" s="139" cm="1">
        <f t="array" ref="AL174">IF($D174&lt;=AL$5,$E174*INDEX($L$27:$BF$27,1,AL$5-$D174+1),0)</f>
        <v>0</v>
      </c>
      <c r="AM174" s="139" cm="1">
        <f t="array" ref="AM174">IF($D174&lt;=AM$5,$E174*INDEX($L$27:$BF$27,1,AM$5-$D174+1),0)</f>
        <v>0</v>
      </c>
      <c r="AN174" s="139" cm="1">
        <f t="array" ref="AN174">IF($D174&lt;=AN$5,$E174*INDEX($L$27:$BF$27,1,AN$5-$D174+1),0)</f>
        <v>0</v>
      </c>
      <c r="AO174" s="139" cm="1">
        <f t="array" ref="AO174">IF($D174&lt;=AO$5,$E174*INDEX($L$27:$BF$27,1,AO$5-$D174+1),0)</f>
        <v>0</v>
      </c>
      <c r="AP174" s="139" cm="1">
        <f t="array" ref="AP174">IF($D174&lt;=AP$5,$E174*INDEX($L$27:$BF$27,1,AP$5-$D174+1),0)</f>
        <v>0</v>
      </c>
      <c r="AQ174" s="139" cm="1">
        <f t="array" ref="AQ174">IF($D174&lt;=AQ$5,$E174*INDEX($L$27:$BF$27,1,AQ$5-$D174+1),0)</f>
        <v>0</v>
      </c>
      <c r="AR174" s="139" cm="1">
        <f t="array" ref="AR174">IF($D174&lt;=AR$5,$E174*INDEX($L$27:$BF$27,1,AR$5-$D174+1),0)</f>
        <v>0</v>
      </c>
      <c r="AS174" s="139" cm="1">
        <f t="array" ref="AS174">IF($D174&lt;=AS$5,$E174*INDEX($L$27:$BF$27,1,AS$5-$D174+1),0)</f>
        <v>0</v>
      </c>
      <c r="AT174" s="139" cm="1">
        <f t="array" ref="AT174">IF($D174&lt;=AT$5,$E174*INDEX($L$27:$BF$27,1,AT$5-$D174+1),0)</f>
        <v>0</v>
      </c>
      <c r="AU174" s="139" cm="1">
        <f t="array" ref="AU174">IF($D174&lt;=AU$5,$E174*INDEX($L$27:$BF$27,1,AU$5-$D174+1),0)</f>
        <v>0</v>
      </c>
      <c r="AV174" s="139" cm="1">
        <f t="array" ref="AV174">IF($D174&lt;=AV$5,$E174*INDEX($L$27:$BF$27,1,AV$5-$D174+1),0)</f>
        <v>0</v>
      </c>
      <c r="AW174" s="139" cm="1">
        <f t="array" ref="AW174">IF($D174&lt;=AW$5,$E174*INDEX($L$27:$BF$27,1,AW$5-$D174+1),0)</f>
        <v>0</v>
      </c>
      <c r="AX174" s="139" cm="1">
        <f t="array" ref="AX174">IF($D174&lt;=AX$5,$E174*INDEX($L$27:$BF$27,1,AX$5-$D174+1),0)</f>
        <v>0</v>
      </c>
      <c r="AY174" s="139" cm="1">
        <f t="array" ref="AY174">IF($D174&lt;=AY$5,$E174*INDEX($L$27:$BF$27,1,AY$5-$D174+1),0)</f>
        <v>0</v>
      </c>
      <c r="AZ174" s="139" cm="1">
        <f t="array" ref="AZ174">IF($D174&lt;=AZ$5,$E174*INDEX($L$27:$BF$27,1,AZ$5-$D174+1),0)</f>
        <v>0</v>
      </c>
      <c r="BA174" s="139" cm="1">
        <f t="array" ref="BA174">IF($D174&lt;=BA$5,$E174*INDEX($L$27:$BF$27,1,BA$5-$D174+1),0)</f>
        <v>0</v>
      </c>
      <c r="BB174" s="139" cm="1">
        <f t="array" ref="BB174">IF($D174&lt;=BB$5,$E174*INDEX($L$27:$BF$27,1,BB$5-$D174+1),0)</f>
        <v>0</v>
      </c>
      <c r="BC174" s="139" cm="1">
        <f t="array" ref="BC174">IF($D174&lt;=BC$5,$E174*INDEX($L$27:$BF$27,1,BC$5-$D174+1),0)</f>
        <v>0</v>
      </c>
      <c r="BD174" s="139" cm="1">
        <f t="array" ref="BD174">IF($D174&lt;=BD$5,$E174*INDEX($L$27:$BF$27,1,BD$5-$D174+1),0)</f>
        <v>0</v>
      </c>
      <c r="BE174" s="139" cm="1">
        <f t="array" ref="BE174">IF($D174&lt;=BE$5,$E174*INDEX($L$27:$BF$27,1,BE$5-$D174+1),0)</f>
        <v>0</v>
      </c>
      <c r="BF174" s="139" cm="1">
        <f t="array" ref="BF174">IF($D174&lt;=BF$5,$E174*INDEX($L$27:$BF$27,1,BF$5-$D174+1),0)</f>
        <v>0</v>
      </c>
      <c r="BH174" s="70">
        <f t="shared" ca="1" si="130"/>
        <v>0</v>
      </c>
      <c r="BI174" s="70">
        <f t="shared" ca="1" si="130"/>
        <v>0</v>
      </c>
      <c r="BJ174" s="70">
        <f t="shared" ca="1" si="130"/>
        <v>0</v>
      </c>
      <c r="BK174" s="70">
        <f t="shared" ca="1" si="130"/>
        <v>0</v>
      </c>
      <c r="BL174" s="70">
        <f t="shared" ca="1" si="130"/>
        <v>0</v>
      </c>
      <c r="BM174" s="70">
        <f t="shared" ca="1" si="130"/>
        <v>0</v>
      </c>
      <c r="BN174" s="70">
        <f t="shared" ca="1" si="130"/>
        <v>0</v>
      </c>
      <c r="BO174" s="70">
        <f t="shared" ca="1" si="130"/>
        <v>0</v>
      </c>
      <c r="BP174" s="70">
        <f t="shared" ca="1" si="130"/>
        <v>0</v>
      </c>
      <c r="BQ174" s="70">
        <f t="shared" ca="1" si="130"/>
        <v>0</v>
      </c>
      <c r="BR174" s="70">
        <f t="shared" ca="1" si="130"/>
        <v>0</v>
      </c>
      <c r="BS174" s="70">
        <f t="shared" ca="1" si="130"/>
        <v>0</v>
      </c>
      <c r="BT174" s="70">
        <f t="shared" ca="1" si="130"/>
        <v>0</v>
      </c>
      <c r="BU174" s="70">
        <f t="shared" ca="1" si="130"/>
        <v>0</v>
      </c>
      <c r="BV174" s="70">
        <f t="shared" ca="1" si="130"/>
        <v>0</v>
      </c>
      <c r="BW174" s="70">
        <f t="shared" ca="1" si="130"/>
        <v>0</v>
      </c>
      <c r="BX174" s="139"/>
      <c r="BY174" s="70">
        <f t="shared" ca="1" si="124"/>
        <v>0</v>
      </c>
      <c r="BZ174" s="70">
        <f t="shared" ca="1" si="124"/>
        <v>0</v>
      </c>
      <c r="CA174" s="70">
        <f t="shared" ca="1" si="124"/>
        <v>0</v>
      </c>
      <c r="CB174" s="70">
        <f t="shared" ca="1" si="124"/>
        <v>0</v>
      </c>
    </row>
    <row r="175" spans="2:80" s="217" customFormat="1" hidden="1" outlineLevel="1">
      <c r="B175" s="223">
        <f t="shared" si="125"/>
        <v>45230</v>
      </c>
      <c r="C175" s="136"/>
      <c r="D175" s="17">
        <f t="shared" si="126"/>
        <v>46</v>
      </c>
      <c r="E175" s="36" cm="1">
        <f t="array" ref="E175">INDEX(L$20:BF$20,1,D175)</f>
        <v>0</v>
      </c>
      <c r="F175" s="36"/>
      <c r="G175" s="36"/>
      <c r="H175" s="36"/>
      <c r="I175" s="36"/>
      <c r="J175" s="36"/>
      <c r="K175" s="36"/>
      <c r="L175" s="139" cm="1">
        <f t="array" ref="L175">IF($D175&lt;=L$5,$E175*INDEX($L$27:$BF$27,1,L$5-$D175+1),0)</f>
        <v>0</v>
      </c>
      <c r="M175" s="139" cm="1">
        <f t="array" ref="M175">IF($D175&lt;=M$5,$E175*INDEX($L$27:$BF$27,1,M$5-$D175+1),0)</f>
        <v>0</v>
      </c>
      <c r="N175" s="139" cm="1">
        <f t="array" ref="N175">IF($D175&lt;=N$5,$E175*INDEX($L$27:$BF$27,1,N$5-$D175+1),0)</f>
        <v>0</v>
      </c>
      <c r="O175" s="139" cm="1">
        <f t="array" ref="O175">IF($D175&lt;=O$5,$E175*INDEX($L$27:$BF$27,1,O$5-$D175+1),0)</f>
        <v>0</v>
      </c>
      <c r="P175" s="139" cm="1">
        <f t="array" ref="P175">IF($D175&lt;=P$5,$E175*INDEX($L$27:$BF$27,1,P$5-$D175+1),0)</f>
        <v>0</v>
      </c>
      <c r="Q175" s="139" cm="1">
        <f t="array" ref="Q175">IF($D175&lt;=Q$5,$E175*INDEX($L$27:$BF$27,1,Q$5-$D175+1),0)</f>
        <v>0</v>
      </c>
      <c r="R175" s="139" cm="1">
        <f t="array" ref="R175">IF($D175&lt;=R$5,$E175*INDEX($L$27:$BF$27,1,R$5-$D175+1),0)</f>
        <v>0</v>
      </c>
      <c r="S175" s="139" cm="1">
        <f t="array" ref="S175">IF($D175&lt;=S$5,$E175*INDEX($L$27:$BF$27,1,S$5-$D175+1),0)</f>
        <v>0</v>
      </c>
      <c r="T175" s="139" cm="1">
        <f t="array" ref="T175">IF($D175&lt;=T$5,$E175*INDEX($L$27:$BF$27,1,T$5-$D175+1),0)</f>
        <v>0</v>
      </c>
      <c r="U175" s="139" cm="1">
        <f t="array" ref="U175">IF($D175&lt;=U$5,$E175*INDEX($L$27:$BF$27,1,U$5-$D175+1),0)</f>
        <v>0</v>
      </c>
      <c r="V175" s="139" cm="1">
        <f t="array" ref="V175">IF($D175&lt;=V$5,$E175*INDEX($L$27:$BF$27,1,V$5-$D175+1),0)</f>
        <v>0</v>
      </c>
      <c r="W175" s="139" cm="1">
        <f t="array" ref="W175">IF($D175&lt;=W$5,$E175*INDEX($L$27:$BF$27,1,W$5-$D175+1),0)</f>
        <v>0</v>
      </c>
      <c r="X175" s="139" cm="1">
        <f t="array" ref="X175">IF($D175&lt;=X$5,$E175*INDEX($L$27:$BF$27,1,X$5-$D175+1),0)</f>
        <v>0</v>
      </c>
      <c r="Y175" s="139" cm="1">
        <f t="array" ref="Y175">IF($D175&lt;=Y$5,$E175*INDEX($L$27:$BF$27,1,Y$5-$D175+1),0)</f>
        <v>0</v>
      </c>
      <c r="Z175" s="139" cm="1">
        <f t="array" ref="Z175">IF($D175&lt;=Z$5,$E175*INDEX($L$27:$BF$27,1,Z$5-$D175+1),0)</f>
        <v>0</v>
      </c>
      <c r="AA175" s="139" cm="1">
        <f t="array" ref="AA175">IF($D175&lt;=AA$5,$E175*INDEX($L$27:$BF$27,1,AA$5-$D175+1),0)</f>
        <v>0</v>
      </c>
      <c r="AB175" s="139" cm="1">
        <f t="array" ref="AB175">IF($D175&lt;=AB$5,$E175*INDEX($L$27:$BF$27,1,AB$5-$D175+1),0)</f>
        <v>0</v>
      </c>
      <c r="AC175" s="139" cm="1">
        <f t="array" ref="AC175">IF($D175&lt;=AC$5,$E175*INDEX($L$27:$BF$27,1,AC$5-$D175+1),0)</f>
        <v>0</v>
      </c>
      <c r="AD175" s="139" cm="1">
        <f t="array" ref="AD175">IF($D175&lt;=AD$5,$E175*INDEX($L$27:$BF$27,1,AD$5-$D175+1),0)</f>
        <v>0</v>
      </c>
      <c r="AE175" s="139" cm="1">
        <f t="array" ref="AE175">IF($D175&lt;=AE$5,$E175*INDEX($L$27:$BF$27,1,AE$5-$D175+1),0)</f>
        <v>0</v>
      </c>
      <c r="AF175" s="139" cm="1">
        <f t="array" ref="AF175">IF($D175&lt;=AF$5,$E175*INDEX($L$27:$BF$27,1,AF$5-$D175+1),0)</f>
        <v>0</v>
      </c>
      <c r="AG175" s="139" cm="1">
        <f t="array" ref="AG175">IF($D175&lt;=AG$5,$E175*INDEX($L$27:$BF$27,1,AG$5-$D175+1),0)</f>
        <v>0</v>
      </c>
      <c r="AH175" s="139" cm="1">
        <f t="array" ref="AH175">IF($D175&lt;=AH$5,$E175*INDEX($L$27:$BF$27,1,AH$5-$D175+1),0)</f>
        <v>0</v>
      </c>
      <c r="AI175" s="139" cm="1">
        <f t="array" ref="AI175">IF($D175&lt;=AI$5,$E175*INDEX($L$27:$BF$27,1,AI$5-$D175+1),0)</f>
        <v>0</v>
      </c>
      <c r="AJ175" s="139" cm="1">
        <f t="array" ref="AJ175">IF($D175&lt;=AJ$5,$E175*INDEX($L$27:$BF$27,1,AJ$5-$D175+1),0)</f>
        <v>0</v>
      </c>
      <c r="AK175" s="139" cm="1">
        <f t="array" ref="AK175">IF($D175&lt;=AK$5,$E175*INDEX($L$27:$BF$27,1,AK$5-$D175+1),0)</f>
        <v>0</v>
      </c>
      <c r="AL175" s="139" cm="1">
        <f t="array" ref="AL175">IF($D175&lt;=AL$5,$E175*INDEX($L$27:$BF$27,1,AL$5-$D175+1),0)</f>
        <v>0</v>
      </c>
      <c r="AM175" s="139" cm="1">
        <f t="array" ref="AM175">IF($D175&lt;=AM$5,$E175*INDEX($L$27:$BF$27,1,AM$5-$D175+1),0)</f>
        <v>0</v>
      </c>
      <c r="AN175" s="139" cm="1">
        <f t="array" ref="AN175">IF($D175&lt;=AN$5,$E175*INDEX($L$27:$BF$27,1,AN$5-$D175+1),0)</f>
        <v>0</v>
      </c>
      <c r="AO175" s="139" cm="1">
        <f t="array" ref="AO175">IF($D175&lt;=AO$5,$E175*INDEX($L$27:$BF$27,1,AO$5-$D175+1),0)</f>
        <v>0</v>
      </c>
      <c r="AP175" s="139" cm="1">
        <f t="array" ref="AP175">IF($D175&lt;=AP$5,$E175*INDEX($L$27:$BF$27,1,AP$5-$D175+1),0)</f>
        <v>0</v>
      </c>
      <c r="AQ175" s="139" cm="1">
        <f t="array" ref="AQ175">IF($D175&lt;=AQ$5,$E175*INDEX($L$27:$BF$27,1,AQ$5-$D175+1),0)</f>
        <v>0</v>
      </c>
      <c r="AR175" s="139" cm="1">
        <f t="array" ref="AR175">IF($D175&lt;=AR$5,$E175*INDEX($L$27:$BF$27,1,AR$5-$D175+1),0)</f>
        <v>0</v>
      </c>
      <c r="AS175" s="139" cm="1">
        <f t="array" ref="AS175">IF($D175&lt;=AS$5,$E175*INDEX($L$27:$BF$27,1,AS$5-$D175+1),0)</f>
        <v>0</v>
      </c>
      <c r="AT175" s="139" cm="1">
        <f t="array" ref="AT175">IF($D175&lt;=AT$5,$E175*INDEX($L$27:$BF$27,1,AT$5-$D175+1),0)</f>
        <v>0</v>
      </c>
      <c r="AU175" s="139" cm="1">
        <f t="array" ref="AU175">IF($D175&lt;=AU$5,$E175*INDEX($L$27:$BF$27,1,AU$5-$D175+1),0)</f>
        <v>0</v>
      </c>
      <c r="AV175" s="139" cm="1">
        <f t="array" ref="AV175">IF($D175&lt;=AV$5,$E175*INDEX($L$27:$BF$27,1,AV$5-$D175+1),0)</f>
        <v>0</v>
      </c>
      <c r="AW175" s="139" cm="1">
        <f t="array" ref="AW175">IF($D175&lt;=AW$5,$E175*INDEX($L$27:$BF$27,1,AW$5-$D175+1),0)</f>
        <v>0</v>
      </c>
      <c r="AX175" s="139" cm="1">
        <f t="array" ref="AX175">IF($D175&lt;=AX$5,$E175*INDEX($L$27:$BF$27,1,AX$5-$D175+1),0)</f>
        <v>0</v>
      </c>
      <c r="AY175" s="139" cm="1">
        <f t="array" ref="AY175">IF($D175&lt;=AY$5,$E175*INDEX($L$27:$BF$27,1,AY$5-$D175+1),0)</f>
        <v>0</v>
      </c>
      <c r="AZ175" s="139" cm="1">
        <f t="array" ref="AZ175">IF($D175&lt;=AZ$5,$E175*INDEX($L$27:$BF$27,1,AZ$5-$D175+1),0)</f>
        <v>0</v>
      </c>
      <c r="BA175" s="139" cm="1">
        <f t="array" ref="BA175">IF($D175&lt;=BA$5,$E175*INDEX($L$27:$BF$27,1,BA$5-$D175+1),0)</f>
        <v>0</v>
      </c>
      <c r="BB175" s="139" cm="1">
        <f t="array" ref="BB175">IF($D175&lt;=BB$5,$E175*INDEX($L$27:$BF$27,1,BB$5-$D175+1),0)</f>
        <v>0</v>
      </c>
      <c r="BC175" s="139" cm="1">
        <f t="array" ref="BC175">IF($D175&lt;=BC$5,$E175*INDEX($L$27:$BF$27,1,BC$5-$D175+1),0)</f>
        <v>0</v>
      </c>
      <c r="BD175" s="139" cm="1">
        <f t="array" ref="BD175">IF($D175&lt;=BD$5,$E175*INDEX($L$27:$BF$27,1,BD$5-$D175+1),0)</f>
        <v>0</v>
      </c>
      <c r="BE175" s="139" cm="1">
        <f t="array" ref="BE175">IF($D175&lt;=BE$5,$E175*INDEX($L$27:$BF$27,1,BE$5-$D175+1),0)</f>
        <v>0</v>
      </c>
      <c r="BF175" s="139" cm="1">
        <f t="array" ref="BF175">IF($D175&lt;=BF$5,$E175*INDEX($L$27:$BF$27,1,BF$5-$D175+1),0)</f>
        <v>0</v>
      </c>
      <c r="BH175" s="70">
        <f t="shared" ca="1" si="130"/>
        <v>0</v>
      </c>
      <c r="BI175" s="70">
        <f t="shared" ca="1" si="130"/>
        <v>0</v>
      </c>
      <c r="BJ175" s="70">
        <f t="shared" ca="1" si="130"/>
        <v>0</v>
      </c>
      <c r="BK175" s="70">
        <f t="shared" ca="1" si="130"/>
        <v>0</v>
      </c>
      <c r="BL175" s="70">
        <f t="shared" ca="1" si="130"/>
        <v>0</v>
      </c>
      <c r="BM175" s="70">
        <f t="shared" ca="1" si="130"/>
        <v>0</v>
      </c>
      <c r="BN175" s="70">
        <f t="shared" ca="1" si="130"/>
        <v>0</v>
      </c>
      <c r="BO175" s="70">
        <f t="shared" ca="1" si="130"/>
        <v>0</v>
      </c>
      <c r="BP175" s="70">
        <f t="shared" ca="1" si="130"/>
        <v>0</v>
      </c>
      <c r="BQ175" s="70">
        <f t="shared" ca="1" si="130"/>
        <v>0</v>
      </c>
      <c r="BR175" s="70">
        <f t="shared" ca="1" si="130"/>
        <v>0</v>
      </c>
      <c r="BS175" s="70">
        <f t="shared" ca="1" si="130"/>
        <v>0</v>
      </c>
      <c r="BT175" s="70">
        <f t="shared" ca="1" si="130"/>
        <v>0</v>
      </c>
      <c r="BU175" s="70">
        <f t="shared" ca="1" si="130"/>
        <v>0</v>
      </c>
      <c r="BV175" s="70">
        <f t="shared" ca="1" si="130"/>
        <v>0</v>
      </c>
      <c r="BW175" s="70">
        <f t="shared" ca="1" si="130"/>
        <v>0</v>
      </c>
      <c r="BX175" s="139"/>
      <c r="BY175" s="70">
        <f t="shared" ca="1" si="124"/>
        <v>0</v>
      </c>
      <c r="BZ175" s="70">
        <f t="shared" ca="1" si="124"/>
        <v>0</v>
      </c>
      <c r="CA175" s="70">
        <f t="shared" ca="1" si="124"/>
        <v>0</v>
      </c>
      <c r="CB175" s="70">
        <f t="shared" ca="1" si="124"/>
        <v>0</v>
      </c>
    </row>
    <row r="176" spans="2:80" s="217" customFormat="1" hidden="1" outlineLevel="1">
      <c r="B176" s="223">
        <f t="shared" si="125"/>
        <v>45260</v>
      </c>
      <c r="C176" s="136"/>
      <c r="D176" s="17">
        <f t="shared" si="126"/>
        <v>47</v>
      </c>
      <c r="E176" s="36" cm="1">
        <f t="array" ref="E176">INDEX(L$20:BF$20,1,D176)</f>
        <v>0</v>
      </c>
      <c r="F176" s="36"/>
      <c r="G176" s="36"/>
      <c r="H176" s="36"/>
      <c r="I176" s="36"/>
      <c r="J176" s="36"/>
      <c r="K176" s="36"/>
      <c r="L176" s="139" cm="1">
        <f t="array" ref="L176">IF($D176&lt;=L$5,$E176*INDEX($L$27:$BF$27,1,L$5-$D176+1),0)</f>
        <v>0</v>
      </c>
      <c r="M176" s="139" cm="1">
        <f t="array" ref="M176">IF($D176&lt;=M$5,$E176*INDEX($L$27:$BF$27,1,M$5-$D176+1),0)</f>
        <v>0</v>
      </c>
      <c r="N176" s="139" cm="1">
        <f t="array" ref="N176">IF($D176&lt;=N$5,$E176*INDEX($L$27:$BF$27,1,N$5-$D176+1),0)</f>
        <v>0</v>
      </c>
      <c r="O176" s="139" cm="1">
        <f t="array" ref="O176">IF($D176&lt;=O$5,$E176*INDEX($L$27:$BF$27,1,O$5-$D176+1),0)</f>
        <v>0</v>
      </c>
      <c r="P176" s="139" cm="1">
        <f t="array" ref="P176">IF($D176&lt;=P$5,$E176*INDEX($L$27:$BF$27,1,P$5-$D176+1),0)</f>
        <v>0</v>
      </c>
      <c r="Q176" s="139" cm="1">
        <f t="array" ref="Q176">IF($D176&lt;=Q$5,$E176*INDEX($L$27:$BF$27,1,Q$5-$D176+1),0)</f>
        <v>0</v>
      </c>
      <c r="R176" s="139" cm="1">
        <f t="array" ref="R176">IF($D176&lt;=R$5,$E176*INDEX($L$27:$BF$27,1,R$5-$D176+1),0)</f>
        <v>0</v>
      </c>
      <c r="S176" s="139" cm="1">
        <f t="array" ref="S176">IF($D176&lt;=S$5,$E176*INDEX($L$27:$BF$27,1,S$5-$D176+1),0)</f>
        <v>0</v>
      </c>
      <c r="T176" s="139" cm="1">
        <f t="array" ref="T176">IF($D176&lt;=T$5,$E176*INDEX($L$27:$BF$27,1,T$5-$D176+1),0)</f>
        <v>0</v>
      </c>
      <c r="U176" s="139" cm="1">
        <f t="array" ref="U176">IF($D176&lt;=U$5,$E176*INDEX($L$27:$BF$27,1,U$5-$D176+1),0)</f>
        <v>0</v>
      </c>
      <c r="V176" s="139" cm="1">
        <f t="array" ref="V176">IF($D176&lt;=V$5,$E176*INDEX($L$27:$BF$27,1,V$5-$D176+1),0)</f>
        <v>0</v>
      </c>
      <c r="W176" s="139" cm="1">
        <f t="array" ref="W176">IF($D176&lt;=W$5,$E176*INDEX($L$27:$BF$27,1,W$5-$D176+1),0)</f>
        <v>0</v>
      </c>
      <c r="X176" s="139" cm="1">
        <f t="array" ref="X176">IF($D176&lt;=X$5,$E176*INDEX($L$27:$BF$27,1,X$5-$D176+1),0)</f>
        <v>0</v>
      </c>
      <c r="Y176" s="139" cm="1">
        <f t="array" ref="Y176">IF($D176&lt;=Y$5,$E176*INDEX($L$27:$BF$27,1,Y$5-$D176+1),0)</f>
        <v>0</v>
      </c>
      <c r="Z176" s="139" cm="1">
        <f t="array" ref="Z176">IF($D176&lt;=Z$5,$E176*INDEX($L$27:$BF$27,1,Z$5-$D176+1),0)</f>
        <v>0</v>
      </c>
      <c r="AA176" s="139" cm="1">
        <f t="array" ref="AA176">IF($D176&lt;=AA$5,$E176*INDEX($L$27:$BF$27,1,AA$5-$D176+1),0)</f>
        <v>0</v>
      </c>
      <c r="AB176" s="139" cm="1">
        <f t="array" ref="AB176">IF($D176&lt;=AB$5,$E176*INDEX($L$27:$BF$27,1,AB$5-$D176+1),0)</f>
        <v>0</v>
      </c>
      <c r="AC176" s="139" cm="1">
        <f t="array" ref="AC176">IF($D176&lt;=AC$5,$E176*INDEX($L$27:$BF$27,1,AC$5-$D176+1),0)</f>
        <v>0</v>
      </c>
      <c r="AD176" s="139" cm="1">
        <f t="array" ref="AD176">IF($D176&lt;=AD$5,$E176*INDEX($L$27:$BF$27,1,AD$5-$D176+1),0)</f>
        <v>0</v>
      </c>
      <c r="AE176" s="139" cm="1">
        <f t="array" ref="AE176">IF($D176&lt;=AE$5,$E176*INDEX($L$27:$BF$27,1,AE$5-$D176+1),0)</f>
        <v>0</v>
      </c>
      <c r="AF176" s="139" cm="1">
        <f t="array" ref="AF176">IF($D176&lt;=AF$5,$E176*INDEX($L$27:$BF$27,1,AF$5-$D176+1),0)</f>
        <v>0</v>
      </c>
      <c r="AG176" s="139" cm="1">
        <f t="array" ref="AG176">IF($D176&lt;=AG$5,$E176*INDEX($L$27:$BF$27,1,AG$5-$D176+1),0)</f>
        <v>0</v>
      </c>
      <c r="AH176" s="139" cm="1">
        <f t="array" ref="AH176">IF($D176&lt;=AH$5,$E176*INDEX($L$27:$BF$27,1,AH$5-$D176+1),0)</f>
        <v>0</v>
      </c>
      <c r="AI176" s="139" cm="1">
        <f t="array" ref="AI176">IF($D176&lt;=AI$5,$E176*INDEX($L$27:$BF$27,1,AI$5-$D176+1),0)</f>
        <v>0</v>
      </c>
      <c r="AJ176" s="139" cm="1">
        <f t="array" ref="AJ176">IF($D176&lt;=AJ$5,$E176*INDEX($L$27:$BF$27,1,AJ$5-$D176+1),0)</f>
        <v>0</v>
      </c>
      <c r="AK176" s="139" cm="1">
        <f t="array" ref="AK176">IF($D176&lt;=AK$5,$E176*INDEX($L$27:$BF$27,1,AK$5-$D176+1),0)</f>
        <v>0</v>
      </c>
      <c r="AL176" s="139" cm="1">
        <f t="array" ref="AL176">IF($D176&lt;=AL$5,$E176*INDEX($L$27:$BF$27,1,AL$5-$D176+1),0)</f>
        <v>0</v>
      </c>
      <c r="AM176" s="139" cm="1">
        <f t="array" ref="AM176">IF($D176&lt;=AM$5,$E176*INDEX($L$27:$BF$27,1,AM$5-$D176+1),0)</f>
        <v>0</v>
      </c>
      <c r="AN176" s="139" cm="1">
        <f t="array" ref="AN176">IF($D176&lt;=AN$5,$E176*INDEX($L$27:$BF$27,1,AN$5-$D176+1),0)</f>
        <v>0</v>
      </c>
      <c r="AO176" s="139" cm="1">
        <f t="array" ref="AO176">IF($D176&lt;=AO$5,$E176*INDEX($L$27:$BF$27,1,AO$5-$D176+1),0)</f>
        <v>0</v>
      </c>
      <c r="AP176" s="139" cm="1">
        <f t="array" ref="AP176">IF($D176&lt;=AP$5,$E176*INDEX($L$27:$BF$27,1,AP$5-$D176+1),0)</f>
        <v>0</v>
      </c>
      <c r="AQ176" s="139" cm="1">
        <f t="array" ref="AQ176">IF($D176&lt;=AQ$5,$E176*INDEX($L$27:$BF$27,1,AQ$5-$D176+1),0)</f>
        <v>0</v>
      </c>
      <c r="AR176" s="139" cm="1">
        <f t="array" ref="AR176">IF($D176&lt;=AR$5,$E176*INDEX($L$27:$BF$27,1,AR$5-$D176+1),0)</f>
        <v>0</v>
      </c>
      <c r="AS176" s="139" cm="1">
        <f t="array" ref="AS176">IF($D176&lt;=AS$5,$E176*INDEX($L$27:$BF$27,1,AS$5-$D176+1),0)</f>
        <v>0</v>
      </c>
      <c r="AT176" s="139" cm="1">
        <f t="array" ref="AT176">IF($D176&lt;=AT$5,$E176*INDEX($L$27:$BF$27,1,AT$5-$D176+1),0)</f>
        <v>0</v>
      </c>
      <c r="AU176" s="139" cm="1">
        <f t="array" ref="AU176">IF($D176&lt;=AU$5,$E176*INDEX($L$27:$BF$27,1,AU$5-$D176+1),0)</f>
        <v>0</v>
      </c>
      <c r="AV176" s="139" cm="1">
        <f t="array" ref="AV176">IF($D176&lt;=AV$5,$E176*INDEX($L$27:$BF$27,1,AV$5-$D176+1),0)</f>
        <v>0</v>
      </c>
      <c r="AW176" s="139" cm="1">
        <f t="array" ref="AW176">IF($D176&lt;=AW$5,$E176*INDEX($L$27:$BF$27,1,AW$5-$D176+1),0)</f>
        <v>0</v>
      </c>
      <c r="AX176" s="139" cm="1">
        <f t="array" ref="AX176">IF($D176&lt;=AX$5,$E176*INDEX($L$27:$BF$27,1,AX$5-$D176+1),0)</f>
        <v>0</v>
      </c>
      <c r="AY176" s="139" cm="1">
        <f t="array" ref="AY176">IF($D176&lt;=AY$5,$E176*INDEX($L$27:$BF$27,1,AY$5-$D176+1),0)</f>
        <v>0</v>
      </c>
      <c r="AZ176" s="139" cm="1">
        <f t="array" ref="AZ176">IF($D176&lt;=AZ$5,$E176*INDEX($L$27:$BF$27,1,AZ$5-$D176+1),0)</f>
        <v>0</v>
      </c>
      <c r="BA176" s="139" cm="1">
        <f t="array" ref="BA176">IF($D176&lt;=BA$5,$E176*INDEX($L$27:$BF$27,1,BA$5-$D176+1),0)</f>
        <v>0</v>
      </c>
      <c r="BB176" s="139" cm="1">
        <f t="array" ref="BB176">IF($D176&lt;=BB$5,$E176*INDEX($L$27:$BF$27,1,BB$5-$D176+1),0)</f>
        <v>0</v>
      </c>
      <c r="BC176" s="139" cm="1">
        <f t="array" ref="BC176">IF($D176&lt;=BC$5,$E176*INDEX($L$27:$BF$27,1,BC$5-$D176+1),0)</f>
        <v>0</v>
      </c>
      <c r="BD176" s="139" cm="1">
        <f t="array" ref="BD176">IF($D176&lt;=BD$5,$E176*INDEX($L$27:$BF$27,1,BD$5-$D176+1),0)</f>
        <v>0</v>
      </c>
      <c r="BE176" s="139" cm="1">
        <f t="array" ref="BE176">IF($D176&lt;=BE$5,$E176*INDEX($L$27:$BF$27,1,BE$5-$D176+1),0)</f>
        <v>0</v>
      </c>
      <c r="BF176" s="139" cm="1">
        <f t="array" ref="BF176">IF($D176&lt;=BF$5,$E176*INDEX($L$27:$BF$27,1,BF$5-$D176+1),0)</f>
        <v>0</v>
      </c>
      <c r="BH176" s="70">
        <f t="shared" ca="1" si="130"/>
        <v>0</v>
      </c>
      <c r="BI176" s="70">
        <f t="shared" ca="1" si="130"/>
        <v>0</v>
      </c>
      <c r="BJ176" s="70">
        <f t="shared" ca="1" si="130"/>
        <v>0</v>
      </c>
      <c r="BK176" s="70">
        <f t="shared" ca="1" si="130"/>
        <v>0</v>
      </c>
      <c r="BL176" s="70">
        <f t="shared" ca="1" si="130"/>
        <v>0</v>
      </c>
      <c r="BM176" s="70">
        <f t="shared" ca="1" si="130"/>
        <v>0</v>
      </c>
      <c r="BN176" s="70">
        <f t="shared" ca="1" si="130"/>
        <v>0</v>
      </c>
      <c r="BO176" s="70">
        <f t="shared" ca="1" si="130"/>
        <v>0</v>
      </c>
      <c r="BP176" s="70">
        <f t="shared" ca="1" si="130"/>
        <v>0</v>
      </c>
      <c r="BQ176" s="70">
        <f t="shared" ca="1" si="130"/>
        <v>0</v>
      </c>
      <c r="BR176" s="70">
        <f t="shared" ca="1" si="130"/>
        <v>0</v>
      </c>
      <c r="BS176" s="70">
        <f t="shared" ca="1" si="130"/>
        <v>0</v>
      </c>
      <c r="BT176" s="70">
        <f t="shared" ca="1" si="130"/>
        <v>0</v>
      </c>
      <c r="BU176" s="70">
        <f t="shared" ca="1" si="130"/>
        <v>0</v>
      </c>
      <c r="BV176" s="70">
        <f t="shared" ca="1" si="130"/>
        <v>0</v>
      </c>
      <c r="BW176" s="70">
        <f t="shared" ca="1" si="130"/>
        <v>0</v>
      </c>
      <c r="BX176" s="139"/>
      <c r="BY176" s="70">
        <f t="shared" ref="BY176:CB176" ca="1" si="131">SUMIFS($L176:$BF176,$L$6:$BF$6,BY$6)</f>
        <v>0</v>
      </c>
      <c r="BZ176" s="70">
        <f t="shared" ca="1" si="131"/>
        <v>0</v>
      </c>
      <c r="CA176" s="70">
        <f t="shared" ca="1" si="131"/>
        <v>0</v>
      </c>
      <c r="CB176" s="70">
        <f t="shared" ca="1" si="131"/>
        <v>0</v>
      </c>
    </row>
    <row r="177" spans="2:80" s="217" customFormat="1" collapsed="1">
      <c r="B177" s="36" t="s">
        <v>321</v>
      </c>
      <c r="C177" s="136"/>
      <c r="D177" s="138" t="s">
        <v>670</v>
      </c>
      <c r="E177" s="36"/>
      <c r="F177" s="36"/>
      <c r="G177" s="36"/>
      <c r="H177" s="36"/>
      <c r="I177" s="36"/>
      <c r="J177" s="36"/>
      <c r="K177" s="36"/>
      <c r="L177" s="139">
        <f>SUM(L178:L224)</f>
        <v>0</v>
      </c>
      <c r="M177" s="139">
        <f t="shared" ref="M177:BF177" si="132">SUM(M178:M224)</f>
        <v>0</v>
      </c>
      <c r="N177" s="139">
        <f t="shared" si="132"/>
        <v>0</v>
      </c>
      <c r="O177" s="139">
        <f t="shared" si="132"/>
        <v>0</v>
      </c>
      <c r="P177" s="139">
        <f t="shared" si="132"/>
        <v>0</v>
      </c>
      <c r="Q177" s="139">
        <f t="shared" si="132"/>
        <v>0</v>
      </c>
      <c r="R177" s="139">
        <f t="shared" si="132"/>
        <v>0</v>
      </c>
      <c r="S177" s="139">
        <f t="shared" si="132"/>
        <v>0</v>
      </c>
      <c r="T177" s="139">
        <f t="shared" si="132"/>
        <v>0</v>
      </c>
      <c r="U177" s="139">
        <f t="shared" si="132"/>
        <v>0</v>
      </c>
      <c r="V177" s="139">
        <f t="shared" si="132"/>
        <v>0</v>
      </c>
      <c r="W177" s="139">
        <f t="shared" si="132"/>
        <v>0</v>
      </c>
      <c r="X177" s="139">
        <f t="shared" si="132"/>
        <v>0</v>
      </c>
      <c r="Y177" s="139">
        <f t="shared" si="132"/>
        <v>0</v>
      </c>
      <c r="Z177" s="139">
        <f t="shared" si="132"/>
        <v>0</v>
      </c>
      <c r="AA177" s="139">
        <f t="shared" si="132"/>
        <v>0</v>
      </c>
      <c r="AB177" s="139">
        <f t="shared" si="132"/>
        <v>0</v>
      </c>
      <c r="AC177" s="139">
        <f t="shared" si="132"/>
        <v>0</v>
      </c>
      <c r="AD177" s="139">
        <f t="shared" si="132"/>
        <v>0</v>
      </c>
      <c r="AE177" s="139">
        <f t="shared" si="132"/>
        <v>0</v>
      </c>
      <c r="AF177" s="139">
        <f t="shared" si="132"/>
        <v>0</v>
      </c>
      <c r="AG177" s="139">
        <f t="shared" si="132"/>
        <v>0</v>
      </c>
      <c r="AH177" s="139">
        <f t="shared" si="132"/>
        <v>0</v>
      </c>
      <c r="AI177" s="139">
        <f t="shared" si="132"/>
        <v>0</v>
      </c>
      <c r="AJ177" s="139">
        <f t="shared" si="132"/>
        <v>0</v>
      </c>
      <c r="AK177" s="139">
        <f t="shared" si="132"/>
        <v>0</v>
      </c>
      <c r="AL177" s="139">
        <f t="shared" si="132"/>
        <v>0</v>
      </c>
      <c r="AM177" s="139">
        <f t="shared" si="132"/>
        <v>0</v>
      </c>
      <c r="AN177" s="139">
        <f t="shared" si="132"/>
        <v>0</v>
      </c>
      <c r="AO177" s="139">
        <f t="shared" si="132"/>
        <v>0</v>
      </c>
      <c r="AP177" s="139">
        <f t="shared" si="132"/>
        <v>0</v>
      </c>
      <c r="AQ177" s="139">
        <f t="shared" si="132"/>
        <v>0</v>
      </c>
      <c r="AR177" s="139">
        <f t="shared" si="132"/>
        <v>0</v>
      </c>
      <c r="AS177" s="139">
        <f t="shared" si="132"/>
        <v>0</v>
      </c>
      <c r="AT177" s="139">
        <f t="shared" si="132"/>
        <v>0</v>
      </c>
      <c r="AU177" s="139">
        <f t="shared" si="132"/>
        <v>0</v>
      </c>
      <c r="AV177" s="139">
        <f t="shared" si="132"/>
        <v>0</v>
      </c>
      <c r="AW177" s="139">
        <f t="shared" si="132"/>
        <v>0</v>
      </c>
      <c r="AX177" s="139">
        <f t="shared" si="132"/>
        <v>0</v>
      </c>
      <c r="AY177" s="139">
        <f t="shared" si="132"/>
        <v>0</v>
      </c>
      <c r="AZ177" s="139">
        <f t="shared" si="132"/>
        <v>0</v>
      </c>
      <c r="BA177" s="139">
        <f t="shared" si="132"/>
        <v>0</v>
      </c>
      <c r="BB177" s="139">
        <f t="shared" si="132"/>
        <v>0</v>
      </c>
      <c r="BC177" s="139">
        <f t="shared" si="132"/>
        <v>0</v>
      </c>
      <c r="BD177" s="139">
        <f t="shared" si="132"/>
        <v>0</v>
      </c>
      <c r="BE177" s="139">
        <f t="shared" si="132"/>
        <v>0</v>
      </c>
      <c r="BF177" s="139">
        <f t="shared" si="132"/>
        <v>0</v>
      </c>
      <c r="BH177" s="70">
        <f t="shared" ca="1" si="130"/>
        <v>0</v>
      </c>
      <c r="BI177" s="70">
        <f t="shared" ca="1" si="130"/>
        <v>0</v>
      </c>
      <c r="BJ177" s="70">
        <f t="shared" ca="1" si="130"/>
        <v>0</v>
      </c>
      <c r="BK177" s="70">
        <f t="shared" ca="1" si="130"/>
        <v>0</v>
      </c>
      <c r="BL177" s="70">
        <f t="shared" ca="1" si="130"/>
        <v>0</v>
      </c>
      <c r="BM177" s="70">
        <f t="shared" ca="1" si="130"/>
        <v>0</v>
      </c>
      <c r="BN177" s="70">
        <f t="shared" ca="1" si="130"/>
        <v>0</v>
      </c>
      <c r="BO177" s="70">
        <f t="shared" ca="1" si="130"/>
        <v>0</v>
      </c>
      <c r="BP177" s="70">
        <f t="shared" ca="1" si="130"/>
        <v>0</v>
      </c>
      <c r="BQ177" s="70">
        <f t="shared" ca="1" si="130"/>
        <v>0</v>
      </c>
      <c r="BR177" s="70">
        <f t="shared" ca="1" si="130"/>
        <v>0</v>
      </c>
      <c r="BS177" s="70">
        <f t="shared" ca="1" si="130"/>
        <v>0</v>
      </c>
      <c r="BT177" s="70">
        <f t="shared" ca="1" si="130"/>
        <v>0</v>
      </c>
      <c r="BU177" s="70">
        <f t="shared" ca="1" si="130"/>
        <v>0</v>
      </c>
      <c r="BV177" s="70">
        <f t="shared" ca="1" si="130"/>
        <v>0</v>
      </c>
      <c r="BW177" s="70">
        <f t="shared" ref="BW177" ca="1" si="133">SUMIFS($L177:$BF177,$L$6:$BF$6,BW$6,$L$7:$BF$7,BW$7)</f>
        <v>0</v>
      </c>
      <c r="BX177" s="139"/>
      <c r="BY177" s="70">
        <f t="shared" ref="BY177:CB223" ca="1" si="134">SUMIFS($L177:$BF177,$L$6:$BF$6,BY$6)</f>
        <v>0</v>
      </c>
      <c r="BZ177" s="70">
        <f t="shared" ca="1" si="134"/>
        <v>0</v>
      </c>
      <c r="CA177" s="70">
        <f t="shared" ca="1" si="134"/>
        <v>0</v>
      </c>
      <c r="CB177" s="70">
        <f t="shared" ca="1" si="134"/>
        <v>0</v>
      </c>
    </row>
    <row r="178" spans="2:80" s="217" customFormat="1" hidden="1" outlineLevel="1">
      <c r="B178" s="223">
        <f>L$4</f>
        <v>43861</v>
      </c>
      <c r="C178" s="136"/>
      <c r="D178" s="17">
        <f>L$5</f>
        <v>1</v>
      </c>
      <c r="E178" s="36" cm="1">
        <f t="array" ref="E178">INDEX(L$20:BF$20,1,D178)</f>
        <v>0</v>
      </c>
      <c r="F178" s="36"/>
      <c r="G178" s="36"/>
      <c r="H178" s="36"/>
      <c r="I178" s="36"/>
      <c r="J178" s="36"/>
      <c r="K178" s="36"/>
      <c r="L178" s="139" cm="1">
        <f t="array" ref="L178">IF($D178&lt;=L$5,$E178*INDEX($L$28:$BF$28,1,L$5-$D178+1),0)</f>
        <v>0</v>
      </c>
      <c r="M178" s="139" cm="1">
        <f t="array" ref="M178">IF($D178&lt;=M$5,$E178*INDEX($L$28:$BF$28,1,M$5-$D178+1),0)</f>
        <v>0</v>
      </c>
      <c r="N178" s="139" cm="1">
        <f t="array" ref="N178">IF($D178&lt;=N$5,$E178*INDEX($L$28:$BF$28,1,N$5-$D178+1),0)</f>
        <v>0</v>
      </c>
      <c r="O178" s="139" cm="1">
        <f t="array" ref="O178">IF($D178&lt;=O$5,$E178*INDEX($L$28:$BF$28,1,O$5-$D178+1),0)</f>
        <v>0</v>
      </c>
      <c r="P178" s="139" cm="1">
        <f t="array" ref="P178">IF($D178&lt;=P$5,$E178*INDEX($L$28:$BF$28,1,P$5-$D178+1),0)</f>
        <v>0</v>
      </c>
      <c r="Q178" s="139" cm="1">
        <f t="array" ref="Q178">IF($D178&lt;=Q$5,$E178*INDEX($L$28:$BF$28,1,Q$5-$D178+1),0)</f>
        <v>0</v>
      </c>
      <c r="R178" s="139" cm="1">
        <f t="array" ref="R178">IF($D178&lt;=R$5,$E178*INDEX($L$28:$BF$28,1,R$5-$D178+1),0)</f>
        <v>0</v>
      </c>
      <c r="S178" s="139" cm="1">
        <f t="array" ref="S178">IF($D178&lt;=S$5,$E178*INDEX($L$28:$BF$28,1,S$5-$D178+1),0)</f>
        <v>0</v>
      </c>
      <c r="T178" s="139" cm="1">
        <f t="array" ref="T178">IF($D178&lt;=T$5,$E178*INDEX($L$28:$BF$28,1,T$5-$D178+1),0)</f>
        <v>0</v>
      </c>
      <c r="U178" s="139" cm="1">
        <f t="array" ref="U178">IF($D178&lt;=U$5,$E178*INDEX($L$28:$BF$28,1,U$5-$D178+1),0)</f>
        <v>0</v>
      </c>
      <c r="V178" s="139" cm="1">
        <f t="array" ref="V178">IF($D178&lt;=V$5,$E178*INDEX($L$28:$BF$28,1,V$5-$D178+1),0)</f>
        <v>0</v>
      </c>
      <c r="W178" s="139" cm="1">
        <f t="array" ref="W178">IF($D178&lt;=W$5,$E178*INDEX($L$28:$BF$28,1,W$5-$D178+1),0)</f>
        <v>0</v>
      </c>
      <c r="X178" s="139" cm="1">
        <f t="array" ref="X178">IF($D178&lt;=X$5,$E178*INDEX($L$28:$BF$28,1,X$5-$D178+1),0)</f>
        <v>0</v>
      </c>
      <c r="Y178" s="139" cm="1">
        <f t="array" ref="Y178">IF($D178&lt;=Y$5,$E178*INDEX($L$28:$BF$28,1,Y$5-$D178+1),0)</f>
        <v>0</v>
      </c>
      <c r="Z178" s="139" cm="1">
        <f t="array" ref="Z178">IF($D178&lt;=Z$5,$E178*INDEX($L$28:$BF$28,1,Z$5-$D178+1),0)</f>
        <v>0</v>
      </c>
      <c r="AA178" s="139" cm="1">
        <f t="array" ref="AA178">IF($D178&lt;=AA$5,$E178*INDEX($L$28:$BF$28,1,AA$5-$D178+1),0)</f>
        <v>0</v>
      </c>
      <c r="AB178" s="139" cm="1">
        <f t="array" ref="AB178">IF($D178&lt;=AB$5,$E178*INDEX($L$28:$BF$28,1,AB$5-$D178+1),0)</f>
        <v>0</v>
      </c>
      <c r="AC178" s="139" cm="1">
        <f t="array" ref="AC178">IF($D178&lt;=AC$5,$E178*INDEX($L$28:$BF$28,1,AC$5-$D178+1),0)</f>
        <v>0</v>
      </c>
      <c r="AD178" s="139" cm="1">
        <f t="array" ref="AD178">IF($D178&lt;=AD$5,$E178*INDEX($L$28:$BF$28,1,AD$5-$D178+1),0)</f>
        <v>0</v>
      </c>
      <c r="AE178" s="139" cm="1">
        <f t="array" ref="AE178">IF($D178&lt;=AE$5,$E178*INDEX($L$28:$BF$28,1,AE$5-$D178+1),0)</f>
        <v>0</v>
      </c>
      <c r="AF178" s="139" cm="1">
        <f t="array" ref="AF178">IF($D178&lt;=AF$5,$E178*INDEX($L$28:$BF$28,1,AF$5-$D178+1),0)</f>
        <v>0</v>
      </c>
      <c r="AG178" s="139" cm="1">
        <f t="array" ref="AG178">IF($D178&lt;=AG$5,$E178*INDEX($L$28:$BF$28,1,AG$5-$D178+1),0)</f>
        <v>0</v>
      </c>
      <c r="AH178" s="139" cm="1">
        <f t="array" ref="AH178">IF($D178&lt;=AH$5,$E178*INDEX($L$28:$BF$28,1,AH$5-$D178+1),0)</f>
        <v>0</v>
      </c>
      <c r="AI178" s="139" cm="1">
        <f t="array" ref="AI178">IF($D178&lt;=AI$5,$E178*INDEX($L$28:$BF$28,1,AI$5-$D178+1),0)</f>
        <v>0</v>
      </c>
      <c r="AJ178" s="139" cm="1">
        <f t="array" ref="AJ178">IF($D178&lt;=AJ$5,$E178*INDEX($L$28:$BF$28,1,AJ$5-$D178+1),0)</f>
        <v>0</v>
      </c>
      <c r="AK178" s="139" cm="1">
        <f t="array" ref="AK178">IF($D178&lt;=AK$5,$E178*INDEX($L$28:$BF$28,1,AK$5-$D178+1),0)</f>
        <v>0</v>
      </c>
      <c r="AL178" s="139" cm="1">
        <f t="array" ref="AL178">IF($D178&lt;=AL$5,$E178*INDEX($L$28:$BF$28,1,AL$5-$D178+1),0)</f>
        <v>0</v>
      </c>
      <c r="AM178" s="139" cm="1">
        <f t="array" ref="AM178">IF($D178&lt;=AM$5,$E178*INDEX($L$28:$BF$28,1,AM$5-$D178+1),0)</f>
        <v>0</v>
      </c>
      <c r="AN178" s="139" cm="1">
        <f t="array" ref="AN178">IF($D178&lt;=AN$5,$E178*INDEX($L$28:$BF$28,1,AN$5-$D178+1),0)</f>
        <v>0</v>
      </c>
      <c r="AO178" s="139" cm="1">
        <f t="array" ref="AO178">IF($D178&lt;=AO$5,$E178*INDEX($L$28:$BF$28,1,AO$5-$D178+1),0)</f>
        <v>0</v>
      </c>
      <c r="AP178" s="139" cm="1">
        <f t="array" ref="AP178">IF($D178&lt;=AP$5,$E178*INDEX($L$28:$BF$28,1,AP$5-$D178+1),0)</f>
        <v>0</v>
      </c>
      <c r="AQ178" s="139" cm="1">
        <f t="array" ref="AQ178">IF($D178&lt;=AQ$5,$E178*INDEX($L$28:$BF$28,1,AQ$5-$D178+1),0)</f>
        <v>0</v>
      </c>
      <c r="AR178" s="139" cm="1">
        <f t="array" ref="AR178">IF($D178&lt;=AR$5,$E178*INDEX($L$28:$BF$28,1,AR$5-$D178+1),0)</f>
        <v>0</v>
      </c>
      <c r="AS178" s="139" cm="1">
        <f t="array" ref="AS178">IF($D178&lt;=AS$5,$E178*INDEX($L$28:$BF$28,1,AS$5-$D178+1),0)</f>
        <v>0</v>
      </c>
      <c r="AT178" s="139" cm="1">
        <f t="array" ref="AT178">IF($D178&lt;=AT$5,$E178*INDEX($L$28:$BF$28,1,AT$5-$D178+1),0)</f>
        <v>0</v>
      </c>
      <c r="AU178" s="139" cm="1">
        <f t="array" ref="AU178">IF($D178&lt;=AU$5,$E178*INDEX($L$28:$BF$28,1,AU$5-$D178+1),0)</f>
        <v>0</v>
      </c>
      <c r="AV178" s="139" cm="1">
        <f t="array" ref="AV178">IF($D178&lt;=AV$5,$E178*INDEX($L$28:$BF$28,1,AV$5-$D178+1),0)</f>
        <v>0</v>
      </c>
      <c r="AW178" s="139" cm="1">
        <f t="array" ref="AW178">IF($D178&lt;=AW$5,$E178*INDEX($L$28:$BF$28,1,AW$5-$D178+1),0)</f>
        <v>0</v>
      </c>
      <c r="AX178" s="139" cm="1">
        <f t="array" ref="AX178">IF($D178&lt;=AX$5,$E178*INDEX($L$28:$BF$28,1,AX$5-$D178+1),0)</f>
        <v>0</v>
      </c>
      <c r="AY178" s="139" cm="1">
        <f t="array" ref="AY178">IF($D178&lt;=AY$5,$E178*INDEX($L$28:$BF$28,1,AY$5-$D178+1),0)</f>
        <v>0</v>
      </c>
      <c r="AZ178" s="139" cm="1">
        <f t="array" ref="AZ178">IF($D178&lt;=AZ$5,$E178*INDEX($L$28:$BF$28,1,AZ$5-$D178+1),0)</f>
        <v>0</v>
      </c>
      <c r="BA178" s="139" cm="1">
        <f t="array" ref="BA178">IF($D178&lt;=BA$5,$E178*INDEX($L$28:$BF$28,1,BA$5-$D178+1),0)</f>
        <v>0</v>
      </c>
      <c r="BB178" s="139" cm="1">
        <f t="array" ref="BB178">IF($D178&lt;=BB$5,$E178*INDEX($L$28:$BF$28,1,BB$5-$D178+1),0)</f>
        <v>0</v>
      </c>
      <c r="BC178" s="139" cm="1">
        <f t="array" ref="BC178">IF($D178&lt;=BC$5,$E178*INDEX($L$28:$BF$28,1,BC$5-$D178+1),0)</f>
        <v>0</v>
      </c>
      <c r="BD178" s="139" cm="1">
        <f t="array" ref="BD178">IF($D178&lt;=BD$5,$E178*INDEX($L$28:$BF$28,1,BD$5-$D178+1),0)</f>
        <v>0</v>
      </c>
      <c r="BE178" s="139" cm="1">
        <f t="array" ref="BE178">IF($D178&lt;=BE$5,$E178*INDEX($L$28:$BF$28,1,BE$5-$D178+1),0)</f>
        <v>0</v>
      </c>
      <c r="BF178" s="139" cm="1">
        <f t="array" ref="BF178">IF($D178&lt;=BF$5,$E178*INDEX($L$28:$BF$28,1,BF$5-$D178+1),0)</f>
        <v>0</v>
      </c>
      <c r="BH178" s="70">
        <f t="shared" ref="BH178:BW193" ca="1" si="135">SUMIFS($L178:$BF178,$L$6:$BF$6,BH$6,$L$7:$BF$7,BH$7)</f>
        <v>0</v>
      </c>
      <c r="BI178" s="70">
        <f t="shared" ca="1" si="135"/>
        <v>0</v>
      </c>
      <c r="BJ178" s="70">
        <f t="shared" ca="1" si="135"/>
        <v>0</v>
      </c>
      <c r="BK178" s="70">
        <f t="shared" ca="1" si="135"/>
        <v>0</v>
      </c>
      <c r="BL178" s="70">
        <f t="shared" ca="1" si="135"/>
        <v>0</v>
      </c>
      <c r="BM178" s="70">
        <f t="shared" ca="1" si="135"/>
        <v>0</v>
      </c>
      <c r="BN178" s="70">
        <f t="shared" ca="1" si="135"/>
        <v>0</v>
      </c>
      <c r="BO178" s="70">
        <f t="shared" ca="1" si="135"/>
        <v>0</v>
      </c>
      <c r="BP178" s="70">
        <f t="shared" ca="1" si="135"/>
        <v>0</v>
      </c>
      <c r="BQ178" s="70">
        <f t="shared" ca="1" si="135"/>
        <v>0</v>
      </c>
      <c r="BR178" s="70">
        <f t="shared" ca="1" si="135"/>
        <v>0</v>
      </c>
      <c r="BS178" s="70">
        <f t="shared" ca="1" si="135"/>
        <v>0</v>
      </c>
      <c r="BT178" s="70">
        <f t="shared" ca="1" si="135"/>
        <v>0</v>
      </c>
      <c r="BU178" s="70">
        <f t="shared" ca="1" si="135"/>
        <v>0</v>
      </c>
      <c r="BV178" s="70">
        <f t="shared" ca="1" si="135"/>
        <v>0</v>
      </c>
      <c r="BW178" s="70">
        <f t="shared" ca="1" si="135"/>
        <v>0</v>
      </c>
      <c r="BX178" s="139"/>
      <c r="BY178" s="70">
        <f t="shared" ca="1" si="134"/>
        <v>0</v>
      </c>
      <c r="BZ178" s="70">
        <f t="shared" ca="1" si="134"/>
        <v>0</v>
      </c>
      <c r="CA178" s="70">
        <f t="shared" ca="1" si="134"/>
        <v>0</v>
      </c>
      <c r="CB178" s="70">
        <f t="shared" ca="1" si="134"/>
        <v>0</v>
      </c>
    </row>
    <row r="179" spans="2:80" s="217" customFormat="1" hidden="1" outlineLevel="1">
      <c r="B179" s="223">
        <f>EOMONTH(EDATE(B178,1),0)</f>
        <v>43890</v>
      </c>
      <c r="C179" s="136"/>
      <c r="D179" s="17">
        <f>D178+1</f>
        <v>2</v>
      </c>
      <c r="E179" s="36" cm="1">
        <f t="array" ref="E179">INDEX(L$20:BF$20,1,D179)</f>
        <v>0</v>
      </c>
      <c r="F179" s="36"/>
      <c r="G179" s="36"/>
      <c r="H179" s="36"/>
      <c r="I179" s="36"/>
      <c r="J179" s="36"/>
      <c r="K179" s="36"/>
      <c r="L179" s="139" cm="1">
        <f t="array" ref="L179">IF($D179&lt;=L$5,$E179*INDEX($L$28:$BF$28,1,L$5-$D179+1),0)</f>
        <v>0</v>
      </c>
      <c r="M179" s="139" cm="1">
        <f t="array" ref="M179">IF($D179&lt;=M$5,$E179*INDEX($L$28:$BF$28,1,M$5-$D179+1),0)</f>
        <v>0</v>
      </c>
      <c r="N179" s="139" cm="1">
        <f t="array" ref="N179">IF($D179&lt;=N$5,$E179*INDEX($L$28:$BF$28,1,N$5-$D179+1),0)</f>
        <v>0</v>
      </c>
      <c r="O179" s="139" cm="1">
        <f t="array" ref="O179">IF($D179&lt;=O$5,$E179*INDEX($L$28:$BF$28,1,O$5-$D179+1),0)</f>
        <v>0</v>
      </c>
      <c r="P179" s="139" cm="1">
        <f t="array" ref="P179">IF($D179&lt;=P$5,$E179*INDEX($L$28:$BF$28,1,P$5-$D179+1),0)</f>
        <v>0</v>
      </c>
      <c r="Q179" s="139" cm="1">
        <f t="array" ref="Q179">IF($D179&lt;=Q$5,$E179*INDEX($L$28:$BF$28,1,Q$5-$D179+1),0)</f>
        <v>0</v>
      </c>
      <c r="R179" s="139" cm="1">
        <f t="array" ref="R179">IF($D179&lt;=R$5,$E179*INDEX($L$28:$BF$28,1,R$5-$D179+1),0)</f>
        <v>0</v>
      </c>
      <c r="S179" s="139" cm="1">
        <f t="array" ref="S179">IF($D179&lt;=S$5,$E179*INDEX($L$28:$BF$28,1,S$5-$D179+1),0)</f>
        <v>0</v>
      </c>
      <c r="T179" s="139" cm="1">
        <f t="array" ref="T179">IF($D179&lt;=T$5,$E179*INDEX($L$28:$BF$28,1,T$5-$D179+1),0)</f>
        <v>0</v>
      </c>
      <c r="U179" s="139" cm="1">
        <f t="array" ref="U179">IF($D179&lt;=U$5,$E179*INDEX($L$28:$BF$28,1,U$5-$D179+1),0)</f>
        <v>0</v>
      </c>
      <c r="V179" s="139" cm="1">
        <f t="array" ref="V179">IF($D179&lt;=V$5,$E179*INDEX($L$28:$BF$28,1,V$5-$D179+1),0)</f>
        <v>0</v>
      </c>
      <c r="W179" s="139" cm="1">
        <f t="array" ref="W179">IF($D179&lt;=W$5,$E179*INDEX($L$28:$BF$28,1,W$5-$D179+1),0)</f>
        <v>0</v>
      </c>
      <c r="X179" s="139" cm="1">
        <f t="array" ref="X179">IF($D179&lt;=X$5,$E179*INDEX($L$28:$BF$28,1,X$5-$D179+1),0)</f>
        <v>0</v>
      </c>
      <c r="Y179" s="139" cm="1">
        <f t="array" ref="Y179">IF($D179&lt;=Y$5,$E179*INDEX($L$28:$BF$28,1,Y$5-$D179+1),0)</f>
        <v>0</v>
      </c>
      <c r="Z179" s="139" cm="1">
        <f t="array" ref="Z179">IF($D179&lt;=Z$5,$E179*INDEX($L$28:$BF$28,1,Z$5-$D179+1),0)</f>
        <v>0</v>
      </c>
      <c r="AA179" s="139" cm="1">
        <f t="array" ref="AA179">IF($D179&lt;=AA$5,$E179*INDEX($L$28:$BF$28,1,AA$5-$D179+1),0)</f>
        <v>0</v>
      </c>
      <c r="AB179" s="139" cm="1">
        <f t="array" ref="AB179">IF($D179&lt;=AB$5,$E179*INDEX($L$28:$BF$28,1,AB$5-$D179+1),0)</f>
        <v>0</v>
      </c>
      <c r="AC179" s="139" cm="1">
        <f t="array" ref="AC179">IF($D179&lt;=AC$5,$E179*INDEX($L$28:$BF$28,1,AC$5-$D179+1),0)</f>
        <v>0</v>
      </c>
      <c r="AD179" s="139" cm="1">
        <f t="array" ref="AD179">IF($D179&lt;=AD$5,$E179*INDEX($L$28:$BF$28,1,AD$5-$D179+1),0)</f>
        <v>0</v>
      </c>
      <c r="AE179" s="139" cm="1">
        <f t="array" ref="AE179">IF($D179&lt;=AE$5,$E179*INDEX($L$28:$BF$28,1,AE$5-$D179+1),0)</f>
        <v>0</v>
      </c>
      <c r="AF179" s="139" cm="1">
        <f t="array" ref="AF179">IF($D179&lt;=AF$5,$E179*INDEX($L$28:$BF$28,1,AF$5-$D179+1),0)</f>
        <v>0</v>
      </c>
      <c r="AG179" s="139" cm="1">
        <f t="array" ref="AG179">IF($D179&lt;=AG$5,$E179*INDEX($L$28:$BF$28,1,AG$5-$D179+1),0)</f>
        <v>0</v>
      </c>
      <c r="AH179" s="139" cm="1">
        <f t="array" ref="AH179">IF($D179&lt;=AH$5,$E179*INDEX($L$28:$BF$28,1,AH$5-$D179+1),0)</f>
        <v>0</v>
      </c>
      <c r="AI179" s="139" cm="1">
        <f t="array" ref="AI179">IF($D179&lt;=AI$5,$E179*INDEX($L$28:$BF$28,1,AI$5-$D179+1),0)</f>
        <v>0</v>
      </c>
      <c r="AJ179" s="139" cm="1">
        <f t="array" ref="AJ179">IF($D179&lt;=AJ$5,$E179*INDEX($L$28:$BF$28,1,AJ$5-$D179+1),0)</f>
        <v>0</v>
      </c>
      <c r="AK179" s="139" cm="1">
        <f t="array" ref="AK179">IF($D179&lt;=AK$5,$E179*INDEX($L$28:$BF$28,1,AK$5-$D179+1),0)</f>
        <v>0</v>
      </c>
      <c r="AL179" s="139" cm="1">
        <f t="array" ref="AL179">IF($D179&lt;=AL$5,$E179*INDEX($L$28:$BF$28,1,AL$5-$D179+1),0)</f>
        <v>0</v>
      </c>
      <c r="AM179" s="139" cm="1">
        <f t="array" ref="AM179">IF($D179&lt;=AM$5,$E179*INDEX($L$28:$BF$28,1,AM$5-$D179+1),0)</f>
        <v>0</v>
      </c>
      <c r="AN179" s="139" cm="1">
        <f t="array" ref="AN179">IF($D179&lt;=AN$5,$E179*INDEX($L$28:$BF$28,1,AN$5-$D179+1),0)</f>
        <v>0</v>
      </c>
      <c r="AO179" s="139" cm="1">
        <f t="array" ref="AO179">IF($D179&lt;=AO$5,$E179*INDEX($L$28:$BF$28,1,AO$5-$D179+1),0)</f>
        <v>0</v>
      </c>
      <c r="AP179" s="139" cm="1">
        <f t="array" ref="AP179">IF($D179&lt;=AP$5,$E179*INDEX($L$28:$BF$28,1,AP$5-$D179+1),0)</f>
        <v>0</v>
      </c>
      <c r="AQ179" s="139" cm="1">
        <f t="array" ref="AQ179">IF($D179&lt;=AQ$5,$E179*INDEX($L$28:$BF$28,1,AQ$5-$D179+1),0)</f>
        <v>0</v>
      </c>
      <c r="AR179" s="139" cm="1">
        <f t="array" ref="AR179">IF($D179&lt;=AR$5,$E179*INDEX($L$28:$BF$28,1,AR$5-$D179+1),0)</f>
        <v>0</v>
      </c>
      <c r="AS179" s="139" cm="1">
        <f t="array" ref="AS179">IF($D179&lt;=AS$5,$E179*INDEX($L$28:$BF$28,1,AS$5-$D179+1),0)</f>
        <v>0</v>
      </c>
      <c r="AT179" s="139" cm="1">
        <f t="array" ref="AT179">IF($D179&lt;=AT$5,$E179*INDEX($L$28:$BF$28,1,AT$5-$D179+1),0)</f>
        <v>0</v>
      </c>
      <c r="AU179" s="139" cm="1">
        <f t="array" ref="AU179">IF($D179&lt;=AU$5,$E179*INDEX($L$28:$BF$28,1,AU$5-$D179+1),0)</f>
        <v>0</v>
      </c>
      <c r="AV179" s="139" cm="1">
        <f t="array" ref="AV179">IF($D179&lt;=AV$5,$E179*INDEX($L$28:$BF$28,1,AV$5-$D179+1),0)</f>
        <v>0</v>
      </c>
      <c r="AW179" s="139" cm="1">
        <f t="array" ref="AW179">IF($D179&lt;=AW$5,$E179*INDEX($L$28:$BF$28,1,AW$5-$D179+1),0)</f>
        <v>0</v>
      </c>
      <c r="AX179" s="139" cm="1">
        <f t="array" ref="AX179">IF($D179&lt;=AX$5,$E179*INDEX($L$28:$BF$28,1,AX$5-$D179+1),0)</f>
        <v>0</v>
      </c>
      <c r="AY179" s="139" cm="1">
        <f t="array" ref="AY179">IF($D179&lt;=AY$5,$E179*INDEX($L$28:$BF$28,1,AY$5-$D179+1),0)</f>
        <v>0</v>
      </c>
      <c r="AZ179" s="139" cm="1">
        <f t="array" ref="AZ179">IF($D179&lt;=AZ$5,$E179*INDEX($L$28:$BF$28,1,AZ$5-$D179+1),0)</f>
        <v>0</v>
      </c>
      <c r="BA179" s="139" cm="1">
        <f t="array" ref="BA179">IF($D179&lt;=BA$5,$E179*INDEX($L$28:$BF$28,1,BA$5-$D179+1),0)</f>
        <v>0</v>
      </c>
      <c r="BB179" s="139" cm="1">
        <f t="array" ref="BB179">IF($D179&lt;=BB$5,$E179*INDEX($L$28:$BF$28,1,BB$5-$D179+1),0)</f>
        <v>0</v>
      </c>
      <c r="BC179" s="139" cm="1">
        <f t="array" ref="BC179">IF($D179&lt;=BC$5,$E179*INDEX($L$28:$BF$28,1,BC$5-$D179+1),0)</f>
        <v>0</v>
      </c>
      <c r="BD179" s="139" cm="1">
        <f t="array" ref="BD179">IF($D179&lt;=BD$5,$E179*INDEX($L$28:$BF$28,1,BD$5-$D179+1),0)</f>
        <v>0</v>
      </c>
      <c r="BE179" s="139" cm="1">
        <f t="array" ref="BE179">IF($D179&lt;=BE$5,$E179*INDEX($L$28:$BF$28,1,BE$5-$D179+1),0)</f>
        <v>0</v>
      </c>
      <c r="BF179" s="139" cm="1">
        <f t="array" ref="BF179">IF($D179&lt;=BF$5,$E179*INDEX($L$28:$BF$28,1,BF$5-$D179+1),0)</f>
        <v>0</v>
      </c>
      <c r="BH179" s="70">
        <f t="shared" ca="1" si="135"/>
        <v>0</v>
      </c>
      <c r="BI179" s="70">
        <f t="shared" ca="1" si="135"/>
        <v>0</v>
      </c>
      <c r="BJ179" s="70">
        <f t="shared" ca="1" si="135"/>
        <v>0</v>
      </c>
      <c r="BK179" s="70">
        <f t="shared" ca="1" si="135"/>
        <v>0</v>
      </c>
      <c r="BL179" s="70">
        <f t="shared" ca="1" si="135"/>
        <v>0</v>
      </c>
      <c r="BM179" s="70">
        <f t="shared" ca="1" si="135"/>
        <v>0</v>
      </c>
      <c r="BN179" s="70">
        <f t="shared" ca="1" si="135"/>
        <v>0</v>
      </c>
      <c r="BO179" s="70">
        <f t="shared" ca="1" si="135"/>
        <v>0</v>
      </c>
      <c r="BP179" s="70">
        <f t="shared" ca="1" si="135"/>
        <v>0</v>
      </c>
      <c r="BQ179" s="70">
        <f t="shared" ca="1" si="135"/>
        <v>0</v>
      </c>
      <c r="BR179" s="70">
        <f t="shared" ca="1" si="135"/>
        <v>0</v>
      </c>
      <c r="BS179" s="70">
        <f t="shared" ca="1" si="135"/>
        <v>0</v>
      </c>
      <c r="BT179" s="70">
        <f t="shared" ca="1" si="135"/>
        <v>0</v>
      </c>
      <c r="BU179" s="70">
        <f t="shared" ca="1" si="135"/>
        <v>0</v>
      </c>
      <c r="BV179" s="70">
        <f t="shared" ca="1" si="135"/>
        <v>0</v>
      </c>
      <c r="BW179" s="70">
        <f t="shared" ca="1" si="135"/>
        <v>0</v>
      </c>
      <c r="BX179" s="139"/>
      <c r="BY179" s="70">
        <f t="shared" ca="1" si="134"/>
        <v>0</v>
      </c>
      <c r="BZ179" s="70">
        <f t="shared" ca="1" si="134"/>
        <v>0</v>
      </c>
      <c r="CA179" s="70">
        <f t="shared" ca="1" si="134"/>
        <v>0</v>
      </c>
      <c r="CB179" s="70">
        <f t="shared" ca="1" si="134"/>
        <v>0</v>
      </c>
    </row>
    <row r="180" spans="2:80" s="217" customFormat="1" hidden="1" outlineLevel="1">
      <c r="B180" s="223">
        <f t="shared" ref="B180:B224" si="136">EOMONTH(EDATE(B179,1),0)</f>
        <v>43921</v>
      </c>
      <c r="C180" s="136"/>
      <c r="D180" s="17">
        <f t="shared" ref="D180:D224" si="137">D179+1</f>
        <v>3</v>
      </c>
      <c r="E180" s="36" cm="1">
        <f t="array" ref="E180">INDEX(L$20:BF$20,1,D180)</f>
        <v>0</v>
      </c>
      <c r="F180" s="36"/>
      <c r="G180" s="36"/>
      <c r="H180" s="36"/>
      <c r="I180" s="36"/>
      <c r="J180" s="36"/>
      <c r="K180" s="36"/>
      <c r="L180" s="139" cm="1">
        <f t="array" ref="L180">IF($D180&lt;=L$5,$E180*INDEX($L$28:$BF$28,1,L$5-$D180+1),0)</f>
        <v>0</v>
      </c>
      <c r="M180" s="139" cm="1">
        <f t="array" ref="M180">IF($D180&lt;=M$5,$E180*INDEX($L$28:$BF$28,1,M$5-$D180+1),0)</f>
        <v>0</v>
      </c>
      <c r="N180" s="139" cm="1">
        <f t="array" ref="N180">IF($D180&lt;=N$5,$E180*INDEX($L$28:$BF$28,1,N$5-$D180+1),0)</f>
        <v>0</v>
      </c>
      <c r="O180" s="139" cm="1">
        <f t="array" ref="O180">IF($D180&lt;=O$5,$E180*INDEX($L$28:$BF$28,1,O$5-$D180+1),0)</f>
        <v>0</v>
      </c>
      <c r="P180" s="139" cm="1">
        <f t="array" ref="P180">IF($D180&lt;=P$5,$E180*INDEX($L$28:$BF$28,1,P$5-$D180+1),0)</f>
        <v>0</v>
      </c>
      <c r="Q180" s="139" cm="1">
        <f t="array" ref="Q180">IF($D180&lt;=Q$5,$E180*INDEX($L$28:$BF$28,1,Q$5-$D180+1),0)</f>
        <v>0</v>
      </c>
      <c r="R180" s="139" cm="1">
        <f t="array" ref="R180">IF($D180&lt;=R$5,$E180*INDEX($L$28:$BF$28,1,R$5-$D180+1),0)</f>
        <v>0</v>
      </c>
      <c r="S180" s="139" cm="1">
        <f t="array" ref="S180">IF($D180&lt;=S$5,$E180*INDEX($L$28:$BF$28,1,S$5-$D180+1),0)</f>
        <v>0</v>
      </c>
      <c r="T180" s="139" cm="1">
        <f t="array" ref="T180">IF($D180&lt;=T$5,$E180*INDEX($L$28:$BF$28,1,T$5-$D180+1),0)</f>
        <v>0</v>
      </c>
      <c r="U180" s="139" cm="1">
        <f t="array" ref="U180">IF($D180&lt;=U$5,$E180*INDEX($L$28:$BF$28,1,U$5-$D180+1),0)</f>
        <v>0</v>
      </c>
      <c r="V180" s="139" cm="1">
        <f t="array" ref="V180">IF($D180&lt;=V$5,$E180*INDEX($L$28:$BF$28,1,V$5-$D180+1),0)</f>
        <v>0</v>
      </c>
      <c r="W180" s="139" cm="1">
        <f t="array" ref="W180">IF($D180&lt;=W$5,$E180*INDEX($L$28:$BF$28,1,W$5-$D180+1),0)</f>
        <v>0</v>
      </c>
      <c r="X180" s="139" cm="1">
        <f t="array" ref="X180">IF($D180&lt;=X$5,$E180*INDEX($L$28:$BF$28,1,X$5-$D180+1),0)</f>
        <v>0</v>
      </c>
      <c r="Y180" s="139" cm="1">
        <f t="array" ref="Y180">IF($D180&lt;=Y$5,$E180*INDEX($L$28:$BF$28,1,Y$5-$D180+1),0)</f>
        <v>0</v>
      </c>
      <c r="Z180" s="139" cm="1">
        <f t="array" ref="Z180">IF($D180&lt;=Z$5,$E180*INDEX($L$28:$BF$28,1,Z$5-$D180+1),0)</f>
        <v>0</v>
      </c>
      <c r="AA180" s="139" cm="1">
        <f t="array" ref="AA180">IF($D180&lt;=AA$5,$E180*INDEX($L$28:$BF$28,1,AA$5-$D180+1),0)</f>
        <v>0</v>
      </c>
      <c r="AB180" s="139" cm="1">
        <f t="array" ref="AB180">IF($D180&lt;=AB$5,$E180*INDEX($L$28:$BF$28,1,AB$5-$D180+1),0)</f>
        <v>0</v>
      </c>
      <c r="AC180" s="139" cm="1">
        <f t="array" ref="AC180">IF($D180&lt;=AC$5,$E180*INDEX($L$28:$BF$28,1,AC$5-$D180+1),0)</f>
        <v>0</v>
      </c>
      <c r="AD180" s="139" cm="1">
        <f t="array" ref="AD180">IF($D180&lt;=AD$5,$E180*INDEX($L$28:$BF$28,1,AD$5-$D180+1),0)</f>
        <v>0</v>
      </c>
      <c r="AE180" s="139" cm="1">
        <f t="array" ref="AE180">IF($D180&lt;=AE$5,$E180*INDEX($L$28:$BF$28,1,AE$5-$D180+1),0)</f>
        <v>0</v>
      </c>
      <c r="AF180" s="139" cm="1">
        <f t="array" ref="AF180">IF($D180&lt;=AF$5,$E180*INDEX($L$28:$BF$28,1,AF$5-$D180+1),0)</f>
        <v>0</v>
      </c>
      <c r="AG180" s="139" cm="1">
        <f t="array" ref="AG180">IF($D180&lt;=AG$5,$E180*INDEX($L$28:$BF$28,1,AG$5-$D180+1),0)</f>
        <v>0</v>
      </c>
      <c r="AH180" s="139" cm="1">
        <f t="array" ref="AH180">IF($D180&lt;=AH$5,$E180*INDEX($L$28:$BF$28,1,AH$5-$D180+1),0)</f>
        <v>0</v>
      </c>
      <c r="AI180" s="139" cm="1">
        <f t="array" ref="AI180">IF($D180&lt;=AI$5,$E180*INDEX($L$28:$BF$28,1,AI$5-$D180+1),0)</f>
        <v>0</v>
      </c>
      <c r="AJ180" s="139" cm="1">
        <f t="array" ref="AJ180">IF($D180&lt;=AJ$5,$E180*INDEX($L$28:$BF$28,1,AJ$5-$D180+1),0)</f>
        <v>0</v>
      </c>
      <c r="AK180" s="139" cm="1">
        <f t="array" ref="AK180">IF($D180&lt;=AK$5,$E180*INDEX($L$28:$BF$28,1,AK$5-$D180+1),0)</f>
        <v>0</v>
      </c>
      <c r="AL180" s="139" cm="1">
        <f t="array" ref="AL180">IF($D180&lt;=AL$5,$E180*INDEX($L$28:$BF$28,1,AL$5-$D180+1),0)</f>
        <v>0</v>
      </c>
      <c r="AM180" s="139" cm="1">
        <f t="array" ref="AM180">IF($D180&lt;=AM$5,$E180*INDEX($L$28:$BF$28,1,AM$5-$D180+1),0)</f>
        <v>0</v>
      </c>
      <c r="AN180" s="139" cm="1">
        <f t="array" ref="AN180">IF($D180&lt;=AN$5,$E180*INDEX($L$28:$BF$28,1,AN$5-$D180+1),0)</f>
        <v>0</v>
      </c>
      <c r="AO180" s="139" cm="1">
        <f t="array" ref="AO180">IF($D180&lt;=AO$5,$E180*INDEX($L$28:$BF$28,1,AO$5-$D180+1),0)</f>
        <v>0</v>
      </c>
      <c r="AP180" s="139" cm="1">
        <f t="array" ref="AP180">IF($D180&lt;=AP$5,$E180*INDEX($L$28:$BF$28,1,AP$5-$D180+1),0)</f>
        <v>0</v>
      </c>
      <c r="AQ180" s="139" cm="1">
        <f t="array" ref="AQ180">IF($D180&lt;=AQ$5,$E180*INDEX($L$28:$BF$28,1,AQ$5-$D180+1),0)</f>
        <v>0</v>
      </c>
      <c r="AR180" s="139" cm="1">
        <f t="array" ref="AR180">IF($D180&lt;=AR$5,$E180*INDEX($L$28:$BF$28,1,AR$5-$D180+1),0)</f>
        <v>0</v>
      </c>
      <c r="AS180" s="139" cm="1">
        <f t="array" ref="AS180">IF($D180&lt;=AS$5,$E180*INDEX($L$28:$BF$28,1,AS$5-$D180+1),0)</f>
        <v>0</v>
      </c>
      <c r="AT180" s="139" cm="1">
        <f t="array" ref="AT180">IF($D180&lt;=AT$5,$E180*INDEX($L$28:$BF$28,1,AT$5-$D180+1),0)</f>
        <v>0</v>
      </c>
      <c r="AU180" s="139" cm="1">
        <f t="array" ref="AU180">IF($D180&lt;=AU$5,$E180*INDEX($L$28:$BF$28,1,AU$5-$D180+1),0)</f>
        <v>0</v>
      </c>
      <c r="AV180" s="139" cm="1">
        <f t="array" ref="AV180">IF($D180&lt;=AV$5,$E180*INDEX($L$28:$BF$28,1,AV$5-$D180+1),0)</f>
        <v>0</v>
      </c>
      <c r="AW180" s="139" cm="1">
        <f t="array" ref="AW180">IF($D180&lt;=AW$5,$E180*INDEX($L$28:$BF$28,1,AW$5-$D180+1),0)</f>
        <v>0</v>
      </c>
      <c r="AX180" s="139" cm="1">
        <f t="array" ref="AX180">IF($D180&lt;=AX$5,$E180*INDEX($L$28:$BF$28,1,AX$5-$D180+1),0)</f>
        <v>0</v>
      </c>
      <c r="AY180" s="139" cm="1">
        <f t="array" ref="AY180">IF($D180&lt;=AY$5,$E180*INDEX($L$28:$BF$28,1,AY$5-$D180+1),0)</f>
        <v>0</v>
      </c>
      <c r="AZ180" s="139" cm="1">
        <f t="array" ref="AZ180">IF($D180&lt;=AZ$5,$E180*INDEX($L$28:$BF$28,1,AZ$5-$D180+1),0)</f>
        <v>0</v>
      </c>
      <c r="BA180" s="139" cm="1">
        <f t="array" ref="BA180">IF($D180&lt;=BA$5,$E180*INDEX($L$28:$BF$28,1,BA$5-$D180+1),0)</f>
        <v>0</v>
      </c>
      <c r="BB180" s="139" cm="1">
        <f t="array" ref="BB180">IF($D180&lt;=BB$5,$E180*INDEX($L$28:$BF$28,1,BB$5-$D180+1),0)</f>
        <v>0</v>
      </c>
      <c r="BC180" s="139" cm="1">
        <f t="array" ref="BC180">IF($D180&lt;=BC$5,$E180*INDEX($L$28:$BF$28,1,BC$5-$D180+1),0)</f>
        <v>0</v>
      </c>
      <c r="BD180" s="139" cm="1">
        <f t="array" ref="BD180">IF($D180&lt;=BD$5,$E180*INDEX($L$28:$BF$28,1,BD$5-$D180+1),0)</f>
        <v>0</v>
      </c>
      <c r="BE180" s="139" cm="1">
        <f t="array" ref="BE180">IF($D180&lt;=BE$5,$E180*INDEX($L$28:$BF$28,1,BE$5-$D180+1),0)</f>
        <v>0</v>
      </c>
      <c r="BF180" s="139" cm="1">
        <f t="array" ref="BF180">IF($D180&lt;=BF$5,$E180*INDEX($L$28:$BF$28,1,BF$5-$D180+1),0)</f>
        <v>0</v>
      </c>
      <c r="BH180" s="70">
        <f t="shared" ca="1" si="135"/>
        <v>0</v>
      </c>
      <c r="BI180" s="70">
        <f t="shared" ca="1" si="135"/>
        <v>0</v>
      </c>
      <c r="BJ180" s="70">
        <f t="shared" ca="1" si="135"/>
        <v>0</v>
      </c>
      <c r="BK180" s="70">
        <f t="shared" ca="1" si="135"/>
        <v>0</v>
      </c>
      <c r="BL180" s="70">
        <f t="shared" ca="1" si="135"/>
        <v>0</v>
      </c>
      <c r="BM180" s="70">
        <f t="shared" ca="1" si="135"/>
        <v>0</v>
      </c>
      <c r="BN180" s="70">
        <f t="shared" ca="1" si="135"/>
        <v>0</v>
      </c>
      <c r="BO180" s="70">
        <f t="shared" ca="1" si="135"/>
        <v>0</v>
      </c>
      <c r="BP180" s="70">
        <f t="shared" ca="1" si="135"/>
        <v>0</v>
      </c>
      <c r="BQ180" s="70">
        <f t="shared" ca="1" si="135"/>
        <v>0</v>
      </c>
      <c r="BR180" s="70">
        <f t="shared" ca="1" si="135"/>
        <v>0</v>
      </c>
      <c r="BS180" s="70">
        <f t="shared" ca="1" si="135"/>
        <v>0</v>
      </c>
      <c r="BT180" s="70">
        <f t="shared" ca="1" si="135"/>
        <v>0</v>
      </c>
      <c r="BU180" s="70">
        <f t="shared" ca="1" si="135"/>
        <v>0</v>
      </c>
      <c r="BV180" s="70">
        <f t="shared" ca="1" si="135"/>
        <v>0</v>
      </c>
      <c r="BW180" s="70">
        <f t="shared" ca="1" si="135"/>
        <v>0</v>
      </c>
      <c r="BX180" s="139"/>
      <c r="BY180" s="70">
        <f t="shared" ca="1" si="134"/>
        <v>0</v>
      </c>
      <c r="BZ180" s="70">
        <f t="shared" ca="1" si="134"/>
        <v>0</v>
      </c>
      <c r="CA180" s="70">
        <f t="shared" ca="1" si="134"/>
        <v>0</v>
      </c>
      <c r="CB180" s="70">
        <f t="shared" ca="1" si="134"/>
        <v>0</v>
      </c>
    </row>
    <row r="181" spans="2:80" s="217" customFormat="1" hidden="1" outlineLevel="1">
      <c r="B181" s="223">
        <f t="shared" si="136"/>
        <v>43951</v>
      </c>
      <c r="C181" s="136"/>
      <c r="D181" s="17">
        <f t="shared" si="137"/>
        <v>4</v>
      </c>
      <c r="E181" s="36" cm="1">
        <f t="array" ref="E181">INDEX(L$20:BF$20,1,D181)</f>
        <v>0</v>
      </c>
      <c r="F181" s="36"/>
      <c r="G181" s="36"/>
      <c r="H181" s="36"/>
      <c r="I181" s="36"/>
      <c r="J181" s="36"/>
      <c r="K181" s="36"/>
      <c r="L181" s="139" cm="1">
        <f t="array" ref="L181">IF($D181&lt;=L$5,$E181*INDEX($L$28:$BF$28,1,L$5-$D181+1),0)</f>
        <v>0</v>
      </c>
      <c r="M181" s="139" cm="1">
        <f t="array" ref="M181">IF($D181&lt;=M$5,$E181*INDEX($L$28:$BF$28,1,M$5-$D181+1),0)</f>
        <v>0</v>
      </c>
      <c r="N181" s="139" cm="1">
        <f t="array" ref="N181">IF($D181&lt;=N$5,$E181*INDEX($L$28:$BF$28,1,N$5-$D181+1),0)</f>
        <v>0</v>
      </c>
      <c r="O181" s="139" cm="1">
        <f t="array" ref="O181">IF($D181&lt;=O$5,$E181*INDEX($L$28:$BF$28,1,O$5-$D181+1),0)</f>
        <v>0</v>
      </c>
      <c r="P181" s="139" cm="1">
        <f t="array" ref="P181">IF($D181&lt;=P$5,$E181*INDEX($L$28:$BF$28,1,P$5-$D181+1),0)</f>
        <v>0</v>
      </c>
      <c r="Q181" s="139" cm="1">
        <f t="array" ref="Q181">IF($D181&lt;=Q$5,$E181*INDEX($L$28:$BF$28,1,Q$5-$D181+1),0)</f>
        <v>0</v>
      </c>
      <c r="R181" s="139" cm="1">
        <f t="array" ref="R181">IF($D181&lt;=R$5,$E181*INDEX($L$28:$BF$28,1,R$5-$D181+1),0)</f>
        <v>0</v>
      </c>
      <c r="S181" s="139" cm="1">
        <f t="array" ref="S181">IF($D181&lt;=S$5,$E181*INDEX($L$28:$BF$28,1,S$5-$D181+1),0)</f>
        <v>0</v>
      </c>
      <c r="T181" s="139" cm="1">
        <f t="array" ref="T181">IF($D181&lt;=T$5,$E181*INDEX($L$28:$BF$28,1,T$5-$D181+1),0)</f>
        <v>0</v>
      </c>
      <c r="U181" s="139" cm="1">
        <f t="array" ref="U181">IF($D181&lt;=U$5,$E181*INDEX($L$28:$BF$28,1,U$5-$D181+1),0)</f>
        <v>0</v>
      </c>
      <c r="V181" s="139" cm="1">
        <f t="array" ref="V181">IF($D181&lt;=V$5,$E181*INDEX($L$28:$BF$28,1,V$5-$D181+1),0)</f>
        <v>0</v>
      </c>
      <c r="W181" s="139" cm="1">
        <f t="array" ref="W181">IF($D181&lt;=W$5,$E181*INDEX($L$28:$BF$28,1,W$5-$D181+1),0)</f>
        <v>0</v>
      </c>
      <c r="X181" s="139" cm="1">
        <f t="array" ref="X181">IF($D181&lt;=X$5,$E181*INDEX($L$28:$BF$28,1,X$5-$D181+1),0)</f>
        <v>0</v>
      </c>
      <c r="Y181" s="139" cm="1">
        <f t="array" ref="Y181">IF($D181&lt;=Y$5,$E181*INDEX($L$28:$BF$28,1,Y$5-$D181+1),0)</f>
        <v>0</v>
      </c>
      <c r="Z181" s="139" cm="1">
        <f t="array" ref="Z181">IF($D181&lt;=Z$5,$E181*INDEX($L$28:$BF$28,1,Z$5-$D181+1),0)</f>
        <v>0</v>
      </c>
      <c r="AA181" s="139" cm="1">
        <f t="array" ref="AA181">IF($D181&lt;=AA$5,$E181*INDEX($L$28:$BF$28,1,AA$5-$D181+1),0)</f>
        <v>0</v>
      </c>
      <c r="AB181" s="139" cm="1">
        <f t="array" ref="AB181">IF($D181&lt;=AB$5,$E181*INDEX($L$28:$BF$28,1,AB$5-$D181+1),0)</f>
        <v>0</v>
      </c>
      <c r="AC181" s="139" cm="1">
        <f t="array" ref="AC181">IF($D181&lt;=AC$5,$E181*INDEX($L$28:$BF$28,1,AC$5-$D181+1),0)</f>
        <v>0</v>
      </c>
      <c r="AD181" s="139" cm="1">
        <f t="array" ref="AD181">IF($D181&lt;=AD$5,$E181*INDEX($L$28:$BF$28,1,AD$5-$D181+1),0)</f>
        <v>0</v>
      </c>
      <c r="AE181" s="139" cm="1">
        <f t="array" ref="AE181">IF($D181&lt;=AE$5,$E181*INDEX($L$28:$BF$28,1,AE$5-$D181+1),0)</f>
        <v>0</v>
      </c>
      <c r="AF181" s="139" cm="1">
        <f t="array" ref="AF181">IF($D181&lt;=AF$5,$E181*INDEX($L$28:$BF$28,1,AF$5-$D181+1),0)</f>
        <v>0</v>
      </c>
      <c r="AG181" s="139" cm="1">
        <f t="array" ref="AG181">IF($D181&lt;=AG$5,$E181*INDEX($L$28:$BF$28,1,AG$5-$D181+1),0)</f>
        <v>0</v>
      </c>
      <c r="AH181" s="139" cm="1">
        <f t="array" ref="AH181">IF($D181&lt;=AH$5,$E181*INDEX($L$28:$BF$28,1,AH$5-$D181+1),0)</f>
        <v>0</v>
      </c>
      <c r="AI181" s="139" cm="1">
        <f t="array" ref="AI181">IF($D181&lt;=AI$5,$E181*INDEX($L$28:$BF$28,1,AI$5-$D181+1),0)</f>
        <v>0</v>
      </c>
      <c r="AJ181" s="139" cm="1">
        <f t="array" ref="AJ181">IF($D181&lt;=AJ$5,$E181*INDEX($L$28:$BF$28,1,AJ$5-$D181+1),0)</f>
        <v>0</v>
      </c>
      <c r="AK181" s="139" cm="1">
        <f t="array" ref="AK181">IF($D181&lt;=AK$5,$E181*INDEX($L$28:$BF$28,1,AK$5-$D181+1),0)</f>
        <v>0</v>
      </c>
      <c r="AL181" s="139" cm="1">
        <f t="array" ref="AL181">IF($D181&lt;=AL$5,$E181*INDEX($L$28:$BF$28,1,AL$5-$D181+1),0)</f>
        <v>0</v>
      </c>
      <c r="AM181" s="139" cm="1">
        <f t="array" ref="AM181">IF($D181&lt;=AM$5,$E181*INDEX($L$28:$BF$28,1,AM$5-$D181+1),0)</f>
        <v>0</v>
      </c>
      <c r="AN181" s="139" cm="1">
        <f t="array" ref="AN181">IF($D181&lt;=AN$5,$E181*INDEX($L$28:$BF$28,1,AN$5-$D181+1),0)</f>
        <v>0</v>
      </c>
      <c r="AO181" s="139" cm="1">
        <f t="array" ref="AO181">IF($D181&lt;=AO$5,$E181*INDEX($L$28:$BF$28,1,AO$5-$D181+1),0)</f>
        <v>0</v>
      </c>
      <c r="AP181" s="139" cm="1">
        <f t="array" ref="AP181">IF($D181&lt;=AP$5,$E181*INDEX($L$28:$BF$28,1,AP$5-$D181+1),0)</f>
        <v>0</v>
      </c>
      <c r="AQ181" s="139" cm="1">
        <f t="array" ref="AQ181">IF($D181&lt;=AQ$5,$E181*INDEX($L$28:$BF$28,1,AQ$5-$D181+1),0)</f>
        <v>0</v>
      </c>
      <c r="AR181" s="139" cm="1">
        <f t="array" ref="AR181">IF($D181&lt;=AR$5,$E181*INDEX($L$28:$BF$28,1,AR$5-$D181+1),0)</f>
        <v>0</v>
      </c>
      <c r="AS181" s="139" cm="1">
        <f t="array" ref="AS181">IF($D181&lt;=AS$5,$E181*INDEX($L$28:$BF$28,1,AS$5-$D181+1),0)</f>
        <v>0</v>
      </c>
      <c r="AT181" s="139" cm="1">
        <f t="array" ref="AT181">IF($D181&lt;=AT$5,$E181*INDEX($L$28:$BF$28,1,AT$5-$D181+1),0)</f>
        <v>0</v>
      </c>
      <c r="AU181" s="139" cm="1">
        <f t="array" ref="AU181">IF($D181&lt;=AU$5,$E181*INDEX($L$28:$BF$28,1,AU$5-$D181+1),0)</f>
        <v>0</v>
      </c>
      <c r="AV181" s="139" cm="1">
        <f t="array" ref="AV181">IF($D181&lt;=AV$5,$E181*INDEX($L$28:$BF$28,1,AV$5-$D181+1),0)</f>
        <v>0</v>
      </c>
      <c r="AW181" s="139" cm="1">
        <f t="array" ref="AW181">IF($D181&lt;=AW$5,$E181*INDEX($L$28:$BF$28,1,AW$5-$D181+1),0)</f>
        <v>0</v>
      </c>
      <c r="AX181" s="139" cm="1">
        <f t="array" ref="AX181">IF($D181&lt;=AX$5,$E181*INDEX($L$28:$BF$28,1,AX$5-$D181+1),0)</f>
        <v>0</v>
      </c>
      <c r="AY181" s="139" cm="1">
        <f t="array" ref="AY181">IF($D181&lt;=AY$5,$E181*INDEX($L$28:$BF$28,1,AY$5-$D181+1),0)</f>
        <v>0</v>
      </c>
      <c r="AZ181" s="139" cm="1">
        <f t="array" ref="AZ181">IF($D181&lt;=AZ$5,$E181*INDEX($L$28:$BF$28,1,AZ$5-$D181+1),0)</f>
        <v>0</v>
      </c>
      <c r="BA181" s="139" cm="1">
        <f t="array" ref="BA181">IF($D181&lt;=BA$5,$E181*INDEX($L$28:$BF$28,1,BA$5-$D181+1),0)</f>
        <v>0</v>
      </c>
      <c r="BB181" s="139" cm="1">
        <f t="array" ref="BB181">IF($D181&lt;=BB$5,$E181*INDEX($L$28:$BF$28,1,BB$5-$D181+1),0)</f>
        <v>0</v>
      </c>
      <c r="BC181" s="139" cm="1">
        <f t="array" ref="BC181">IF($D181&lt;=BC$5,$E181*INDEX($L$28:$BF$28,1,BC$5-$D181+1),0)</f>
        <v>0</v>
      </c>
      <c r="BD181" s="139" cm="1">
        <f t="array" ref="BD181">IF($D181&lt;=BD$5,$E181*INDEX($L$28:$BF$28,1,BD$5-$D181+1),0)</f>
        <v>0</v>
      </c>
      <c r="BE181" s="139" cm="1">
        <f t="array" ref="BE181">IF($D181&lt;=BE$5,$E181*INDEX($L$28:$BF$28,1,BE$5-$D181+1),0)</f>
        <v>0</v>
      </c>
      <c r="BF181" s="139" cm="1">
        <f t="array" ref="BF181">IF($D181&lt;=BF$5,$E181*INDEX($L$28:$BF$28,1,BF$5-$D181+1),0)</f>
        <v>0</v>
      </c>
      <c r="BH181" s="70">
        <f t="shared" ca="1" si="135"/>
        <v>0</v>
      </c>
      <c r="BI181" s="70">
        <f t="shared" ca="1" si="135"/>
        <v>0</v>
      </c>
      <c r="BJ181" s="70">
        <f t="shared" ca="1" si="135"/>
        <v>0</v>
      </c>
      <c r="BK181" s="70">
        <f t="shared" ca="1" si="135"/>
        <v>0</v>
      </c>
      <c r="BL181" s="70">
        <f t="shared" ca="1" si="135"/>
        <v>0</v>
      </c>
      <c r="BM181" s="70">
        <f t="shared" ca="1" si="135"/>
        <v>0</v>
      </c>
      <c r="BN181" s="70">
        <f t="shared" ca="1" si="135"/>
        <v>0</v>
      </c>
      <c r="BO181" s="70">
        <f t="shared" ca="1" si="135"/>
        <v>0</v>
      </c>
      <c r="BP181" s="70">
        <f t="shared" ca="1" si="135"/>
        <v>0</v>
      </c>
      <c r="BQ181" s="70">
        <f t="shared" ca="1" si="135"/>
        <v>0</v>
      </c>
      <c r="BR181" s="70">
        <f t="shared" ca="1" si="135"/>
        <v>0</v>
      </c>
      <c r="BS181" s="70">
        <f t="shared" ca="1" si="135"/>
        <v>0</v>
      </c>
      <c r="BT181" s="70">
        <f t="shared" ca="1" si="135"/>
        <v>0</v>
      </c>
      <c r="BU181" s="70">
        <f t="shared" ca="1" si="135"/>
        <v>0</v>
      </c>
      <c r="BV181" s="70">
        <f t="shared" ca="1" si="135"/>
        <v>0</v>
      </c>
      <c r="BW181" s="70">
        <f t="shared" ca="1" si="135"/>
        <v>0</v>
      </c>
      <c r="BX181" s="139"/>
      <c r="BY181" s="70">
        <f t="shared" ca="1" si="134"/>
        <v>0</v>
      </c>
      <c r="BZ181" s="70">
        <f t="shared" ca="1" si="134"/>
        <v>0</v>
      </c>
      <c r="CA181" s="70">
        <f t="shared" ca="1" si="134"/>
        <v>0</v>
      </c>
      <c r="CB181" s="70">
        <f t="shared" ca="1" si="134"/>
        <v>0</v>
      </c>
    </row>
    <row r="182" spans="2:80" s="217" customFormat="1" hidden="1" outlineLevel="1">
      <c r="B182" s="223">
        <f t="shared" si="136"/>
        <v>43982</v>
      </c>
      <c r="C182" s="136"/>
      <c r="D182" s="17">
        <f t="shared" si="137"/>
        <v>5</v>
      </c>
      <c r="E182" s="36" cm="1">
        <f t="array" ref="E182">INDEX(L$20:BF$20,1,D182)</f>
        <v>0</v>
      </c>
      <c r="F182" s="36"/>
      <c r="G182" s="36"/>
      <c r="H182" s="36"/>
      <c r="I182" s="36"/>
      <c r="J182" s="36"/>
      <c r="K182" s="36"/>
      <c r="L182" s="139" cm="1">
        <f t="array" ref="L182">IF($D182&lt;=L$5,$E182*INDEX($L$28:$BF$28,1,L$5-$D182+1),0)</f>
        <v>0</v>
      </c>
      <c r="M182" s="139" cm="1">
        <f t="array" ref="M182">IF($D182&lt;=M$5,$E182*INDEX($L$28:$BF$28,1,M$5-$D182+1),0)</f>
        <v>0</v>
      </c>
      <c r="N182" s="139" cm="1">
        <f t="array" ref="N182">IF($D182&lt;=N$5,$E182*INDEX($L$28:$BF$28,1,N$5-$D182+1),0)</f>
        <v>0</v>
      </c>
      <c r="O182" s="139" cm="1">
        <f t="array" ref="O182">IF($D182&lt;=O$5,$E182*INDEX($L$28:$BF$28,1,O$5-$D182+1),0)</f>
        <v>0</v>
      </c>
      <c r="P182" s="139" cm="1">
        <f t="array" ref="P182">IF($D182&lt;=P$5,$E182*INDEX($L$28:$BF$28,1,P$5-$D182+1),0)</f>
        <v>0</v>
      </c>
      <c r="Q182" s="139" cm="1">
        <f t="array" ref="Q182">IF($D182&lt;=Q$5,$E182*INDEX($L$28:$BF$28,1,Q$5-$D182+1),0)</f>
        <v>0</v>
      </c>
      <c r="R182" s="139" cm="1">
        <f t="array" ref="R182">IF($D182&lt;=R$5,$E182*INDEX($L$28:$BF$28,1,R$5-$D182+1),0)</f>
        <v>0</v>
      </c>
      <c r="S182" s="139" cm="1">
        <f t="array" ref="S182">IF($D182&lt;=S$5,$E182*INDEX($L$28:$BF$28,1,S$5-$D182+1),0)</f>
        <v>0</v>
      </c>
      <c r="T182" s="139" cm="1">
        <f t="array" ref="T182">IF($D182&lt;=T$5,$E182*INDEX($L$28:$BF$28,1,T$5-$D182+1),0)</f>
        <v>0</v>
      </c>
      <c r="U182" s="139" cm="1">
        <f t="array" ref="U182">IF($D182&lt;=U$5,$E182*INDEX($L$28:$BF$28,1,U$5-$D182+1),0)</f>
        <v>0</v>
      </c>
      <c r="V182" s="139" cm="1">
        <f t="array" ref="V182">IF($D182&lt;=V$5,$E182*INDEX($L$28:$BF$28,1,V$5-$D182+1),0)</f>
        <v>0</v>
      </c>
      <c r="W182" s="139" cm="1">
        <f t="array" ref="W182">IF($D182&lt;=W$5,$E182*INDEX($L$28:$BF$28,1,W$5-$D182+1),0)</f>
        <v>0</v>
      </c>
      <c r="X182" s="139" cm="1">
        <f t="array" ref="X182">IF($D182&lt;=X$5,$E182*INDEX($L$28:$BF$28,1,X$5-$D182+1),0)</f>
        <v>0</v>
      </c>
      <c r="Y182" s="139" cm="1">
        <f t="array" ref="Y182">IF($D182&lt;=Y$5,$E182*INDEX($L$28:$BF$28,1,Y$5-$D182+1),0)</f>
        <v>0</v>
      </c>
      <c r="Z182" s="139" cm="1">
        <f t="array" ref="Z182">IF($D182&lt;=Z$5,$E182*INDEX($L$28:$BF$28,1,Z$5-$D182+1),0)</f>
        <v>0</v>
      </c>
      <c r="AA182" s="139" cm="1">
        <f t="array" ref="AA182">IF($D182&lt;=AA$5,$E182*INDEX($L$28:$BF$28,1,AA$5-$D182+1),0)</f>
        <v>0</v>
      </c>
      <c r="AB182" s="139" cm="1">
        <f t="array" ref="AB182">IF($D182&lt;=AB$5,$E182*INDEX($L$28:$BF$28,1,AB$5-$D182+1),0)</f>
        <v>0</v>
      </c>
      <c r="AC182" s="139" cm="1">
        <f t="array" ref="AC182">IF($D182&lt;=AC$5,$E182*INDEX($L$28:$BF$28,1,AC$5-$D182+1),0)</f>
        <v>0</v>
      </c>
      <c r="AD182" s="139" cm="1">
        <f t="array" ref="AD182">IF($D182&lt;=AD$5,$E182*INDEX($L$28:$BF$28,1,AD$5-$D182+1),0)</f>
        <v>0</v>
      </c>
      <c r="AE182" s="139" cm="1">
        <f t="array" ref="AE182">IF($D182&lt;=AE$5,$E182*INDEX($L$28:$BF$28,1,AE$5-$D182+1),0)</f>
        <v>0</v>
      </c>
      <c r="AF182" s="139" cm="1">
        <f t="array" ref="AF182">IF($D182&lt;=AF$5,$E182*INDEX($L$28:$BF$28,1,AF$5-$D182+1),0)</f>
        <v>0</v>
      </c>
      <c r="AG182" s="139" cm="1">
        <f t="array" ref="AG182">IF($D182&lt;=AG$5,$E182*INDEX($L$28:$BF$28,1,AG$5-$D182+1),0)</f>
        <v>0</v>
      </c>
      <c r="AH182" s="139" cm="1">
        <f t="array" ref="AH182">IF($D182&lt;=AH$5,$E182*INDEX($L$28:$BF$28,1,AH$5-$D182+1),0)</f>
        <v>0</v>
      </c>
      <c r="AI182" s="139" cm="1">
        <f t="array" ref="AI182">IF($D182&lt;=AI$5,$E182*INDEX($L$28:$BF$28,1,AI$5-$D182+1),0)</f>
        <v>0</v>
      </c>
      <c r="AJ182" s="139" cm="1">
        <f t="array" ref="AJ182">IF($D182&lt;=AJ$5,$E182*INDEX($L$28:$BF$28,1,AJ$5-$D182+1),0)</f>
        <v>0</v>
      </c>
      <c r="AK182" s="139" cm="1">
        <f t="array" ref="AK182">IF($D182&lt;=AK$5,$E182*INDEX($L$28:$BF$28,1,AK$5-$D182+1),0)</f>
        <v>0</v>
      </c>
      <c r="AL182" s="139" cm="1">
        <f t="array" ref="AL182">IF($D182&lt;=AL$5,$E182*INDEX($L$28:$BF$28,1,AL$5-$D182+1),0)</f>
        <v>0</v>
      </c>
      <c r="AM182" s="139" cm="1">
        <f t="array" ref="AM182">IF($D182&lt;=AM$5,$E182*INDEX($L$28:$BF$28,1,AM$5-$D182+1),0)</f>
        <v>0</v>
      </c>
      <c r="AN182" s="139" cm="1">
        <f t="array" ref="AN182">IF($D182&lt;=AN$5,$E182*INDEX($L$28:$BF$28,1,AN$5-$D182+1),0)</f>
        <v>0</v>
      </c>
      <c r="AO182" s="139" cm="1">
        <f t="array" ref="AO182">IF($D182&lt;=AO$5,$E182*INDEX($L$28:$BF$28,1,AO$5-$D182+1),0)</f>
        <v>0</v>
      </c>
      <c r="AP182" s="139" cm="1">
        <f t="array" ref="AP182">IF($D182&lt;=AP$5,$E182*INDEX($L$28:$BF$28,1,AP$5-$D182+1),0)</f>
        <v>0</v>
      </c>
      <c r="AQ182" s="139" cm="1">
        <f t="array" ref="AQ182">IF($D182&lt;=AQ$5,$E182*INDEX($L$28:$BF$28,1,AQ$5-$D182+1),0)</f>
        <v>0</v>
      </c>
      <c r="AR182" s="139" cm="1">
        <f t="array" ref="AR182">IF($D182&lt;=AR$5,$E182*INDEX($L$28:$BF$28,1,AR$5-$D182+1),0)</f>
        <v>0</v>
      </c>
      <c r="AS182" s="139" cm="1">
        <f t="array" ref="AS182">IF($D182&lt;=AS$5,$E182*INDEX($L$28:$BF$28,1,AS$5-$D182+1),0)</f>
        <v>0</v>
      </c>
      <c r="AT182" s="139" cm="1">
        <f t="array" ref="AT182">IF($D182&lt;=AT$5,$E182*INDEX($L$28:$BF$28,1,AT$5-$D182+1),0)</f>
        <v>0</v>
      </c>
      <c r="AU182" s="139" cm="1">
        <f t="array" ref="AU182">IF($D182&lt;=AU$5,$E182*INDEX($L$28:$BF$28,1,AU$5-$D182+1),0)</f>
        <v>0</v>
      </c>
      <c r="AV182" s="139" cm="1">
        <f t="array" ref="AV182">IF($D182&lt;=AV$5,$E182*INDEX($L$28:$BF$28,1,AV$5-$D182+1),0)</f>
        <v>0</v>
      </c>
      <c r="AW182" s="139" cm="1">
        <f t="array" ref="AW182">IF($D182&lt;=AW$5,$E182*INDEX($L$28:$BF$28,1,AW$5-$D182+1),0)</f>
        <v>0</v>
      </c>
      <c r="AX182" s="139" cm="1">
        <f t="array" ref="AX182">IF($D182&lt;=AX$5,$E182*INDEX($L$28:$BF$28,1,AX$5-$D182+1),0)</f>
        <v>0</v>
      </c>
      <c r="AY182" s="139" cm="1">
        <f t="array" ref="AY182">IF($D182&lt;=AY$5,$E182*INDEX($L$28:$BF$28,1,AY$5-$D182+1),0)</f>
        <v>0</v>
      </c>
      <c r="AZ182" s="139" cm="1">
        <f t="array" ref="AZ182">IF($D182&lt;=AZ$5,$E182*INDEX($L$28:$BF$28,1,AZ$5-$D182+1),0)</f>
        <v>0</v>
      </c>
      <c r="BA182" s="139" cm="1">
        <f t="array" ref="BA182">IF($D182&lt;=BA$5,$E182*INDEX($L$28:$BF$28,1,BA$5-$D182+1),0)</f>
        <v>0</v>
      </c>
      <c r="BB182" s="139" cm="1">
        <f t="array" ref="BB182">IF($D182&lt;=BB$5,$E182*INDEX($L$28:$BF$28,1,BB$5-$D182+1),0)</f>
        <v>0</v>
      </c>
      <c r="BC182" s="139" cm="1">
        <f t="array" ref="BC182">IF($D182&lt;=BC$5,$E182*INDEX($L$28:$BF$28,1,BC$5-$D182+1),0)</f>
        <v>0</v>
      </c>
      <c r="BD182" s="139" cm="1">
        <f t="array" ref="BD182">IF($D182&lt;=BD$5,$E182*INDEX($L$28:$BF$28,1,BD$5-$D182+1),0)</f>
        <v>0</v>
      </c>
      <c r="BE182" s="139" cm="1">
        <f t="array" ref="BE182">IF($D182&lt;=BE$5,$E182*INDEX($L$28:$BF$28,1,BE$5-$D182+1),0)</f>
        <v>0</v>
      </c>
      <c r="BF182" s="139" cm="1">
        <f t="array" ref="BF182">IF($D182&lt;=BF$5,$E182*INDEX($L$28:$BF$28,1,BF$5-$D182+1),0)</f>
        <v>0</v>
      </c>
      <c r="BH182" s="70">
        <f t="shared" ca="1" si="135"/>
        <v>0</v>
      </c>
      <c r="BI182" s="70">
        <f t="shared" ca="1" si="135"/>
        <v>0</v>
      </c>
      <c r="BJ182" s="70">
        <f t="shared" ca="1" si="135"/>
        <v>0</v>
      </c>
      <c r="BK182" s="70">
        <f t="shared" ca="1" si="135"/>
        <v>0</v>
      </c>
      <c r="BL182" s="70">
        <f t="shared" ca="1" si="135"/>
        <v>0</v>
      </c>
      <c r="BM182" s="70">
        <f t="shared" ca="1" si="135"/>
        <v>0</v>
      </c>
      <c r="BN182" s="70">
        <f t="shared" ca="1" si="135"/>
        <v>0</v>
      </c>
      <c r="BO182" s="70">
        <f t="shared" ca="1" si="135"/>
        <v>0</v>
      </c>
      <c r="BP182" s="70">
        <f t="shared" ca="1" si="135"/>
        <v>0</v>
      </c>
      <c r="BQ182" s="70">
        <f t="shared" ca="1" si="135"/>
        <v>0</v>
      </c>
      <c r="BR182" s="70">
        <f t="shared" ca="1" si="135"/>
        <v>0</v>
      </c>
      <c r="BS182" s="70">
        <f t="shared" ca="1" si="135"/>
        <v>0</v>
      </c>
      <c r="BT182" s="70">
        <f t="shared" ca="1" si="135"/>
        <v>0</v>
      </c>
      <c r="BU182" s="70">
        <f t="shared" ca="1" si="135"/>
        <v>0</v>
      </c>
      <c r="BV182" s="70">
        <f t="shared" ca="1" si="135"/>
        <v>0</v>
      </c>
      <c r="BW182" s="70">
        <f t="shared" ca="1" si="135"/>
        <v>0</v>
      </c>
      <c r="BX182" s="139"/>
      <c r="BY182" s="70">
        <f t="shared" ca="1" si="134"/>
        <v>0</v>
      </c>
      <c r="BZ182" s="70">
        <f t="shared" ca="1" si="134"/>
        <v>0</v>
      </c>
      <c r="CA182" s="70">
        <f t="shared" ca="1" si="134"/>
        <v>0</v>
      </c>
      <c r="CB182" s="70">
        <f t="shared" ca="1" si="134"/>
        <v>0</v>
      </c>
    </row>
    <row r="183" spans="2:80" s="217" customFormat="1" hidden="1" outlineLevel="1">
      <c r="B183" s="223">
        <f t="shared" si="136"/>
        <v>44012</v>
      </c>
      <c r="C183" s="136"/>
      <c r="D183" s="17">
        <f t="shared" si="137"/>
        <v>6</v>
      </c>
      <c r="E183" s="36" cm="1">
        <f t="array" ref="E183">INDEX(L$20:BF$20,1,D183)</f>
        <v>0</v>
      </c>
      <c r="F183" s="36"/>
      <c r="G183" s="36"/>
      <c r="H183" s="36"/>
      <c r="I183" s="36"/>
      <c r="J183" s="36"/>
      <c r="K183" s="36"/>
      <c r="L183" s="139" cm="1">
        <f t="array" ref="L183">IF($D183&lt;=L$5,$E183*INDEX($L$28:$BF$28,1,L$5-$D183+1),0)</f>
        <v>0</v>
      </c>
      <c r="M183" s="139" cm="1">
        <f t="array" ref="M183">IF($D183&lt;=M$5,$E183*INDEX($L$28:$BF$28,1,M$5-$D183+1),0)</f>
        <v>0</v>
      </c>
      <c r="N183" s="139" cm="1">
        <f t="array" ref="N183">IF($D183&lt;=N$5,$E183*INDEX($L$28:$BF$28,1,N$5-$D183+1),0)</f>
        <v>0</v>
      </c>
      <c r="O183" s="139" cm="1">
        <f t="array" ref="O183">IF($D183&lt;=O$5,$E183*INDEX($L$28:$BF$28,1,O$5-$D183+1),0)</f>
        <v>0</v>
      </c>
      <c r="P183" s="139" cm="1">
        <f t="array" ref="P183">IF($D183&lt;=P$5,$E183*INDEX($L$28:$BF$28,1,P$5-$D183+1),0)</f>
        <v>0</v>
      </c>
      <c r="Q183" s="139" cm="1">
        <f t="array" ref="Q183">IF($D183&lt;=Q$5,$E183*INDEX($L$28:$BF$28,1,Q$5-$D183+1),0)</f>
        <v>0</v>
      </c>
      <c r="R183" s="139" cm="1">
        <f t="array" ref="R183">IF($D183&lt;=R$5,$E183*INDEX($L$28:$BF$28,1,R$5-$D183+1),0)</f>
        <v>0</v>
      </c>
      <c r="S183" s="139" cm="1">
        <f t="array" ref="S183">IF($D183&lt;=S$5,$E183*INDEX($L$28:$BF$28,1,S$5-$D183+1),0)</f>
        <v>0</v>
      </c>
      <c r="T183" s="139" cm="1">
        <f t="array" ref="T183">IF($D183&lt;=T$5,$E183*INDEX($L$28:$BF$28,1,T$5-$D183+1),0)</f>
        <v>0</v>
      </c>
      <c r="U183" s="139" cm="1">
        <f t="array" ref="U183">IF($D183&lt;=U$5,$E183*INDEX($L$28:$BF$28,1,U$5-$D183+1),0)</f>
        <v>0</v>
      </c>
      <c r="V183" s="139" cm="1">
        <f t="array" ref="V183">IF($D183&lt;=V$5,$E183*INDEX($L$28:$BF$28,1,V$5-$D183+1),0)</f>
        <v>0</v>
      </c>
      <c r="W183" s="139" cm="1">
        <f t="array" ref="W183">IF($D183&lt;=W$5,$E183*INDEX($L$28:$BF$28,1,W$5-$D183+1),0)</f>
        <v>0</v>
      </c>
      <c r="X183" s="139" cm="1">
        <f t="array" ref="X183">IF($D183&lt;=X$5,$E183*INDEX($L$28:$BF$28,1,X$5-$D183+1),0)</f>
        <v>0</v>
      </c>
      <c r="Y183" s="139" cm="1">
        <f t="array" ref="Y183">IF($D183&lt;=Y$5,$E183*INDEX($L$28:$BF$28,1,Y$5-$D183+1),0)</f>
        <v>0</v>
      </c>
      <c r="Z183" s="139" cm="1">
        <f t="array" ref="Z183">IF($D183&lt;=Z$5,$E183*INDEX($L$28:$BF$28,1,Z$5-$D183+1),0)</f>
        <v>0</v>
      </c>
      <c r="AA183" s="139" cm="1">
        <f t="array" ref="AA183">IF($D183&lt;=AA$5,$E183*INDEX($L$28:$BF$28,1,AA$5-$D183+1),0)</f>
        <v>0</v>
      </c>
      <c r="AB183" s="139" cm="1">
        <f t="array" ref="AB183">IF($D183&lt;=AB$5,$E183*INDEX($L$28:$BF$28,1,AB$5-$D183+1),0)</f>
        <v>0</v>
      </c>
      <c r="AC183" s="139" cm="1">
        <f t="array" ref="AC183">IF($D183&lt;=AC$5,$E183*INDEX($L$28:$BF$28,1,AC$5-$D183+1),0)</f>
        <v>0</v>
      </c>
      <c r="AD183" s="139" cm="1">
        <f t="array" ref="AD183">IF($D183&lt;=AD$5,$E183*INDEX($L$28:$BF$28,1,AD$5-$D183+1),0)</f>
        <v>0</v>
      </c>
      <c r="AE183" s="139" cm="1">
        <f t="array" ref="AE183">IF($D183&lt;=AE$5,$E183*INDEX($L$28:$BF$28,1,AE$5-$D183+1),0)</f>
        <v>0</v>
      </c>
      <c r="AF183" s="139" cm="1">
        <f t="array" ref="AF183">IF($D183&lt;=AF$5,$E183*INDEX($L$28:$BF$28,1,AF$5-$D183+1),0)</f>
        <v>0</v>
      </c>
      <c r="AG183" s="139" cm="1">
        <f t="array" ref="AG183">IF($D183&lt;=AG$5,$E183*INDEX($L$28:$BF$28,1,AG$5-$D183+1),0)</f>
        <v>0</v>
      </c>
      <c r="AH183" s="139" cm="1">
        <f t="array" ref="AH183">IF($D183&lt;=AH$5,$E183*INDEX($L$28:$BF$28,1,AH$5-$D183+1),0)</f>
        <v>0</v>
      </c>
      <c r="AI183" s="139" cm="1">
        <f t="array" ref="AI183">IF($D183&lt;=AI$5,$E183*INDEX($L$28:$BF$28,1,AI$5-$D183+1),0)</f>
        <v>0</v>
      </c>
      <c r="AJ183" s="139" cm="1">
        <f t="array" ref="AJ183">IF($D183&lt;=AJ$5,$E183*INDEX($L$28:$BF$28,1,AJ$5-$D183+1),0)</f>
        <v>0</v>
      </c>
      <c r="AK183" s="139" cm="1">
        <f t="array" ref="AK183">IF($D183&lt;=AK$5,$E183*INDEX($L$28:$BF$28,1,AK$5-$D183+1),0)</f>
        <v>0</v>
      </c>
      <c r="AL183" s="139" cm="1">
        <f t="array" ref="AL183">IF($D183&lt;=AL$5,$E183*INDEX($L$28:$BF$28,1,AL$5-$D183+1),0)</f>
        <v>0</v>
      </c>
      <c r="AM183" s="139" cm="1">
        <f t="array" ref="AM183">IF($D183&lt;=AM$5,$E183*INDEX($L$28:$BF$28,1,AM$5-$D183+1),0)</f>
        <v>0</v>
      </c>
      <c r="AN183" s="139" cm="1">
        <f t="array" ref="AN183">IF($D183&lt;=AN$5,$E183*INDEX($L$28:$BF$28,1,AN$5-$D183+1),0)</f>
        <v>0</v>
      </c>
      <c r="AO183" s="139" cm="1">
        <f t="array" ref="AO183">IF($D183&lt;=AO$5,$E183*INDEX($L$28:$BF$28,1,AO$5-$D183+1),0)</f>
        <v>0</v>
      </c>
      <c r="AP183" s="139" cm="1">
        <f t="array" ref="AP183">IF($D183&lt;=AP$5,$E183*INDEX($L$28:$BF$28,1,AP$5-$D183+1),0)</f>
        <v>0</v>
      </c>
      <c r="AQ183" s="139" cm="1">
        <f t="array" ref="AQ183">IF($D183&lt;=AQ$5,$E183*INDEX($L$28:$BF$28,1,AQ$5-$D183+1),0)</f>
        <v>0</v>
      </c>
      <c r="AR183" s="139" cm="1">
        <f t="array" ref="AR183">IF($D183&lt;=AR$5,$E183*INDEX($L$28:$BF$28,1,AR$5-$D183+1),0)</f>
        <v>0</v>
      </c>
      <c r="AS183" s="139" cm="1">
        <f t="array" ref="AS183">IF($D183&lt;=AS$5,$E183*INDEX($L$28:$BF$28,1,AS$5-$D183+1),0)</f>
        <v>0</v>
      </c>
      <c r="AT183" s="139" cm="1">
        <f t="array" ref="AT183">IF($D183&lt;=AT$5,$E183*INDEX($L$28:$BF$28,1,AT$5-$D183+1),0)</f>
        <v>0</v>
      </c>
      <c r="AU183" s="139" cm="1">
        <f t="array" ref="AU183">IF($D183&lt;=AU$5,$E183*INDEX($L$28:$BF$28,1,AU$5-$D183+1),0)</f>
        <v>0</v>
      </c>
      <c r="AV183" s="139" cm="1">
        <f t="array" ref="AV183">IF($D183&lt;=AV$5,$E183*INDEX($L$28:$BF$28,1,AV$5-$D183+1),0)</f>
        <v>0</v>
      </c>
      <c r="AW183" s="139" cm="1">
        <f t="array" ref="AW183">IF($D183&lt;=AW$5,$E183*INDEX($L$28:$BF$28,1,AW$5-$D183+1),0)</f>
        <v>0</v>
      </c>
      <c r="AX183" s="139" cm="1">
        <f t="array" ref="AX183">IF($D183&lt;=AX$5,$E183*INDEX($L$28:$BF$28,1,AX$5-$D183+1),0)</f>
        <v>0</v>
      </c>
      <c r="AY183" s="139" cm="1">
        <f t="array" ref="AY183">IF($D183&lt;=AY$5,$E183*INDEX($L$28:$BF$28,1,AY$5-$D183+1),0)</f>
        <v>0</v>
      </c>
      <c r="AZ183" s="139" cm="1">
        <f t="array" ref="AZ183">IF($D183&lt;=AZ$5,$E183*INDEX($L$28:$BF$28,1,AZ$5-$D183+1),0)</f>
        <v>0</v>
      </c>
      <c r="BA183" s="139" cm="1">
        <f t="array" ref="BA183">IF($D183&lt;=BA$5,$E183*INDEX($L$28:$BF$28,1,BA$5-$D183+1),0)</f>
        <v>0</v>
      </c>
      <c r="BB183" s="139" cm="1">
        <f t="array" ref="BB183">IF($D183&lt;=BB$5,$E183*INDEX($L$28:$BF$28,1,BB$5-$D183+1),0)</f>
        <v>0</v>
      </c>
      <c r="BC183" s="139" cm="1">
        <f t="array" ref="BC183">IF($D183&lt;=BC$5,$E183*INDEX($L$28:$BF$28,1,BC$5-$D183+1),0)</f>
        <v>0</v>
      </c>
      <c r="BD183" s="139" cm="1">
        <f t="array" ref="BD183">IF($D183&lt;=BD$5,$E183*INDEX($L$28:$BF$28,1,BD$5-$D183+1),0)</f>
        <v>0</v>
      </c>
      <c r="BE183" s="139" cm="1">
        <f t="array" ref="BE183">IF($D183&lt;=BE$5,$E183*INDEX($L$28:$BF$28,1,BE$5-$D183+1),0)</f>
        <v>0</v>
      </c>
      <c r="BF183" s="139" cm="1">
        <f t="array" ref="BF183">IF($D183&lt;=BF$5,$E183*INDEX($L$28:$BF$28,1,BF$5-$D183+1),0)</f>
        <v>0</v>
      </c>
      <c r="BH183" s="70">
        <f t="shared" ca="1" si="135"/>
        <v>0</v>
      </c>
      <c r="BI183" s="70">
        <f t="shared" ca="1" si="135"/>
        <v>0</v>
      </c>
      <c r="BJ183" s="70">
        <f t="shared" ca="1" si="135"/>
        <v>0</v>
      </c>
      <c r="BK183" s="70">
        <f t="shared" ca="1" si="135"/>
        <v>0</v>
      </c>
      <c r="BL183" s="70">
        <f t="shared" ca="1" si="135"/>
        <v>0</v>
      </c>
      <c r="BM183" s="70">
        <f t="shared" ca="1" si="135"/>
        <v>0</v>
      </c>
      <c r="BN183" s="70">
        <f t="shared" ca="1" si="135"/>
        <v>0</v>
      </c>
      <c r="BO183" s="70">
        <f t="shared" ca="1" si="135"/>
        <v>0</v>
      </c>
      <c r="BP183" s="70">
        <f t="shared" ca="1" si="135"/>
        <v>0</v>
      </c>
      <c r="BQ183" s="70">
        <f t="shared" ca="1" si="135"/>
        <v>0</v>
      </c>
      <c r="BR183" s="70">
        <f t="shared" ca="1" si="135"/>
        <v>0</v>
      </c>
      <c r="BS183" s="70">
        <f t="shared" ca="1" si="135"/>
        <v>0</v>
      </c>
      <c r="BT183" s="70">
        <f t="shared" ca="1" si="135"/>
        <v>0</v>
      </c>
      <c r="BU183" s="70">
        <f t="shared" ca="1" si="135"/>
        <v>0</v>
      </c>
      <c r="BV183" s="70">
        <f t="shared" ca="1" si="135"/>
        <v>0</v>
      </c>
      <c r="BW183" s="70">
        <f t="shared" ca="1" si="135"/>
        <v>0</v>
      </c>
      <c r="BX183" s="139"/>
      <c r="BY183" s="70">
        <f t="shared" ca="1" si="134"/>
        <v>0</v>
      </c>
      <c r="BZ183" s="70">
        <f t="shared" ca="1" si="134"/>
        <v>0</v>
      </c>
      <c r="CA183" s="70">
        <f t="shared" ca="1" si="134"/>
        <v>0</v>
      </c>
      <c r="CB183" s="70">
        <f t="shared" ca="1" si="134"/>
        <v>0</v>
      </c>
    </row>
    <row r="184" spans="2:80" s="217" customFormat="1" hidden="1" outlineLevel="1">
      <c r="B184" s="223">
        <f t="shared" si="136"/>
        <v>44043</v>
      </c>
      <c r="C184" s="136"/>
      <c r="D184" s="17">
        <f t="shared" si="137"/>
        <v>7</v>
      </c>
      <c r="E184" s="36" cm="1">
        <f t="array" ref="E184">INDEX(L$20:BF$20,1,D184)</f>
        <v>0</v>
      </c>
      <c r="F184" s="36"/>
      <c r="G184" s="36"/>
      <c r="H184" s="36"/>
      <c r="I184" s="36"/>
      <c r="J184" s="36"/>
      <c r="K184" s="36"/>
      <c r="L184" s="139" cm="1">
        <f t="array" ref="L184">IF($D184&lt;=L$5,$E184*INDEX($L$28:$BF$28,1,L$5-$D184+1),0)</f>
        <v>0</v>
      </c>
      <c r="M184" s="139" cm="1">
        <f t="array" ref="M184">IF($D184&lt;=M$5,$E184*INDEX($L$28:$BF$28,1,M$5-$D184+1),0)</f>
        <v>0</v>
      </c>
      <c r="N184" s="139" cm="1">
        <f t="array" ref="N184">IF($D184&lt;=N$5,$E184*INDEX($L$28:$BF$28,1,N$5-$D184+1),0)</f>
        <v>0</v>
      </c>
      <c r="O184" s="139" cm="1">
        <f t="array" ref="O184">IF($D184&lt;=O$5,$E184*INDEX($L$28:$BF$28,1,O$5-$D184+1),0)</f>
        <v>0</v>
      </c>
      <c r="P184" s="139" cm="1">
        <f t="array" ref="P184">IF($D184&lt;=P$5,$E184*INDEX($L$28:$BF$28,1,P$5-$D184+1),0)</f>
        <v>0</v>
      </c>
      <c r="Q184" s="139" cm="1">
        <f t="array" ref="Q184">IF($D184&lt;=Q$5,$E184*INDEX($L$28:$BF$28,1,Q$5-$D184+1),0)</f>
        <v>0</v>
      </c>
      <c r="R184" s="139" cm="1">
        <f t="array" ref="R184">IF($D184&lt;=R$5,$E184*INDEX($L$28:$BF$28,1,R$5-$D184+1),0)</f>
        <v>0</v>
      </c>
      <c r="S184" s="139" cm="1">
        <f t="array" ref="S184">IF($D184&lt;=S$5,$E184*INDEX($L$28:$BF$28,1,S$5-$D184+1),0)</f>
        <v>0</v>
      </c>
      <c r="T184" s="139" cm="1">
        <f t="array" ref="T184">IF($D184&lt;=T$5,$E184*INDEX($L$28:$BF$28,1,T$5-$D184+1),0)</f>
        <v>0</v>
      </c>
      <c r="U184" s="139" cm="1">
        <f t="array" ref="U184">IF($D184&lt;=U$5,$E184*INDEX($L$28:$BF$28,1,U$5-$D184+1),0)</f>
        <v>0</v>
      </c>
      <c r="V184" s="139" cm="1">
        <f t="array" ref="V184">IF($D184&lt;=V$5,$E184*INDEX($L$28:$BF$28,1,V$5-$D184+1),0)</f>
        <v>0</v>
      </c>
      <c r="W184" s="139" cm="1">
        <f t="array" ref="W184">IF($D184&lt;=W$5,$E184*INDEX($L$28:$BF$28,1,W$5-$D184+1),0)</f>
        <v>0</v>
      </c>
      <c r="X184" s="139" cm="1">
        <f t="array" ref="X184">IF($D184&lt;=X$5,$E184*INDEX($L$28:$BF$28,1,X$5-$D184+1),0)</f>
        <v>0</v>
      </c>
      <c r="Y184" s="139" cm="1">
        <f t="array" ref="Y184">IF($D184&lt;=Y$5,$E184*INDEX($L$28:$BF$28,1,Y$5-$D184+1),0)</f>
        <v>0</v>
      </c>
      <c r="Z184" s="139" cm="1">
        <f t="array" ref="Z184">IF($D184&lt;=Z$5,$E184*INDEX($L$28:$BF$28,1,Z$5-$D184+1),0)</f>
        <v>0</v>
      </c>
      <c r="AA184" s="139" cm="1">
        <f t="array" ref="AA184">IF($D184&lt;=AA$5,$E184*INDEX($L$28:$BF$28,1,AA$5-$D184+1),0)</f>
        <v>0</v>
      </c>
      <c r="AB184" s="139" cm="1">
        <f t="array" ref="AB184">IF($D184&lt;=AB$5,$E184*INDEX($L$28:$BF$28,1,AB$5-$D184+1),0)</f>
        <v>0</v>
      </c>
      <c r="AC184" s="139" cm="1">
        <f t="array" ref="AC184">IF($D184&lt;=AC$5,$E184*INDEX($L$28:$BF$28,1,AC$5-$D184+1),0)</f>
        <v>0</v>
      </c>
      <c r="AD184" s="139" cm="1">
        <f t="array" ref="AD184">IF($D184&lt;=AD$5,$E184*INDEX($L$28:$BF$28,1,AD$5-$D184+1),0)</f>
        <v>0</v>
      </c>
      <c r="AE184" s="139" cm="1">
        <f t="array" ref="AE184">IF($D184&lt;=AE$5,$E184*INDEX($L$28:$BF$28,1,AE$5-$D184+1),0)</f>
        <v>0</v>
      </c>
      <c r="AF184" s="139" cm="1">
        <f t="array" ref="AF184">IF($D184&lt;=AF$5,$E184*INDEX($L$28:$BF$28,1,AF$5-$D184+1),0)</f>
        <v>0</v>
      </c>
      <c r="AG184" s="139" cm="1">
        <f t="array" ref="AG184">IF($D184&lt;=AG$5,$E184*INDEX($L$28:$BF$28,1,AG$5-$D184+1),0)</f>
        <v>0</v>
      </c>
      <c r="AH184" s="139" cm="1">
        <f t="array" ref="AH184">IF($D184&lt;=AH$5,$E184*INDEX($L$28:$BF$28,1,AH$5-$D184+1),0)</f>
        <v>0</v>
      </c>
      <c r="AI184" s="139" cm="1">
        <f t="array" ref="AI184">IF($D184&lt;=AI$5,$E184*INDEX($L$28:$BF$28,1,AI$5-$D184+1),0)</f>
        <v>0</v>
      </c>
      <c r="AJ184" s="139" cm="1">
        <f t="array" ref="AJ184">IF($D184&lt;=AJ$5,$E184*INDEX($L$28:$BF$28,1,AJ$5-$D184+1),0)</f>
        <v>0</v>
      </c>
      <c r="AK184" s="139" cm="1">
        <f t="array" ref="AK184">IF($D184&lt;=AK$5,$E184*INDEX($L$28:$BF$28,1,AK$5-$D184+1),0)</f>
        <v>0</v>
      </c>
      <c r="AL184" s="139" cm="1">
        <f t="array" ref="AL184">IF($D184&lt;=AL$5,$E184*INDEX($L$28:$BF$28,1,AL$5-$D184+1),0)</f>
        <v>0</v>
      </c>
      <c r="AM184" s="139" cm="1">
        <f t="array" ref="AM184">IF($D184&lt;=AM$5,$E184*INDEX($L$28:$BF$28,1,AM$5-$D184+1),0)</f>
        <v>0</v>
      </c>
      <c r="AN184" s="139" cm="1">
        <f t="array" ref="AN184">IF($D184&lt;=AN$5,$E184*INDEX($L$28:$BF$28,1,AN$5-$D184+1),0)</f>
        <v>0</v>
      </c>
      <c r="AO184" s="139" cm="1">
        <f t="array" ref="AO184">IF($D184&lt;=AO$5,$E184*INDEX($L$28:$BF$28,1,AO$5-$D184+1),0)</f>
        <v>0</v>
      </c>
      <c r="AP184" s="139" cm="1">
        <f t="array" ref="AP184">IF($D184&lt;=AP$5,$E184*INDEX($L$28:$BF$28,1,AP$5-$D184+1),0)</f>
        <v>0</v>
      </c>
      <c r="AQ184" s="139" cm="1">
        <f t="array" ref="AQ184">IF($D184&lt;=AQ$5,$E184*INDEX($L$28:$BF$28,1,AQ$5-$D184+1),0)</f>
        <v>0</v>
      </c>
      <c r="AR184" s="139" cm="1">
        <f t="array" ref="AR184">IF($D184&lt;=AR$5,$E184*INDEX($L$28:$BF$28,1,AR$5-$D184+1),0)</f>
        <v>0</v>
      </c>
      <c r="AS184" s="139" cm="1">
        <f t="array" ref="AS184">IF($D184&lt;=AS$5,$E184*INDEX($L$28:$BF$28,1,AS$5-$D184+1),0)</f>
        <v>0</v>
      </c>
      <c r="AT184" s="139" cm="1">
        <f t="array" ref="AT184">IF($D184&lt;=AT$5,$E184*INDEX($L$28:$BF$28,1,AT$5-$D184+1),0)</f>
        <v>0</v>
      </c>
      <c r="AU184" s="139" cm="1">
        <f t="array" ref="AU184">IF($D184&lt;=AU$5,$E184*INDEX($L$28:$BF$28,1,AU$5-$D184+1),0)</f>
        <v>0</v>
      </c>
      <c r="AV184" s="139" cm="1">
        <f t="array" ref="AV184">IF($D184&lt;=AV$5,$E184*INDEX($L$28:$BF$28,1,AV$5-$D184+1),0)</f>
        <v>0</v>
      </c>
      <c r="AW184" s="139" cm="1">
        <f t="array" ref="AW184">IF($D184&lt;=AW$5,$E184*INDEX($L$28:$BF$28,1,AW$5-$D184+1),0)</f>
        <v>0</v>
      </c>
      <c r="AX184" s="139" cm="1">
        <f t="array" ref="AX184">IF($D184&lt;=AX$5,$E184*INDEX($L$28:$BF$28,1,AX$5-$D184+1),0)</f>
        <v>0</v>
      </c>
      <c r="AY184" s="139" cm="1">
        <f t="array" ref="AY184">IF($D184&lt;=AY$5,$E184*INDEX($L$28:$BF$28,1,AY$5-$D184+1),0)</f>
        <v>0</v>
      </c>
      <c r="AZ184" s="139" cm="1">
        <f t="array" ref="AZ184">IF($D184&lt;=AZ$5,$E184*INDEX($L$28:$BF$28,1,AZ$5-$D184+1),0)</f>
        <v>0</v>
      </c>
      <c r="BA184" s="139" cm="1">
        <f t="array" ref="BA184">IF($D184&lt;=BA$5,$E184*INDEX($L$28:$BF$28,1,BA$5-$D184+1),0)</f>
        <v>0</v>
      </c>
      <c r="BB184" s="139" cm="1">
        <f t="array" ref="BB184">IF($D184&lt;=BB$5,$E184*INDEX($L$28:$BF$28,1,BB$5-$D184+1),0)</f>
        <v>0</v>
      </c>
      <c r="BC184" s="139" cm="1">
        <f t="array" ref="BC184">IF($D184&lt;=BC$5,$E184*INDEX($L$28:$BF$28,1,BC$5-$D184+1),0)</f>
        <v>0</v>
      </c>
      <c r="BD184" s="139" cm="1">
        <f t="array" ref="BD184">IF($D184&lt;=BD$5,$E184*INDEX($L$28:$BF$28,1,BD$5-$D184+1),0)</f>
        <v>0</v>
      </c>
      <c r="BE184" s="139" cm="1">
        <f t="array" ref="BE184">IF($D184&lt;=BE$5,$E184*INDEX($L$28:$BF$28,1,BE$5-$D184+1),0)</f>
        <v>0</v>
      </c>
      <c r="BF184" s="139" cm="1">
        <f t="array" ref="BF184">IF($D184&lt;=BF$5,$E184*INDEX($L$28:$BF$28,1,BF$5-$D184+1),0)</f>
        <v>0</v>
      </c>
      <c r="BH184" s="70">
        <f t="shared" ca="1" si="135"/>
        <v>0</v>
      </c>
      <c r="BI184" s="70">
        <f t="shared" ca="1" si="135"/>
        <v>0</v>
      </c>
      <c r="BJ184" s="70">
        <f t="shared" ca="1" si="135"/>
        <v>0</v>
      </c>
      <c r="BK184" s="70">
        <f t="shared" ca="1" si="135"/>
        <v>0</v>
      </c>
      <c r="BL184" s="70">
        <f t="shared" ca="1" si="135"/>
        <v>0</v>
      </c>
      <c r="BM184" s="70">
        <f t="shared" ca="1" si="135"/>
        <v>0</v>
      </c>
      <c r="BN184" s="70">
        <f t="shared" ca="1" si="135"/>
        <v>0</v>
      </c>
      <c r="BO184" s="70">
        <f t="shared" ca="1" si="135"/>
        <v>0</v>
      </c>
      <c r="BP184" s="70">
        <f t="shared" ca="1" si="135"/>
        <v>0</v>
      </c>
      <c r="BQ184" s="70">
        <f t="shared" ca="1" si="135"/>
        <v>0</v>
      </c>
      <c r="BR184" s="70">
        <f t="shared" ca="1" si="135"/>
        <v>0</v>
      </c>
      <c r="BS184" s="70">
        <f t="shared" ca="1" si="135"/>
        <v>0</v>
      </c>
      <c r="BT184" s="70">
        <f t="shared" ca="1" si="135"/>
        <v>0</v>
      </c>
      <c r="BU184" s="70">
        <f t="shared" ca="1" si="135"/>
        <v>0</v>
      </c>
      <c r="BV184" s="70">
        <f t="shared" ca="1" si="135"/>
        <v>0</v>
      </c>
      <c r="BW184" s="70">
        <f t="shared" ca="1" si="135"/>
        <v>0</v>
      </c>
      <c r="BX184" s="139"/>
      <c r="BY184" s="70">
        <f t="shared" ca="1" si="134"/>
        <v>0</v>
      </c>
      <c r="BZ184" s="70">
        <f t="shared" ca="1" si="134"/>
        <v>0</v>
      </c>
      <c r="CA184" s="70">
        <f t="shared" ca="1" si="134"/>
        <v>0</v>
      </c>
      <c r="CB184" s="70">
        <f t="shared" ca="1" si="134"/>
        <v>0</v>
      </c>
    </row>
    <row r="185" spans="2:80" s="217" customFormat="1" hidden="1" outlineLevel="1">
      <c r="B185" s="223">
        <f t="shared" si="136"/>
        <v>44074</v>
      </c>
      <c r="C185" s="136"/>
      <c r="D185" s="17">
        <f t="shared" si="137"/>
        <v>8</v>
      </c>
      <c r="E185" s="36" cm="1">
        <f t="array" ref="E185">INDEX(L$20:BF$20,1,D185)</f>
        <v>0</v>
      </c>
      <c r="F185" s="36"/>
      <c r="G185" s="36"/>
      <c r="H185" s="36"/>
      <c r="I185" s="36"/>
      <c r="J185" s="36"/>
      <c r="K185" s="36"/>
      <c r="L185" s="139" cm="1">
        <f t="array" ref="L185">IF($D185&lt;=L$5,$E185*INDEX($L$28:$BF$28,1,L$5-$D185+1),0)</f>
        <v>0</v>
      </c>
      <c r="M185" s="139" cm="1">
        <f t="array" ref="M185">IF($D185&lt;=M$5,$E185*INDEX($L$28:$BF$28,1,M$5-$D185+1),0)</f>
        <v>0</v>
      </c>
      <c r="N185" s="139" cm="1">
        <f t="array" ref="N185">IF($D185&lt;=N$5,$E185*INDEX($L$28:$BF$28,1,N$5-$D185+1),0)</f>
        <v>0</v>
      </c>
      <c r="O185" s="139" cm="1">
        <f t="array" ref="O185">IF($D185&lt;=O$5,$E185*INDEX($L$28:$BF$28,1,O$5-$D185+1),0)</f>
        <v>0</v>
      </c>
      <c r="P185" s="139" cm="1">
        <f t="array" ref="P185">IF($D185&lt;=P$5,$E185*INDEX($L$28:$BF$28,1,P$5-$D185+1),0)</f>
        <v>0</v>
      </c>
      <c r="Q185" s="139" cm="1">
        <f t="array" ref="Q185">IF($D185&lt;=Q$5,$E185*INDEX($L$28:$BF$28,1,Q$5-$D185+1),0)</f>
        <v>0</v>
      </c>
      <c r="R185" s="139" cm="1">
        <f t="array" ref="R185">IF($D185&lt;=R$5,$E185*INDEX($L$28:$BF$28,1,R$5-$D185+1),0)</f>
        <v>0</v>
      </c>
      <c r="S185" s="139" cm="1">
        <f t="array" ref="S185">IF($D185&lt;=S$5,$E185*INDEX($L$28:$BF$28,1,S$5-$D185+1),0)</f>
        <v>0</v>
      </c>
      <c r="T185" s="139" cm="1">
        <f t="array" ref="T185">IF($D185&lt;=T$5,$E185*INDEX($L$28:$BF$28,1,T$5-$D185+1),0)</f>
        <v>0</v>
      </c>
      <c r="U185" s="139" cm="1">
        <f t="array" ref="U185">IF($D185&lt;=U$5,$E185*INDEX($L$28:$BF$28,1,U$5-$D185+1),0)</f>
        <v>0</v>
      </c>
      <c r="V185" s="139" cm="1">
        <f t="array" ref="V185">IF($D185&lt;=V$5,$E185*INDEX($L$28:$BF$28,1,V$5-$D185+1),0)</f>
        <v>0</v>
      </c>
      <c r="W185" s="139" cm="1">
        <f t="array" ref="W185">IF($D185&lt;=W$5,$E185*INDEX($L$28:$BF$28,1,W$5-$D185+1),0)</f>
        <v>0</v>
      </c>
      <c r="X185" s="139" cm="1">
        <f t="array" ref="X185">IF($D185&lt;=X$5,$E185*INDEX($L$28:$BF$28,1,X$5-$D185+1),0)</f>
        <v>0</v>
      </c>
      <c r="Y185" s="139" cm="1">
        <f t="array" ref="Y185">IF($D185&lt;=Y$5,$E185*INDEX($L$28:$BF$28,1,Y$5-$D185+1),0)</f>
        <v>0</v>
      </c>
      <c r="Z185" s="139" cm="1">
        <f t="array" ref="Z185">IF($D185&lt;=Z$5,$E185*INDEX($L$28:$BF$28,1,Z$5-$D185+1),0)</f>
        <v>0</v>
      </c>
      <c r="AA185" s="139" cm="1">
        <f t="array" ref="AA185">IF($D185&lt;=AA$5,$E185*INDEX($L$28:$BF$28,1,AA$5-$D185+1),0)</f>
        <v>0</v>
      </c>
      <c r="AB185" s="139" cm="1">
        <f t="array" ref="AB185">IF($D185&lt;=AB$5,$E185*INDEX($L$28:$BF$28,1,AB$5-$D185+1),0)</f>
        <v>0</v>
      </c>
      <c r="AC185" s="139" cm="1">
        <f t="array" ref="AC185">IF($D185&lt;=AC$5,$E185*INDEX($L$28:$BF$28,1,AC$5-$D185+1),0)</f>
        <v>0</v>
      </c>
      <c r="AD185" s="139" cm="1">
        <f t="array" ref="AD185">IF($D185&lt;=AD$5,$E185*INDEX($L$28:$BF$28,1,AD$5-$D185+1),0)</f>
        <v>0</v>
      </c>
      <c r="AE185" s="139" cm="1">
        <f t="array" ref="AE185">IF($D185&lt;=AE$5,$E185*INDEX($L$28:$BF$28,1,AE$5-$D185+1),0)</f>
        <v>0</v>
      </c>
      <c r="AF185" s="139" cm="1">
        <f t="array" ref="AF185">IF($D185&lt;=AF$5,$E185*INDEX($L$28:$BF$28,1,AF$5-$D185+1),0)</f>
        <v>0</v>
      </c>
      <c r="AG185" s="139" cm="1">
        <f t="array" ref="AG185">IF($D185&lt;=AG$5,$E185*INDEX($L$28:$BF$28,1,AG$5-$D185+1),0)</f>
        <v>0</v>
      </c>
      <c r="AH185" s="139" cm="1">
        <f t="array" ref="AH185">IF($D185&lt;=AH$5,$E185*INDEX($L$28:$BF$28,1,AH$5-$D185+1),0)</f>
        <v>0</v>
      </c>
      <c r="AI185" s="139" cm="1">
        <f t="array" ref="AI185">IF($D185&lt;=AI$5,$E185*INDEX($L$28:$BF$28,1,AI$5-$D185+1),0)</f>
        <v>0</v>
      </c>
      <c r="AJ185" s="139" cm="1">
        <f t="array" ref="AJ185">IF($D185&lt;=AJ$5,$E185*INDEX($L$28:$BF$28,1,AJ$5-$D185+1),0)</f>
        <v>0</v>
      </c>
      <c r="AK185" s="139" cm="1">
        <f t="array" ref="AK185">IF($D185&lt;=AK$5,$E185*INDEX($L$28:$BF$28,1,AK$5-$D185+1),0)</f>
        <v>0</v>
      </c>
      <c r="AL185" s="139" cm="1">
        <f t="array" ref="AL185">IF($D185&lt;=AL$5,$E185*INDEX($L$28:$BF$28,1,AL$5-$D185+1),0)</f>
        <v>0</v>
      </c>
      <c r="AM185" s="139" cm="1">
        <f t="array" ref="AM185">IF($D185&lt;=AM$5,$E185*INDEX($L$28:$BF$28,1,AM$5-$D185+1),0)</f>
        <v>0</v>
      </c>
      <c r="AN185" s="139" cm="1">
        <f t="array" ref="AN185">IF($D185&lt;=AN$5,$E185*INDEX($L$28:$BF$28,1,AN$5-$D185+1),0)</f>
        <v>0</v>
      </c>
      <c r="AO185" s="139" cm="1">
        <f t="array" ref="AO185">IF($D185&lt;=AO$5,$E185*INDEX($L$28:$BF$28,1,AO$5-$D185+1),0)</f>
        <v>0</v>
      </c>
      <c r="AP185" s="139" cm="1">
        <f t="array" ref="AP185">IF($D185&lt;=AP$5,$E185*INDEX($L$28:$BF$28,1,AP$5-$D185+1),0)</f>
        <v>0</v>
      </c>
      <c r="AQ185" s="139" cm="1">
        <f t="array" ref="AQ185">IF($D185&lt;=AQ$5,$E185*INDEX($L$28:$BF$28,1,AQ$5-$D185+1),0)</f>
        <v>0</v>
      </c>
      <c r="AR185" s="139" cm="1">
        <f t="array" ref="AR185">IF($D185&lt;=AR$5,$E185*INDEX($L$28:$BF$28,1,AR$5-$D185+1),0)</f>
        <v>0</v>
      </c>
      <c r="AS185" s="139" cm="1">
        <f t="array" ref="AS185">IF($D185&lt;=AS$5,$E185*INDEX($L$28:$BF$28,1,AS$5-$D185+1),0)</f>
        <v>0</v>
      </c>
      <c r="AT185" s="139" cm="1">
        <f t="array" ref="AT185">IF($D185&lt;=AT$5,$E185*INDEX($L$28:$BF$28,1,AT$5-$D185+1),0)</f>
        <v>0</v>
      </c>
      <c r="AU185" s="139" cm="1">
        <f t="array" ref="AU185">IF($D185&lt;=AU$5,$E185*INDEX($L$28:$BF$28,1,AU$5-$D185+1),0)</f>
        <v>0</v>
      </c>
      <c r="AV185" s="139" cm="1">
        <f t="array" ref="AV185">IF($D185&lt;=AV$5,$E185*INDEX($L$28:$BF$28,1,AV$5-$D185+1),0)</f>
        <v>0</v>
      </c>
      <c r="AW185" s="139" cm="1">
        <f t="array" ref="AW185">IF($D185&lt;=AW$5,$E185*INDEX($L$28:$BF$28,1,AW$5-$D185+1),0)</f>
        <v>0</v>
      </c>
      <c r="AX185" s="139" cm="1">
        <f t="array" ref="AX185">IF($D185&lt;=AX$5,$E185*INDEX($L$28:$BF$28,1,AX$5-$D185+1),0)</f>
        <v>0</v>
      </c>
      <c r="AY185" s="139" cm="1">
        <f t="array" ref="AY185">IF($D185&lt;=AY$5,$E185*INDEX($L$28:$BF$28,1,AY$5-$D185+1),0)</f>
        <v>0</v>
      </c>
      <c r="AZ185" s="139" cm="1">
        <f t="array" ref="AZ185">IF($D185&lt;=AZ$5,$E185*INDEX($L$28:$BF$28,1,AZ$5-$D185+1),0)</f>
        <v>0</v>
      </c>
      <c r="BA185" s="139" cm="1">
        <f t="array" ref="BA185">IF($D185&lt;=BA$5,$E185*INDEX($L$28:$BF$28,1,BA$5-$D185+1),0)</f>
        <v>0</v>
      </c>
      <c r="BB185" s="139" cm="1">
        <f t="array" ref="BB185">IF($D185&lt;=BB$5,$E185*INDEX($L$28:$BF$28,1,BB$5-$D185+1),0)</f>
        <v>0</v>
      </c>
      <c r="BC185" s="139" cm="1">
        <f t="array" ref="BC185">IF($D185&lt;=BC$5,$E185*INDEX($L$28:$BF$28,1,BC$5-$D185+1),0)</f>
        <v>0</v>
      </c>
      <c r="BD185" s="139" cm="1">
        <f t="array" ref="BD185">IF($D185&lt;=BD$5,$E185*INDEX($L$28:$BF$28,1,BD$5-$D185+1),0)</f>
        <v>0</v>
      </c>
      <c r="BE185" s="139" cm="1">
        <f t="array" ref="BE185">IF($D185&lt;=BE$5,$E185*INDEX($L$28:$BF$28,1,BE$5-$D185+1),0)</f>
        <v>0</v>
      </c>
      <c r="BF185" s="139" cm="1">
        <f t="array" ref="BF185">IF($D185&lt;=BF$5,$E185*INDEX($L$28:$BF$28,1,BF$5-$D185+1),0)</f>
        <v>0</v>
      </c>
      <c r="BH185" s="70">
        <f t="shared" ca="1" si="135"/>
        <v>0</v>
      </c>
      <c r="BI185" s="70">
        <f t="shared" ca="1" si="135"/>
        <v>0</v>
      </c>
      <c r="BJ185" s="70">
        <f t="shared" ca="1" si="135"/>
        <v>0</v>
      </c>
      <c r="BK185" s="70">
        <f t="shared" ca="1" si="135"/>
        <v>0</v>
      </c>
      <c r="BL185" s="70">
        <f t="shared" ca="1" si="135"/>
        <v>0</v>
      </c>
      <c r="BM185" s="70">
        <f t="shared" ca="1" si="135"/>
        <v>0</v>
      </c>
      <c r="BN185" s="70">
        <f t="shared" ca="1" si="135"/>
        <v>0</v>
      </c>
      <c r="BO185" s="70">
        <f t="shared" ca="1" si="135"/>
        <v>0</v>
      </c>
      <c r="BP185" s="70">
        <f t="shared" ca="1" si="135"/>
        <v>0</v>
      </c>
      <c r="BQ185" s="70">
        <f t="shared" ca="1" si="135"/>
        <v>0</v>
      </c>
      <c r="BR185" s="70">
        <f t="shared" ca="1" si="135"/>
        <v>0</v>
      </c>
      <c r="BS185" s="70">
        <f t="shared" ca="1" si="135"/>
        <v>0</v>
      </c>
      <c r="BT185" s="70">
        <f t="shared" ca="1" si="135"/>
        <v>0</v>
      </c>
      <c r="BU185" s="70">
        <f t="shared" ca="1" si="135"/>
        <v>0</v>
      </c>
      <c r="BV185" s="70">
        <f t="shared" ca="1" si="135"/>
        <v>0</v>
      </c>
      <c r="BW185" s="70">
        <f t="shared" ca="1" si="135"/>
        <v>0</v>
      </c>
      <c r="BX185" s="139"/>
      <c r="BY185" s="70">
        <f t="shared" ca="1" si="134"/>
        <v>0</v>
      </c>
      <c r="BZ185" s="70">
        <f t="shared" ca="1" si="134"/>
        <v>0</v>
      </c>
      <c r="CA185" s="70">
        <f t="shared" ca="1" si="134"/>
        <v>0</v>
      </c>
      <c r="CB185" s="70">
        <f t="shared" ca="1" si="134"/>
        <v>0</v>
      </c>
    </row>
    <row r="186" spans="2:80" s="217" customFormat="1" hidden="1" outlineLevel="1">
      <c r="B186" s="223">
        <f t="shared" si="136"/>
        <v>44104</v>
      </c>
      <c r="C186" s="136"/>
      <c r="D186" s="17">
        <f t="shared" si="137"/>
        <v>9</v>
      </c>
      <c r="E186" s="36" cm="1">
        <f t="array" ref="E186">INDEX(L$20:BF$20,1,D186)</f>
        <v>0</v>
      </c>
      <c r="F186" s="36"/>
      <c r="G186" s="36"/>
      <c r="H186" s="36"/>
      <c r="I186" s="36"/>
      <c r="J186" s="36"/>
      <c r="K186" s="36"/>
      <c r="L186" s="139" cm="1">
        <f t="array" ref="L186">IF($D186&lt;=L$5,$E186*INDEX($L$28:$BF$28,1,L$5-$D186+1),0)</f>
        <v>0</v>
      </c>
      <c r="M186" s="139" cm="1">
        <f t="array" ref="M186">IF($D186&lt;=M$5,$E186*INDEX($L$28:$BF$28,1,M$5-$D186+1),0)</f>
        <v>0</v>
      </c>
      <c r="N186" s="139" cm="1">
        <f t="array" ref="N186">IF($D186&lt;=N$5,$E186*INDEX($L$28:$BF$28,1,N$5-$D186+1),0)</f>
        <v>0</v>
      </c>
      <c r="O186" s="139" cm="1">
        <f t="array" ref="O186">IF($D186&lt;=O$5,$E186*INDEX($L$28:$BF$28,1,O$5-$D186+1),0)</f>
        <v>0</v>
      </c>
      <c r="P186" s="139" cm="1">
        <f t="array" ref="P186">IF($D186&lt;=P$5,$E186*INDEX($L$28:$BF$28,1,P$5-$D186+1),0)</f>
        <v>0</v>
      </c>
      <c r="Q186" s="139" cm="1">
        <f t="array" ref="Q186">IF($D186&lt;=Q$5,$E186*INDEX($L$28:$BF$28,1,Q$5-$D186+1),0)</f>
        <v>0</v>
      </c>
      <c r="R186" s="139" cm="1">
        <f t="array" ref="R186">IF($D186&lt;=R$5,$E186*INDEX($L$28:$BF$28,1,R$5-$D186+1),0)</f>
        <v>0</v>
      </c>
      <c r="S186" s="139" cm="1">
        <f t="array" ref="S186">IF($D186&lt;=S$5,$E186*INDEX($L$28:$BF$28,1,S$5-$D186+1),0)</f>
        <v>0</v>
      </c>
      <c r="T186" s="139" cm="1">
        <f t="array" ref="T186">IF($D186&lt;=T$5,$E186*INDEX($L$28:$BF$28,1,T$5-$D186+1),0)</f>
        <v>0</v>
      </c>
      <c r="U186" s="139" cm="1">
        <f t="array" ref="U186">IF($D186&lt;=U$5,$E186*INDEX($L$28:$BF$28,1,U$5-$D186+1),0)</f>
        <v>0</v>
      </c>
      <c r="V186" s="139" cm="1">
        <f t="array" ref="V186">IF($D186&lt;=V$5,$E186*INDEX($L$28:$BF$28,1,V$5-$D186+1),0)</f>
        <v>0</v>
      </c>
      <c r="W186" s="139" cm="1">
        <f t="array" ref="W186">IF($D186&lt;=W$5,$E186*INDEX($L$28:$BF$28,1,W$5-$D186+1),0)</f>
        <v>0</v>
      </c>
      <c r="X186" s="139" cm="1">
        <f t="array" ref="X186">IF($D186&lt;=X$5,$E186*INDEX($L$28:$BF$28,1,X$5-$D186+1),0)</f>
        <v>0</v>
      </c>
      <c r="Y186" s="139" cm="1">
        <f t="array" ref="Y186">IF($D186&lt;=Y$5,$E186*INDEX($L$28:$BF$28,1,Y$5-$D186+1),0)</f>
        <v>0</v>
      </c>
      <c r="Z186" s="139" cm="1">
        <f t="array" ref="Z186">IF($D186&lt;=Z$5,$E186*INDEX($L$28:$BF$28,1,Z$5-$D186+1),0)</f>
        <v>0</v>
      </c>
      <c r="AA186" s="139" cm="1">
        <f t="array" ref="AA186">IF($D186&lt;=AA$5,$E186*INDEX($L$28:$BF$28,1,AA$5-$D186+1),0)</f>
        <v>0</v>
      </c>
      <c r="AB186" s="139" cm="1">
        <f t="array" ref="AB186">IF($D186&lt;=AB$5,$E186*INDEX($L$28:$BF$28,1,AB$5-$D186+1),0)</f>
        <v>0</v>
      </c>
      <c r="AC186" s="139" cm="1">
        <f t="array" ref="AC186">IF($D186&lt;=AC$5,$E186*INDEX($L$28:$BF$28,1,AC$5-$D186+1),0)</f>
        <v>0</v>
      </c>
      <c r="AD186" s="139" cm="1">
        <f t="array" ref="AD186">IF($D186&lt;=AD$5,$E186*INDEX($L$28:$BF$28,1,AD$5-$D186+1),0)</f>
        <v>0</v>
      </c>
      <c r="AE186" s="139" cm="1">
        <f t="array" ref="AE186">IF($D186&lt;=AE$5,$E186*INDEX($L$28:$BF$28,1,AE$5-$D186+1),0)</f>
        <v>0</v>
      </c>
      <c r="AF186" s="139" cm="1">
        <f t="array" ref="AF186">IF($D186&lt;=AF$5,$E186*INDEX($L$28:$BF$28,1,AF$5-$D186+1),0)</f>
        <v>0</v>
      </c>
      <c r="AG186" s="139" cm="1">
        <f t="array" ref="AG186">IF($D186&lt;=AG$5,$E186*INDEX($L$28:$BF$28,1,AG$5-$D186+1),0)</f>
        <v>0</v>
      </c>
      <c r="AH186" s="139" cm="1">
        <f t="array" ref="AH186">IF($D186&lt;=AH$5,$E186*INDEX($L$28:$BF$28,1,AH$5-$D186+1),0)</f>
        <v>0</v>
      </c>
      <c r="AI186" s="139" cm="1">
        <f t="array" ref="AI186">IF($D186&lt;=AI$5,$E186*INDEX($L$28:$BF$28,1,AI$5-$D186+1),0)</f>
        <v>0</v>
      </c>
      <c r="AJ186" s="139" cm="1">
        <f t="array" ref="AJ186">IF($D186&lt;=AJ$5,$E186*INDEX($L$28:$BF$28,1,AJ$5-$D186+1),0)</f>
        <v>0</v>
      </c>
      <c r="AK186" s="139" cm="1">
        <f t="array" ref="AK186">IF($D186&lt;=AK$5,$E186*INDEX($L$28:$BF$28,1,AK$5-$D186+1),0)</f>
        <v>0</v>
      </c>
      <c r="AL186" s="139" cm="1">
        <f t="array" ref="AL186">IF($D186&lt;=AL$5,$E186*INDEX($L$28:$BF$28,1,AL$5-$D186+1),0)</f>
        <v>0</v>
      </c>
      <c r="AM186" s="139" cm="1">
        <f t="array" ref="AM186">IF($D186&lt;=AM$5,$E186*INDEX($L$28:$BF$28,1,AM$5-$D186+1),0)</f>
        <v>0</v>
      </c>
      <c r="AN186" s="139" cm="1">
        <f t="array" ref="AN186">IF($D186&lt;=AN$5,$E186*INDEX($L$28:$BF$28,1,AN$5-$D186+1),0)</f>
        <v>0</v>
      </c>
      <c r="AO186" s="139" cm="1">
        <f t="array" ref="AO186">IF($D186&lt;=AO$5,$E186*INDEX($L$28:$BF$28,1,AO$5-$D186+1),0)</f>
        <v>0</v>
      </c>
      <c r="AP186" s="139" cm="1">
        <f t="array" ref="AP186">IF($D186&lt;=AP$5,$E186*INDEX($L$28:$BF$28,1,AP$5-$D186+1),0)</f>
        <v>0</v>
      </c>
      <c r="AQ186" s="139" cm="1">
        <f t="array" ref="AQ186">IF($D186&lt;=AQ$5,$E186*INDEX($L$28:$BF$28,1,AQ$5-$D186+1),0)</f>
        <v>0</v>
      </c>
      <c r="AR186" s="139" cm="1">
        <f t="array" ref="AR186">IF($D186&lt;=AR$5,$E186*INDEX($L$28:$BF$28,1,AR$5-$D186+1),0)</f>
        <v>0</v>
      </c>
      <c r="AS186" s="139" cm="1">
        <f t="array" ref="AS186">IF($D186&lt;=AS$5,$E186*INDEX($L$28:$BF$28,1,AS$5-$D186+1),0)</f>
        <v>0</v>
      </c>
      <c r="AT186" s="139" cm="1">
        <f t="array" ref="AT186">IF($D186&lt;=AT$5,$E186*INDEX($L$28:$BF$28,1,AT$5-$D186+1),0)</f>
        <v>0</v>
      </c>
      <c r="AU186" s="139" cm="1">
        <f t="array" ref="AU186">IF($D186&lt;=AU$5,$E186*INDEX($L$28:$BF$28,1,AU$5-$D186+1),0)</f>
        <v>0</v>
      </c>
      <c r="AV186" s="139" cm="1">
        <f t="array" ref="AV186">IF($D186&lt;=AV$5,$E186*INDEX($L$28:$BF$28,1,AV$5-$D186+1),0)</f>
        <v>0</v>
      </c>
      <c r="AW186" s="139" cm="1">
        <f t="array" ref="AW186">IF($D186&lt;=AW$5,$E186*INDEX($L$28:$BF$28,1,AW$5-$D186+1),0)</f>
        <v>0</v>
      </c>
      <c r="AX186" s="139" cm="1">
        <f t="array" ref="AX186">IF($D186&lt;=AX$5,$E186*INDEX($L$28:$BF$28,1,AX$5-$D186+1),0)</f>
        <v>0</v>
      </c>
      <c r="AY186" s="139" cm="1">
        <f t="array" ref="AY186">IF($D186&lt;=AY$5,$E186*INDEX($L$28:$BF$28,1,AY$5-$D186+1),0)</f>
        <v>0</v>
      </c>
      <c r="AZ186" s="139" cm="1">
        <f t="array" ref="AZ186">IF($D186&lt;=AZ$5,$E186*INDEX($L$28:$BF$28,1,AZ$5-$D186+1),0)</f>
        <v>0</v>
      </c>
      <c r="BA186" s="139" cm="1">
        <f t="array" ref="BA186">IF($D186&lt;=BA$5,$E186*INDEX($L$28:$BF$28,1,BA$5-$D186+1),0)</f>
        <v>0</v>
      </c>
      <c r="BB186" s="139" cm="1">
        <f t="array" ref="BB186">IF($D186&lt;=BB$5,$E186*INDEX($L$28:$BF$28,1,BB$5-$D186+1),0)</f>
        <v>0</v>
      </c>
      <c r="BC186" s="139" cm="1">
        <f t="array" ref="BC186">IF($D186&lt;=BC$5,$E186*INDEX($L$28:$BF$28,1,BC$5-$D186+1),0)</f>
        <v>0</v>
      </c>
      <c r="BD186" s="139" cm="1">
        <f t="array" ref="BD186">IF($D186&lt;=BD$5,$E186*INDEX($L$28:$BF$28,1,BD$5-$D186+1),0)</f>
        <v>0</v>
      </c>
      <c r="BE186" s="139" cm="1">
        <f t="array" ref="BE186">IF($D186&lt;=BE$5,$E186*INDEX($L$28:$BF$28,1,BE$5-$D186+1),0)</f>
        <v>0</v>
      </c>
      <c r="BF186" s="139" cm="1">
        <f t="array" ref="BF186">IF($D186&lt;=BF$5,$E186*INDEX($L$28:$BF$28,1,BF$5-$D186+1),0)</f>
        <v>0</v>
      </c>
      <c r="BH186" s="70">
        <f t="shared" ca="1" si="135"/>
        <v>0</v>
      </c>
      <c r="BI186" s="70">
        <f t="shared" ca="1" si="135"/>
        <v>0</v>
      </c>
      <c r="BJ186" s="70">
        <f t="shared" ca="1" si="135"/>
        <v>0</v>
      </c>
      <c r="BK186" s="70">
        <f t="shared" ca="1" si="135"/>
        <v>0</v>
      </c>
      <c r="BL186" s="70">
        <f t="shared" ca="1" si="135"/>
        <v>0</v>
      </c>
      <c r="BM186" s="70">
        <f t="shared" ca="1" si="135"/>
        <v>0</v>
      </c>
      <c r="BN186" s="70">
        <f t="shared" ca="1" si="135"/>
        <v>0</v>
      </c>
      <c r="BO186" s="70">
        <f t="shared" ca="1" si="135"/>
        <v>0</v>
      </c>
      <c r="BP186" s="70">
        <f t="shared" ca="1" si="135"/>
        <v>0</v>
      </c>
      <c r="BQ186" s="70">
        <f t="shared" ca="1" si="135"/>
        <v>0</v>
      </c>
      <c r="BR186" s="70">
        <f t="shared" ca="1" si="135"/>
        <v>0</v>
      </c>
      <c r="BS186" s="70">
        <f t="shared" ca="1" si="135"/>
        <v>0</v>
      </c>
      <c r="BT186" s="70">
        <f t="shared" ca="1" si="135"/>
        <v>0</v>
      </c>
      <c r="BU186" s="70">
        <f t="shared" ca="1" si="135"/>
        <v>0</v>
      </c>
      <c r="BV186" s="70">
        <f t="shared" ca="1" si="135"/>
        <v>0</v>
      </c>
      <c r="BW186" s="70">
        <f t="shared" ca="1" si="135"/>
        <v>0</v>
      </c>
      <c r="BX186" s="139"/>
      <c r="BY186" s="70">
        <f t="shared" ca="1" si="134"/>
        <v>0</v>
      </c>
      <c r="BZ186" s="70">
        <f t="shared" ca="1" si="134"/>
        <v>0</v>
      </c>
      <c r="CA186" s="70">
        <f t="shared" ca="1" si="134"/>
        <v>0</v>
      </c>
      <c r="CB186" s="70">
        <f t="shared" ca="1" si="134"/>
        <v>0</v>
      </c>
    </row>
    <row r="187" spans="2:80" s="217" customFormat="1" hidden="1" outlineLevel="1">
      <c r="B187" s="223">
        <f t="shared" si="136"/>
        <v>44135</v>
      </c>
      <c r="C187" s="136"/>
      <c r="D187" s="17">
        <f t="shared" si="137"/>
        <v>10</v>
      </c>
      <c r="E187" s="36" cm="1">
        <f t="array" ref="E187">INDEX(L$20:BF$20,1,D187)</f>
        <v>0</v>
      </c>
      <c r="F187" s="36"/>
      <c r="G187" s="36"/>
      <c r="H187" s="36"/>
      <c r="I187" s="36"/>
      <c r="J187" s="36"/>
      <c r="K187" s="36"/>
      <c r="L187" s="139" cm="1">
        <f t="array" ref="L187">IF($D187&lt;=L$5,$E187*INDEX($L$28:$BF$28,1,L$5-$D187+1),0)</f>
        <v>0</v>
      </c>
      <c r="M187" s="139" cm="1">
        <f t="array" ref="M187">IF($D187&lt;=M$5,$E187*INDEX($L$28:$BF$28,1,M$5-$D187+1),0)</f>
        <v>0</v>
      </c>
      <c r="N187" s="139" cm="1">
        <f t="array" ref="N187">IF($D187&lt;=N$5,$E187*INDEX($L$28:$BF$28,1,N$5-$D187+1),0)</f>
        <v>0</v>
      </c>
      <c r="O187" s="139" cm="1">
        <f t="array" ref="O187">IF($D187&lt;=O$5,$E187*INDEX($L$28:$BF$28,1,O$5-$D187+1),0)</f>
        <v>0</v>
      </c>
      <c r="P187" s="139" cm="1">
        <f t="array" ref="P187">IF($D187&lt;=P$5,$E187*INDEX($L$28:$BF$28,1,P$5-$D187+1),0)</f>
        <v>0</v>
      </c>
      <c r="Q187" s="139" cm="1">
        <f t="array" ref="Q187">IF($D187&lt;=Q$5,$E187*INDEX($L$28:$BF$28,1,Q$5-$D187+1),0)</f>
        <v>0</v>
      </c>
      <c r="R187" s="139" cm="1">
        <f t="array" ref="R187">IF($D187&lt;=R$5,$E187*INDEX($L$28:$BF$28,1,R$5-$D187+1),0)</f>
        <v>0</v>
      </c>
      <c r="S187" s="139" cm="1">
        <f t="array" ref="S187">IF($D187&lt;=S$5,$E187*INDEX($L$28:$BF$28,1,S$5-$D187+1),0)</f>
        <v>0</v>
      </c>
      <c r="T187" s="139" cm="1">
        <f t="array" ref="T187">IF($D187&lt;=T$5,$E187*INDEX($L$28:$BF$28,1,T$5-$D187+1),0)</f>
        <v>0</v>
      </c>
      <c r="U187" s="139" cm="1">
        <f t="array" ref="U187">IF($D187&lt;=U$5,$E187*INDEX($L$28:$BF$28,1,U$5-$D187+1),0)</f>
        <v>0</v>
      </c>
      <c r="V187" s="139" cm="1">
        <f t="array" ref="V187">IF($D187&lt;=V$5,$E187*INDEX($L$28:$BF$28,1,V$5-$D187+1),0)</f>
        <v>0</v>
      </c>
      <c r="W187" s="139" cm="1">
        <f t="array" ref="W187">IF($D187&lt;=W$5,$E187*INDEX($L$28:$BF$28,1,W$5-$D187+1),0)</f>
        <v>0</v>
      </c>
      <c r="X187" s="139" cm="1">
        <f t="array" ref="X187">IF($D187&lt;=X$5,$E187*INDEX($L$28:$BF$28,1,X$5-$D187+1),0)</f>
        <v>0</v>
      </c>
      <c r="Y187" s="139" cm="1">
        <f t="array" ref="Y187">IF($D187&lt;=Y$5,$E187*INDEX($L$28:$BF$28,1,Y$5-$D187+1),0)</f>
        <v>0</v>
      </c>
      <c r="Z187" s="139" cm="1">
        <f t="array" ref="Z187">IF($D187&lt;=Z$5,$E187*INDEX($L$28:$BF$28,1,Z$5-$D187+1),0)</f>
        <v>0</v>
      </c>
      <c r="AA187" s="139" cm="1">
        <f t="array" ref="AA187">IF($D187&lt;=AA$5,$E187*INDEX($L$28:$BF$28,1,AA$5-$D187+1),0)</f>
        <v>0</v>
      </c>
      <c r="AB187" s="139" cm="1">
        <f t="array" ref="AB187">IF($D187&lt;=AB$5,$E187*INDEX($L$28:$BF$28,1,AB$5-$D187+1),0)</f>
        <v>0</v>
      </c>
      <c r="AC187" s="139" cm="1">
        <f t="array" ref="AC187">IF($D187&lt;=AC$5,$E187*INDEX($L$28:$BF$28,1,AC$5-$D187+1),0)</f>
        <v>0</v>
      </c>
      <c r="AD187" s="139" cm="1">
        <f t="array" ref="AD187">IF($D187&lt;=AD$5,$E187*INDEX($L$28:$BF$28,1,AD$5-$D187+1),0)</f>
        <v>0</v>
      </c>
      <c r="AE187" s="139" cm="1">
        <f t="array" ref="AE187">IF($D187&lt;=AE$5,$E187*INDEX($L$28:$BF$28,1,AE$5-$D187+1),0)</f>
        <v>0</v>
      </c>
      <c r="AF187" s="139" cm="1">
        <f t="array" ref="AF187">IF($D187&lt;=AF$5,$E187*INDEX($L$28:$BF$28,1,AF$5-$D187+1),0)</f>
        <v>0</v>
      </c>
      <c r="AG187" s="139" cm="1">
        <f t="array" ref="AG187">IF($D187&lt;=AG$5,$E187*INDEX($L$28:$BF$28,1,AG$5-$D187+1),0)</f>
        <v>0</v>
      </c>
      <c r="AH187" s="139" cm="1">
        <f t="array" ref="AH187">IF($D187&lt;=AH$5,$E187*INDEX($L$28:$BF$28,1,AH$5-$D187+1),0)</f>
        <v>0</v>
      </c>
      <c r="AI187" s="139" cm="1">
        <f t="array" ref="AI187">IF($D187&lt;=AI$5,$E187*INDEX($L$28:$BF$28,1,AI$5-$D187+1),0)</f>
        <v>0</v>
      </c>
      <c r="AJ187" s="139" cm="1">
        <f t="array" ref="AJ187">IF($D187&lt;=AJ$5,$E187*INDEX($L$28:$BF$28,1,AJ$5-$D187+1),0)</f>
        <v>0</v>
      </c>
      <c r="AK187" s="139" cm="1">
        <f t="array" ref="AK187">IF($D187&lt;=AK$5,$E187*INDEX($L$28:$BF$28,1,AK$5-$D187+1),0)</f>
        <v>0</v>
      </c>
      <c r="AL187" s="139" cm="1">
        <f t="array" ref="AL187">IF($D187&lt;=AL$5,$E187*INDEX($L$28:$BF$28,1,AL$5-$D187+1),0)</f>
        <v>0</v>
      </c>
      <c r="AM187" s="139" cm="1">
        <f t="array" ref="AM187">IF($D187&lt;=AM$5,$E187*INDEX($L$28:$BF$28,1,AM$5-$D187+1),0)</f>
        <v>0</v>
      </c>
      <c r="AN187" s="139" cm="1">
        <f t="array" ref="AN187">IF($D187&lt;=AN$5,$E187*INDEX($L$28:$BF$28,1,AN$5-$D187+1),0)</f>
        <v>0</v>
      </c>
      <c r="AO187" s="139" cm="1">
        <f t="array" ref="AO187">IF($D187&lt;=AO$5,$E187*INDEX($L$28:$BF$28,1,AO$5-$D187+1),0)</f>
        <v>0</v>
      </c>
      <c r="AP187" s="139" cm="1">
        <f t="array" ref="AP187">IF($D187&lt;=AP$5,$E187*INDEX($L$28:$BF$28,1,AP$5-$D187+1),0)</f>
        <v>0</v>
      </c>
      <c r="AQ187" s="139" cm="1">
        <f t="array" ref="AQ187">IF($D187&lt;=AQ$5,$E187*INDEX($L$28:$BF$28,1,AQ$5-$D187+1),0)</f>
        <v>0</v>
      </c>
      <c r="AR187" s="139" cm="1">
        <f t="array" ref="AR187">IF($D187&lt;=AR$5,$E187*INDEX($L$28:$BF$28,1,AR$5-$D187+1),0)</f>
        <v>0</v>
      </c>
      <c r="AS187" s="139" cm="1">
        <f t="array" ref="AS187">IF($D187&lt;=AS$5,$E187*INDEX($L$28:$BF$28,1,AS$5-$D187+1),0)</f>
        <v>0</v>
      </c>
      <c r="AT187" s="139" cm="1">
        <f t="array" ref="AT187">IF($D187&lt;=AT$5,$E187*INDEX($L$28:$BF$28,1,AT$5-$D187+1),0)</f>
        <v>0</v>
      </c>
      <c r="AU187" s="139" cm="1">
        <f t="array" ref="AU187">IF($D187&lt;=AU$5,$E187*INDEX($L$28:$BF$28,1,AU$5-$D187+1),0)</f>
        <v>0</v>
      </c>
      <c r="AV187" s="139" cm="1">
        <f t="array" ref="AV187">IF($D187&lt;=AV$5,$E187*INDEX($L$28:$BF$28,1,AV$5-$D187+1),0)</f>
        <v>0</v>
      </c>
      <c r="AW187" s="139" cm="1">
        <f t="array" ref="AW187">IF($D187&lt;=AW$5,$E187*INDEX($L$28:$BF$28,1,AW$5-$D187+1),0)</f>
        <v>0</v>
      </c>
      <c r="AX187" s="139" cm="1">
        <f t="array" ref="AX187">IF($D187&lt;=AX$5,$E187*INDEX($L$28:$BF$28,1,AX$5-$D187+1),0)</f>
        <v>0</v>
      </c>
      <c r="AY187" s="139" cm="1">
        <f t="array" ref="AY187">IF($D187&lt;=AY$5,$E187*INDEX($L$28:$BF$28,1,AY$5-$D187+1),0)</f>
        <v>0</v>
      </c>
      <c r="AZ187" s="139" cm="1">
        <f t="array" ref="AZ187">IF($D187&lt;=AZ$5,$E187*INDEX($L$28:$BF$28,1,AZ$5-$D187+1),0)</f>
        <v>0</v>
      </c>
      <c r="BA187" s="139" cm="1">
        <f t="array" ref="BA187">IF($D187&lt;=BA$5,$E187*INDEX($L$28:$BF$28,1,BA$5-$D187+1),0)</f>
        <v>0</v>
      </c>
      <c r="BB187" s="139" cm="1">
        <f t="array" ref="BB187">IF($D187&lt;=BB$5,$E187*INDEX($L$28:$BF$28,1,BB$5-$D187+1),0)</f>
        <v>0</v>
      </c>
      <c r="BC187" s="139" cm="1">
        <f t="array" ref="BC187">IF($D187&lt;=BC$5,$E187*INDEX($L$28:$BF$28,1,BC$5-$D187+1),0)</f>
        <v>0</v>
      </c>
      <c r="BD187" s="139" cm="1">
        <f t="array" ref="BD187">IF($D187&lt;=BD$5,$E187*INDEX($L$28:$BF$28,1,BD$5-$D187+1),0)</f>
        <v>0</v>
      </c>
      <c r="BE187" s="139" cm="1">
        <f t="array" ref="BE187">IF($D187&lt;=BE$5,$E187*INDEX($L$28:$BF$28,1,BE$5-$D187+1),0)</f>
        <v>0</v>
      </c>
      <c r="BF187" s="139" cm="1">
        <f t="array" ref="BF187">IF($D187&lt;=BF$5,$E187*INDEX($L$28:$BF$28,1,BF$5-$D187+1),0)</f>
        <v>0</v>
      </c>
      <c r="BH187" s="70">
        <f t="shared" ca="1" si="135"/>
        <v>0</v>
      </c>
      <c r="BI187" s="70">
        <f t="shared" ca="1" si="135"/>
        <v>0</v>
      </c>
      <c r="BJ187" s="70">
        <f t="shared" ca="1" si="135"/>
        <v>0</v>
      </c>
      <c r="BK187" s="70">
        <f t="shared" ca="1" si="135"/>
        <v>0</v>
      </c>
      <c r="BL187" s="70">
        <f t="shared" ca="1" si="135"/>
        <v>0</v>
      </c>
      <c r="BM187" s="70">
        <f t="shared" ca="1" si="135"/>
        <v>0</v>
      </c>
      <c r="BN187" s="70">
        <f t="shared" ca="1" si="135"/>
        <v>0</v>
      </c>
      <c r="BO187" s="70">
        <f t="shared" ca="1" si="135"/>
        <v>0</v>
      </c>
      <c r="BP187" s="70">
        <f t="shared" ca="1" si="135"/>
        <v>0</v>
      </c>
      <c r="BQ187" s="70">
        <f t="shared" ca="1" si="135"/>
        <v>0</v>
      </c>
      <c r="BR187" s="70">
        <f t="shared" ca="1" si="135"/>
        <v>0</v>
      </c>
      <c r="BS187" s="70">
        <f t="shared" ca="1" si="135"/>
        <v>0</v>
      </c>
      <c r="BT187" s="70">
        <f t="shared" ca="1" si="135"/>
        <v>0</v>
      </c>
      <c r="BU187" s="70">
        <f t="shared" ca="1" si="135"/>
        <v>0</v>
      </c>
      <c r="BV187" s="70">
        <f t="shared" ca="1" si="135"/>
        <v>0</v>
      </c>
      <c r="BW187" s="70">
        <f t="shared" ca="1" si="135"/>
        <v>0</v>
      </c>
      <c r="BX187" s="139"/>
      <c r="BY187" s="70">
        <f t="shared" ca="1" si="134"/>
        <v>0</v>
      </c>
      <c r="BZ187" s="70">
        <f t="shared" ca="1" si="134"/>
        <v>0</v>
      </c>
      <c r="CA187" s="70">
        <f t="shared" ca="1" si="134"/>
        <v>0</v>
      </c>
      <c r="CB187" s="70">
        <f t="shared" ca="1" si="134"/>
        <v>0</v>
      </c>
    </row>
    <row r="188" spans="2:80" s="217" customFormat="1" hidden="1" outlineLevel="1">
      <c r="B188" s="223">
        <f t="shared" si="136"/>
        <v>44165</v>
      </c>
      <c r="C188" s="136"/>
      <c r="D188" s="17">
        <f t="shared" si="137"/>
        <v>11</v>
      </c>
      <c r="E188" s="36" cm="1">
        <f t="array" ref="E188">INDEX(L$20:BF$20,1,D188)</f>
        <v>0</v>
      </c>
      <c r="F188" s="36"/>
      <c r="G188" s="36"/>
      <c r="H188" s="36"/>
      <c r="I188" s="36"/>
      <c r="J188" s="36"/>
      <c r="K188" s="36"/>
      <c r="L188" s="139" cm="1">
        <f t="array" ref="L188">IF($D188&lt;=L$5,$E188*INDEX($L$28:$BF$28,1,L$5-$D188+1),0)</f>
        <v>0</v>
      </c>
      <c r="M188" s="139" cm="1">
        <f t="array" ref="M188">IF($D188&lt;=M$5,$E188*INDEX($L$28:$BF$28,1,M$5-$D188+1),0)</f>
        <v>0</v>
      </c>
      <c r="N188" s="139" cm="1">
        <f t="array" ref="N188">IF($D188&lt;=N$5,$E188*INDEX($L$28:$BF$28,1,N$5-$D188+1),0)</f>
        <v>0</v>
      </c>
      <c r="O188" s="139" cm="1">
        <f t="array" ref="O188">IF($D188&lt;=O$5,$E188*INDEX($L$28:$BF$28,1,O$5-$D188+1),0)</f>
        <v>0</v>
      </c>
      <c r="P188" s="139" cm="1">
        <f t="array" ref="P188">IF($D188&lt;=P$5,$E188*INDEX($L$28:$BF$28,1,P$5-$D188+1),0)</f>
        <v>0</v>
      </c>
      <c r="Q188" s="139" cm="1">
        <f t="array" ref="Q188">IF($D188&lt;=Q$5,$E188*INDEX($L$28:$BF$28,1,Q$5-$D188+1),0)</f>
        <v>0</v>
      </c>
      <c r="R188" s="139" cm="1">
        <f t="array" ref="R188">IF($D188&lt;=R$5,$E188*INDEX($L$28:$BF$28,1,R$5-$D188+1),0)</f>
        <v>0</v>
      </c>
      <c r="S188" s="139" cm="1">
        <f t="array" ref="S188">IF($D188&lt;=S$5,$E188*INDEX($L$28:$BF$28,1,S$5-$D188+1),0)</f>
        <v>0</v>
      </c>
      <c r="T188" s="139" cm="1">
        <f t="array" ref="T188">IF($D188&lt;=T$5,$E188*INDEX($L$28:$BF$28,1,T$5-$D188+1),0)</f>
        <v>0</v>
      </c>
      <c r="U188" s="139" cm="1">
        <f t="array" ref="U188">IF($D188&lt;=U$5,$E188*INDEX($L$28:$BF$28,1,U$5-$D188+1),0)</f>
        <v>0</v>
      </c>
      <c r="V188" s="139" cm="1">
        <f t="array" ref="V188">IF($D188&lt;=V$5,$E188*INDEX($L$28:$BF$28,1,V$5-$D188+1),0)</f>
        <v>0</v>
      </c>
      <c r="W188" s="139" cm="1">
        <f t="array" ref="W188">IF($D188&lt;=W$5,$E188*INDEX($L$28:$BF$28,1,W$5-$D188+1),0)</f>
        <v>0</v>
      </c>
      <c r="X188" s="139" cm="1">
        <f t="array" ref="X188">IF($D188&lt;=X$5,$E188*INDEX($L$28:$BF$28,1,X$5-$D188+1),0)</f>
        <v>0</v>
      </c>
      <c r="Y188" s="139" cm="1">
        <f t="array" ref="Y188">IF($D188&lt;=Y$5,$E188*INDEX($L$28:$BF$28,1,Y$5-$D188+1),0)</f>
        <v>0</v>
      </c>
      <c r="Z188" s="139" cm="1">
        <f t="array" ref="Z188">IF($D188&lt;=Z$5,$E188*INDEX($L$28:$BF$28,1,Z$5-$D188+1),0)</f>
        <v>0</v>
      </c>
      <c r="AA188" s="139" cm="1">
        <f t="array" ref="AA188">IF($D188&lt;=AA$5,$E188*INDEX($L$28:$BF$28,1,AA$5-$D188+1),0)</f>
        <v>0</v>
      </c>
      <c r="AB188" s="139" cm="1">
        <f t="array" ref="AB188">IF($D188&lt;=AB$5,$E188*INDEX($L$28:$BF$28,1,AB$5-$D188+1),0)</f>
        <v>0</v>
      </c>
      <c r="AC188" s="139" cm="1">
        <f t="array" ref="AC188">IF($D188&lt;=AC$5,$E188*INDEX($L$28:$BF$28,1,AC$5-$D188+1),0)</f>
        <v>0</v>
      </c>
      <c r="AD188" s="139" cm="1">
        <f t="array" ref="AD188">IF($D188&lt;=AD$5,$E188*INDEX($L$28:$BF$28,1,AD$5-$D188+1),0)</f>
        <v>0</v>
      </c>
      <c r="AE188" s="139" cm="1">
        <f t="array" ref="AE188">IF($D188&lt;=AE$5,$E188*INDEX($L$28:$BF$28,1,AE$5-$D188+1),0)</f>
        <v>0</v>
      </c>
      <c r="AF188" s="139" cm="1">
        <f t="array" ref="AF188">IF($D188&lt;=AF$5,$E188*INDEX($L$28:$BF$28,1,AF$5-$D188+1),0)</f>
        <v>0</v>
      </c>
      <c r="AG188" s="139" cm="1">
        <f t="array" ref="AG188">IF($D188&lt;=AG$5,$E188*INDEX($L$28:$BF$28,1,AG$5-$D188+1),0)</f>
        <v>0</v>
      </c>
      <c r="AH188" s="139" cm="1">
        <f t="array" ref="AH188">IF($D188&lt;=AH$5,$E188*INDEX($L$28:$BF$28,1,AH$5-$D188+1),0)</f>
        <v>0</v>
      </c>
      <c r="AI188" s="139" cm="1">
        <f t="array" ref="AI188">IF($D188&lt;=AI$5,$E188*INDEX($L$28:$BF$28,1,AI$5-$D188+1),0)</f>
        <v>0</v>
      </c>
      <c r="AJ188" s="139" cm="1">
        <f t="array" ref="AJ188">IF($D188&lt;=AJ$5,$E188*INDEX($L$28:$BF$28,1,AJ$5-$D188+1),0)</f>
        <v>0</v>
      </c>
      <c r="AK188" s="139" cm="1">
        <f t="array" ref="AK188">IF($D188&lt;=AK$5,$E188*INDEX($L$28:$BF$28,1,AK$5-$D188+1),0)</f>
        <v>0</v>
      </c>
      <c r="AL188" s="139" cm="1">
        <f t="array" ref="AL188">IF($D188&lt;=AL$5,$E188*INDEX($L$28:$BF$28,1,AL$5-$D188+1),0)</f>
        <v>0</v>
      </c>
      <c r="AM188" s="139" cm="1">
        <f t="array" ref="AM188">IF($D188&lt;=AM$5,$E188*INDEX($L$28:$BF$28,1,AM$5-$D188+1),0)</f>
        <v>0</v>
      </c>
      <c r="AN188" s="139" cm="1">
        <f t="array" ref="AN188">IF($D188&lt;=AN$5,$E188*INDEX($L$28:$BF$28,1,AN$5-$D188+1),0)</f>
        <v>0</v>
      </c>
      <c r="AO188" s="139" cm="1">
        <f t="array" ref="AO188">IF($D188&lt;=AO$5,$E188*INDEX($L$28:$BF$28,1,AO$5-$D188+1),0)</f>
        <v>0</v>
      </c>
      <c r="AP188" s="139" cm="1">
        <f t="array" ref="AP188">IF($D188&lt;=AP$5,$E188*INDEX($L$28:$BF$28,1,AP$5-$D188+1),0)</f>
        <v>0</v>
      </c>
      <c r="AQ188" s="139" cm="1">
        <f t="array" ref="AQ188">IF($D188&lt;=AQ$5,$E188*INDEX($L$28:$BF$28,1,AQ$5-$D188+1),0)</f>
        <v>0</v>
      </c>
      <c r="AR188" s="139" cm="1">
        <f t="array" ref="AR188">IF($D188&lt;=AR$5,$E188*INDEX($L$28:$BF$28,1,AR$5-$D188+1),0)</f>
        <v>0</v>
      </c>
      <c r="AS188" s="139" cm="1">
        <f t="array" ref="AS188">IF($D188&lt;=AS$5,$E188*INDEX($L$28:$BF$28,1,AS$5-$D188+1),0)</f>
        <v>0</v>
      </c>
      <c r="AT188" s="139" cm="1">
        <f t="array" ref="AT188">IF($D188&lt;=AT$5,$E188*INDEX($L$28:$BF$28,1,AT$5-$D188+1),0)</f>
        <v>0</v>
      </c>
      <c r="AU188" s="139" cm="1">
        <f t="array" ref="AU188">IF($D188&lt;=AU$5,$E188*INDEX($L$28:$BF$28,1,AU$5-$D188+1),0)</f>
        <v>0</v>
      </c>
      <c r="AV188" s="139" cm="1">
        <f t="array" ref="AV188">IF($D188&lt;=AV$5,$E188*INDEX($L$28:$BF$28,1,AV$5-$D188+1),0)</f>
        <v>0</v>
      </c>
      <c r="AW188" s="139" cm="1">
        <f t="array" ref="AW188">IF($D188&lt;=AW$5,$E188*INDEX($L$28:$BF$28,1,AW$5-$D188+1),0)</f>
        <v>0</v>
      </c>
      <c r="AX188" s="139" cm="1">
        <f t="array" ref="AX188">IF($D188&lt;=AX$5,$E188*INDEX($L$28:$BF$28,1,AX$5-$D188+1),0)</f>
        <v>0</v>
      </c>
      <c r="AY188" s="139" cm="1">
        <f t="array" ref="AY188">IF($D188&lt;=AY$5,$E188*INDEX($L$28:$BF$28,1,AY$5-$D188+1),0)</f>
        <v>0</v>
      </c>
      <c r="AZ188" s="139" cm="1">
        <f t="array" ref="AZ188">IF($D188&lt;=AZ$5,$E188*INDEX($L$28:$BF$28,1,AZ$5-$D188+1),0)</f>
        <v>0</v>
      </c>
      <c r="BA188" s="139" cm="1">
        <f t="array" ref="BA188">IF($D188&lt;=BA$5,$E188*INDEX($L$28:$BF$28,1,BA$5-$D188+1),0)</f>
        <v>0</v>
      </c>
      <c r="BB188" s="139" cm="1">
        <f t="array" ref="BB188">IF($D188&lt;=BB$5,$E188*INDEX($L$28:$BF$28,1,BB$5-$D188+1),0)</f>
        <v>0</v>
      </c>
      <c r="BC188" s="139" cm="1">
        <f t="array" ref="BC188">IF($D188&lt;=BC$5,$E188*INDEX($L$28:$BF$28,1,BC$5-$D188+1),0)</f>
        <v>0</v>
      </c>
      <c r="BD188" s="139" cm="1">
        <f t="array" ref="BD188">IF($D188&lt;=BD$5,$E188*INDEX($L$28:$BF$28,1,BD$5-$D188+1),0)</f>
        <v>0</v>
      </c>
      <c r="BE188" s="139" cm="1">
        <f t="array" ref="BE188">IF($D188&lt;=BE$5,$E188*INDEX($L$28:$BF$28,1,BE$5-$D188+1),0)</f>
        <v>0</v>
      </c>
      <c r="BF188" s="139" cm="1">
        <f t="array" ref="BF188">IF($D188&lt;=BF$5,$E188*INDEX($L$28:$BF$28,1,BF$5-$D188+1),0)</f>
        <v>0</v>
      </c>
      <c r="BH188" s="70">
        <f t="shared" ca="1" si="135"/>
        <v>0</v>
      </c>
      <c r="BI188" s="70">
        <f t="shared" ca="1" si="135"/>
        <v>0</v>
      </c>
      <c r="BJ188" s="70">
        <f t="shared" ca="1" si="135"/>
        <v>0</v>
      </c>
      <c r="BK188" s="70">
        <f t="shared" ca="1" si="135"/>
        <v>0</v>
      </c>
      <c r="BL188" s="70">
        <f t="shared" ca="1" si="135"/>
        <v>0</v>
      </c>
      <c r="BM188" s="70">
        <f t="shared" ca="1" si="135"/>
        <v>0</v>
      </c>
      <c r="BN188" s="70">
        <f t="shared" ca="1" si="135"/>
        <v>0</v>
      </c>
      <c r="BO188" s="70">
        <f t="shared" ca="1" si="135"/>
        <v>0</v>
      </c>
      <c r="BP188" s="70">
        <f t="shared" ca="1" si="135"/>
        <v>0</v>
      </c>
      <c r="BQ188" s="70">
        <f t="shared" ca="1" si="135"/>
        <v>0</v>
      </c>
      <c r="BR188" s="70">
        <f t="shared" ca="1" si="135"/>
        <v>0</v>
      </c>
      <c r="BS188" s="70">
        <f t="shared" ca="1" si="135"/>
        <v>0</v>
      </c>
      <c r="BT188" s="70">
        <f t="shared" ca="1" si="135"/>
        <v>0</v>
      </c>
      <c r="BU188" s="70">
        <f t="shared" ca="1" si="135"/>
        <v>0</v>
      </c>
      <c r="BV188" s="70">
        <f t="shared" ca="1" si="135"/>
        <v>0</v>
      </c>
      <c r="BW188" s="70">
        <f t="shared" ca="1" si="135"/>
        <v>0</v>
      </c>
      <c r="BX188" s="139"/>
      <c r="BY188" s="70">
        <f t="shared" ca="1" si="134"/>
        <v>0</v>
      </c>
      <c r="BZ188" s="70">
        <f t="shared" ca="1" si="134"/>
        <v>0</v>
      </c>
      <c r="CA188" s="70">
        <f t="shared" ca="1" si="134"/>
        <v>0</v>
      </c>
      <c r="CB188" s="70">
        <f t="shared" ca="1" si="134"/>
        <v>0</v>
      </c>
    </row>
    <row r="189" spans="2:80" s="217" customFormat="1" hidden="1" outlineLevel="1">
      <c r="B189" s="223">
        <f t="shared" si="136"/>
        <v>44196</v>
      </c>
      <c r="C189" s="136"/>
      <c r="D189" s="17">
        <f t="shared" si="137"/>
        <v>12</v>
      </c>
      <c r="E189" s="36" cm="1">
        <f t="array" ref="E189">INDEX(L$20:BF$20,1,D189)</f>
        <v>0</v>
      </c>
      <c r="F189" s="36"/>
      <c r="G189" s="36"/>
      <c r="H189" s="36"/>
      <c r="I189" s="36"/>
      <c r="J189" s="36"/>
      <c r="K189" s="36"/>
      <c r="L189" s="139" cm="1">
        <f t="array" ref="L189">IF($D189&lt;=L$5,$E189*INDEX($L$28:$BF$28,1,L$5-$D189+1),0)</f>
        <v>0</v>
      </c>
      <c r="M189" s="139" cm="1">
        <f t="array" ref="M189">IF($D189&lt;=M$5,$E189*INDEX($L$28:$BF$28,1,M$5-$D189+1),0)</f>
        <v>0</v>
      </c>
      <c r="N189" s="139" cm="1">
        <f t="array" ref="N189">IF($D189&lt;=N$5,$E189*INDEX($L$28:$BF$28,1,N$5-$D189+1),0)</f>
        <v>0</v>
      </c>
      <c r="O189" s="139" cm="1">
        <f t="array" ref="O189">IF($D189&lt;=O$5,$E189*INDEX($L$28:$BF$28,1,O$5-$D189+1),0)</f>
        <v>0</v>
      </c>
      <c r="P189" s="139" cm="1">
        <f t="array" ref="P189">IF($D189&lt;=P$5,$E189*INDEX($L$28:$BF$28,1,P$5-$D189+1),0)</f>
        <v>0</v>
      </c>
      <c r="Q189" s="139" cm="1">
        <f t="array" ref="Q189">IF($D189&lt;=Q$5,$E189*INDEX($L$28:$BF$28,1,Q$5-$D189+1),0)</f>
        <v>0</v>
      </c>
      <c r="R189" s="139" cm="1">
        <f t="array" ref="R189">IF($D189&lt;=R$5,$E189*INDEX($L$28:$BF$28,1,R$5-$D189+1),0)</f>
        <v>0</v>
      </c>
      <c r="S189" s="139" cm="1">
        <f t="array" ref="S189">IF($D189&lt;=S$5,$E189*INDEX($L$28:$BF$28,1,S$5-$D189+1),0)</f>
        <v>0</v>
      </c>
      <c r="T189" s="139" cm="1">
        <f t="array" ref="T189">IF($D189&lt;=T$5,$E189*INDEX($L$28:$BF$28,1,T$5-$D189+1),0)</f>
        <v>0</v>
      </c>
      <c r="U189" s="139" cm="1">
        <f t="array" ref="U189">IF($D189&lt;=U$5,$E189*INDEX($L$28:$BF$28,1,U$5-$D189+1),0)</f>
        <v>0</v>
      </c>
      <c r="V189" s="139" cm="1">
        <f t="array" ref="V189">IF($D189&lt;=V$5,$E189*INDEX($L$28:$BF$28,1,V$5-$D189+1),0)</f>
        <v>0</v>
      </c>
      <c r="W189" s="139" cm="1">
        <f t="array" ref="W189">IF($D189&lt;=W$5,$E189*INDEX($L$28:$BF$28,1,W$5-$D189+1),0)</f>
        <v>0</v>
      </c>
      <c r="X189" s="139" cm="1">
        <f t="array" ref="X189">IF($D189&lt;=X$5,$E189*INDEX($L$28:$BF$28,1,X$5-$D189+1),0)</f>
        <v>0</v>
      </c>
      <c r="Y189" s="139" cm="1">
        <f t="array" ref="Y189">IF($D189&lt;=Y$5,$E189*INDEX($L$28:$BF$28,1,Y$5-$D189+1),0)</f>
        <v>0</v>
      </c>
      <c r="Z189" s="139" cm="1">
        <f t="array" ref="Z189">IF($D189&lt;=Z$5,$E189*INDEX($L$28:$BF$28,1,Z$5-$D189+1),0)</f>
        <v>0</v>
      </c>
      <c r="AA189" s="139" cm="1">
        <f t="array" ref="AA189">IF($D189&lt;=AA$5,$E189*INDEX($L$28:$BF$28,1,AA$5-$D189+1),0)</f>
        <v>0</v>
      </c>
      <c r="AB189" s="139" cm="1">
        <f t="array" ref="AB189">IF($D189&lt;=AB$5,$E189*INDEX($L$28:$BF$28,1,AB$5-$D189+1),0)</f>
        <v>0</v>
      </c>
      <c r="AC189" s="139" cm="1">
        <f t="array" ref="AC189">IF($D189&lt;=AC$5,$E189*INDEX($L$28:$BF$28,1,AC$5-$D189+1),0)</f>
        <v>0</v>
      </c>
      <c r="AD189" s="139" cm="1">
        <f t="array" ref="AD189">IF($D189&lt;=AD$5,$E189*INDEX($L$28:$BF$28,1,AD$5-$D189+1),0)</f>
        <v>0</v>
      </c>
      <c r="AE189" s="139" cm="1">
        <f t="array" ref="AE189">IF($D189&lt;=AE$5,$E189*INDEX($L$28:$BF$28,1,AE$5-$D189+1),0)</f>
        <v>0</v>
      </c>
      <c r="AF189" s="139" cm="1">
        <f t="array" ref="AF189">IF($D189&lt;=AF$5,$E189*INDEX($L$28:$BF$28,1,AF$5-$D189+1),0)</f>
        <v>0</v>
      </c>
      <c r="AG189" s="139" cm="1">
        <f t="array" ref="AG189">IF($D189&lt;=AG$5,$E189*INDEX($L$28:$BF$28,1,AG$5-$D189+1),0)</f>
        <v>0</v>
      </c>
      <c r="AH189" s="139" cm="1">
        <f t="array" ref="AH189">IF($D189&lt;=AH$5,$E189*INDEX($L$28:$BF$28,1,AH$5-$D189+1),0)</f>
        <v>0</v>
      </c>
      <c r="AI189" s="139" cm="1">
        <f t="array" ref="AI189">IF($D189&lt;=AI$5,$E189*INDEX($L$28:$BF$28,1,AI$5-$D189+1),0)</f>
        <v>0</v>
      </c>
      <c r="AJ189" s="139" cm="1">
        <f t="array" ref="AJ189">IF($D189&lt;=AJ$5,$E189*INDEX($L$28:$BF$28,1,AJ$5-$D189+1),0)</f>
        <v>0</v>
      </c>
      <c r="AK189" s="139" cm="1">
        <f t="array" ref="AK189">IF($D189&lt;=AK$5,$E189*INDEX($L$28:$BF$28,1,AK$5-$D189+1),0)</f>
        <v>0</v>
      </c>
      <c r="AL189" s="139" cm="1">
        <f t="array" ref="AL189">IF($D189&lt;=AL$5,$E189*INDEX($L$28:$BF$28,1,AL$5-$D189+1),0)</f>
        <v>0</v>
      </c>
      <c r="AM189" s="139" cm="1">
        <f t="array" ref="AM189">IF($D189&lt;=AM$5,$E189*INDEX($L$28:$BF$28,1,AM$5-$D189+1),0)</f>
        <v>0</v>
      </c>
      <c r="AN189" s="139" cm="1">
        <f t="array" ref="AN189">IF($D189&lt;=AN$5,$E189*INDEX($L$28:$BF$28,1,AN$5-$D189+1),0)</f>
        <v>0</v>
      </c>
      <c r="AO189" s="139" cm="1">
        <f t="array" ref="AO189">IF($D189&lt;=AO$5,$E189*INDEX($L$28:$BF$28,1,AO$5-$D189+1),0)</f>
        <v>0</v>
      </c>
      <c r="AP189" s="139" cm="1">
        <f t="array" ref="AP189">IF($D189&lt;=AP$5,$E189*INDEX($L$28:$BF$28,1,AP$5-$D189+1),0)</f>
        <v>0</v>
      </c>
      <c r="AQ189" s="139" cm="1">
        <f t="array" ref="AQ189">IF($D189&lt;=AQ$5,$E189*INDEX($L$28:$BF$28,1,AQ$5-$D189+1),0)</f>
        <v>0</v>
      </c>
      <c r="AR189" s="139" cm="1">
        <f t="array" ref="AR189">IF($D189&lt;=AR$5,$E189*INDEX($L$28:$BF$28,1,AR$5-$D189+1),0)</f>
        <v>0</v>
      </c>
      <c r="AS189" s="139" cm="1">
        <f t="array" ref="AS189">IF($D189&lt;=AS$5,$E189*INDEX($L$28:$BF$28,1,AS$5-$D189+1),0)</f>
        <v>0</v>
      </c>
      <c r="AT189" s="139" cm="1">
        <f t="array" ref="AT189">IF($D189&lt;=AT$5,$E189*INDEX($L$28:$BF$28,1,AT$5-$D189+1),0)</f>
        <v>0</v>
      </c>
      <c r="AU189" s="139" cm="1">
        <f t="array" ref="AU189">IF($D189&lt;=AU$5,$E189*INDEX($L$28:$BF$28,1,AU$5-$D189+1),0)</f>
        <v>0</v>
      </c>
      <c r="AV189" s="139" cm="1">
        <f t="array" ref="AV189">IF($D189&lt;=AV$5,$E189*INDEX($L$28:$BF$28,1,AV$5-$D189+1),0)</f>
        <v>0</v>
      </c>
      <c r="AW189" s="139" cm="1">
        <f t="array" ref="AW189">IF($D189&lt;=AW$5,$E189*INDEX($L$28:$BF$28,1,AW$5-$D189+1),0)</f>
        <v>0</v>
      </c>
      <c r="AX189" s="139" cm="1">
        <f t="array" ref="AX189">IF($D189&lt;=AX$5,$E189*INDEX($L$28:$BF$28,1,AX$5-$D189+1),0)</f>
        <v>0</v>
      </c>
      <c r="AY189" s="139" cm="1">
        <f t="array" ref="AY189">IF($D189&lt;=AY$5,$E189*INDEX($L$28:$BF$28,1,AY$5-$D189+1),0)</f>
        <v>0</v>
      </c>
      <c r="AZ189" s="139" cm="1">
        <f t="array" ref="AZ189">IF($D189&lt;=AZ$5,$E189*INDEX($L$28:$BF$28,1,AZ$5-$D189+1),0)</f>
        <v>0</v>
      </c>
      <c r="BA189" s="139" cm="1">
        <f t="array" ref="BA189">IF($D189&lt;=BA$5,$E189*INDEX($L$28:$BF$28,1,BA$5-$D189+1),0)</f>
        <v>0</v>
      </c>
      <c r="BB189" s="139" cm="1">
        <f t="array" ref="BB189">IF($D189&lt;=BB$5,$E189*INDEX($L$28:$BF$28,1,BB$5-$D189+1),0)</f>
        <v>0</v>
      </c>
      <c r="BC189" s="139" cm="1">
        <f t="array" ref="BC189">IF($D189&lt;=BC$5,$E189*INDEX($L$28:$BF$28,1,BC$5-$D189+1),0)</f>
        <v>0</v>
      </c>
      <c r="BD189" s="139" cm="1">
        <f t="array" ref="BD189">IF($D189&lt;=BD$5,$E189*INDEX($L$28:$BF$28,1,BD$5-$D189+1),0)</f>
        <v>0</v>
      </c>
      <c r="BE189" s="139" cm="1">
        <f t="array" ref="BE189">IF($D189&lt;=BE$5,$E189*INDEX($L$28:$BF$28,1,BE$5-$D189+1),0)</f>
        <v>0</v>
      </c>
      <c r="BF189" s="139" cm="1">
        <f t="array" ref="BF189">IF($D189&lt;=BF$5,$E189*INDEX($L$28:$BF$28,1,BF$5-$D189+1),0)</f>
        <v>0</v>
      </c>
      <c r="BH189" s="70">
        <f t="shared" ca="1" si="135"/>
        <v>0</v>
      </c>
      <c r="BI189" s="70">
        <f t="shared" ca="1" si="135"/>
        <v>0</v>
      </c>
      <c r="BJ189" s="70">
        <f t="shared" ca="1" si="135"/>
        <v>0</v>
      </c>
      <c r="BK189" s="70">
        <f t="shared" ca="1" si="135"/>
        <v>0</v>
      </c>
      <c r="BL189" s="70">
        <f t="shared" ca="1" si="135"/>
        <v>0</v>
      </c>
      <c r="BM189" s="70">
        <f t="shared" ca="1" si="135"/>
        <v>0</v>
      </c>
      <c r="BN189" s="70">
        <f t="shared" ca="1" si="135"/>
        <v>0</v>
      </c>
      <c r="BO189" s="70">
        <f t="shared" ca="1" si="135"/>
        <v>0</v>
      </c>
      <c r="BP189" s="70">
        <f t="shared" ca="1" si="135"/>
        <v>0</v>
      </c>
      <c r="BQ189" s="70">
        <f t="shared" ca="1" si="135"/>
        <v>0</v>
      </c>
      <c r="BR189" s="70">
        <f t="shared" ca="1" si="135"/>
        <v>0</v>
      </c>
      <c r="BS189" s="70">
        <f t="shared" ca="1" si="135"/>
        <v>0</v>
      </c>
      <c r="BT189" s="70">
        <f t="shared" ca="1" si="135"/>
        <v>0</v>
      </c>
      <c r="BU189" s="70">
        <f t="shared" ca="1" si="135"/>
        <v>0</v>
      </c>
      <c r="BV189" s="70">
        <f t="shared" ca="1" si="135"/>
        <v>0</v>
      </c>
      <c r="BW189" s="70">
        <f t="shared" ca="1" si="135"/>
        <v>0</v>
      </c>
      <c r="BX189" s="139"/>
      <c r="BY189" s="70">
        <f t="shared" ca="1" si="134"/>
        <v>0</v>
      </c>
      <c r="BZ189" s="70">
        <f t="shared" ca="1" si="134"/>
        <v>0</v>
      </c>
      <c r="CA189" s="70">
        <f t="shared" ca="1" si="134"/>
        <v>0</v>
      </c>
      <c r="CB189" s="70">
        <f t="shared" ca="1" si="134"/>
        <v>0</v>
      </c>
    </row>
    <row r="190" spans="2:80" s="217" customFormat="1" hidden="1" outlineLevel="1">
      <c r="B190" s="223">
        <f t="shared" si="136"/>
        <v>44227</v>
      </c>
      <c r="C190" s="136"/>
      <c r="D190" s="17">
        <f t="shared" si="137"/>
        <v>13</v>
      </c>
      <c r="E190" s="36" cm="1">
        <f t="array" ref="E190">INDEX(L$20:BF$20,1,D190)</f>
        <v>0</v>
      </c>
      <c r="F190" s="36"/>
      <c r="G190" s="36"/>
      <c r="H190" s="36"/>
      <c r="I190" s="36"/>
      <c r="J190" s="36"/>
      <c r="K190" s="36"/>
      <c r="L190" s="139" cm="1">
        <f t="array" ref="L190">IF($D190&lt;=L$5,$E190*INDEX($L$28:$BF$28,1,L$5-$D190+1),0)</f>
        <v>0</v>
      </c>
      <c r="M190" s="139" cm="1">
        <f t="array" ref="M190">IF($D190&lt;=M$5,$E190*INDEX($L$28:$BF$28,1,M$5-$D190+1),0)</f>
        <v>0</v>
      </c>
      <c r="N190" s="139" cm="1">
        <f t="array" ref="N190">IF($D190&lt;=N$5,$E190*INDEX($L$28:$BF$28,1,N$5-$D190+1),0)</f>
        <v>0</v>
      </c>
      <c r="O190" s="139" cm="1">
        <f t="array" ref="O190">IF($D190&lt;=O$5,$E190*INDEX($L$28:$BF$28,1,O$5-$D190+1),0)</f>
        <v>0</v>
      </c>
      <c r="P190" s="139" cm="1">
        <f t="array" ref="P190">IF($D190&lt;=P$5,$E190*INDEX($L$28:$BF$28,1,P$5-$D190+1),0)</f>
        <v>0</v>
      </c>
      <c r="Q190" s="139" cm="1">
        <f t="array" ref="Q190">IF($D190&lt;=Q$5,$E190*INDEX($L$28:$BF$28,1,Q$5-$D190+1),0)</f>
        <v>0</v>
      </c>
      <c r="R190" s="139" cm="1">
        <f t="array" ref="R190">IF($D190&lt;=R$5,$E190*INDEX($L$28:$BF$28,1,R$5-$D190+1),0)</f>
        <v>0</v>
      </c>
      <c r="S190" s="139" cm="1">
        <f t="array" ref="S190">IF($D190&lt;=S$5,$E190*INDEX($L$28:$BF$28,1,S$5-$D190+1),0)</f>
        <v>0</v>
      </c>
      <c r="T190" s="139" cm="1">
        <f t="array" ref="T190">IF($D190&lt;=T$5,$E190*INDEX($L$28:$BF$28,1,T$5-$D190+1),0)</f>
        <v>0</v>
      </c>
      <c r="U190" s="139" cm="1">
        <f t="array" ref="U190">IF($D190&lt;=U$5,$E190*INDEX($L$28:$BF$28,1,U$5-$D190+1),0)</f>
        <v>0</v>
      </c>
      <c r="V190" s="139" cm="1">
        <f t="array" ref="V190">IF($D190&lt;=V$5,$E190*INDEX($L$28:$BF$28,1,V$5-$D190+1),0)</f>
        <v>0</v>
      </c>
      <c r="W190" s="139" cm="1">
        <f t="array" ref="W190">IF($D190&lt;=W$5,$E190*INDEX($L$28:$BF$28,1,W$5-$D190+1),0)</f>
        <v>0</v>
      </c>
      <c r="X190" s="139" cm="1">
        <f t="array" ref="X190">IF($D190&lt;=X$5,$E190*INDEX($L$28:$BF$28,1,X$5-$D190+1),0)</f>
        <v>0</v>
      </c>
      <c r="Y190" s="139" cm="1">
        <f t="array" ref="Y190">IF($D190&lt;=Y$5,$E190*INDEX($L$28:$BF$28,1,Y$5-$D190+1),0)</f>
        <v>0</v>
      </c>
      <c r="Z190" s="139" cm="1">
        <f t="array" ref="Z190">IF($D190&lt;=Z$5,$E190*INDEX($L$28:$BF$28,1,Z$5-$D190+1),0)</f>
        <v>0</v>
      </c>
      <c r="AA190" s="139" cm="1">
        <f t="array" ref="AA190">IF($D190&lt;=AA$5,$E190*INDEX($L$28:$BF$28,1,AA$5-$D190+1),0)</f>
        <v>0</v>
      </c>
      <c r="AB190" s="139" cm="1">
        <f t="array" ref="AB190">IF($D190&lt;=AB$5,$E190*INDEX($L$28:$BF$28,1,AB$5-$D190+1),0)</f>
        <v>0</v>
      </c>
      <c r="AC190" s="139" cm="1">
        <f t="array" ref="AC190">IF($D190&lt;=AC$5,$E190*INDEX($L$28:$BF$28,1,AC$5-$D190+1),0)</f>
        <v>0</v>
      </c>
      <c r="AD190" s="139" cm="1">
        <f t="array" ref="AD190">IF($D190&lt;=AD$5,$E190*INDEX($L$28:$BF$28,1,AD$5-$D190+1),0)</f>
        <v>0</v>
      </c>
      <c r="AE190" s="139" cm="1">
        <f t="array" ref="AE190">IF($D190&lt;=AE$5,$E190*INDEX($L$28:$BF$28,1,AE$5-$D190+1),0)</f>
        <v>0</v>
      </c>
      <c r="AF190" s="139" cm="1">
        <f t="array" ref="AF190">IF($D190&lt;=AF$5,$E190*INDEX($L$28:$BF$28,1,AF$5-$D190+1),0)</f>
        <v>0</v>
      </c>
      <c r="AG190" s="139" cm="1">
        <f t="array" ref="AG190">IF($D190&lt;=AG$5,$E190*INDEX($L$28:$BF$28,1,AG$5-$D190+1),0)</f>
        <v>0</v>
      </c>
      <c r="AH190" s="139" cm="1">
        <f t="array" ref="AH190">IF($D190&lt;=AH$5,$E190*INDEX($L$28:$BF$28,1,AH$5-$D190+1),0)</f>
        <v>0</v>
      </c>
      <c r="AI190" s="139" cm="1">
        <f t="array" ref="AI190">IF($D190&lt;=AI$5,$E190*INDEX($L$28:$BF$28,1,AI$5-$D190+1),0)</f>
        <v>0</v>
      </c>
      <c r="AJ190" s="139" cm="1">
        <f t="array" ref="AJ190">IF($D190&lt;=AJ$5,$E190*INDEX($L$28:$BF$28,1,AJ$5-$D190+1),0)</f>
        <v>0</v>
      </c>
      <c r="AK190" s="139" cm="1">
        <f t="array" ref="AK190">IF($D190&lt;=AK$5,$E190*INDEX($L$28:$BF$28,1,AK$5-$D190+1),0)</f>
        <v>0</v>
      </c>
      <c r="AL190" s="139" cm="1">
        <f t="array" ref="AL190">IF($D190&lt;=AL$5,$E190*INDEX($L$28:$BF$28,1,AL$5-$D190+1),0)</f>
        <v>0</v>
      </c>
      <c r="AM190" s="139" cm="1">
        <f t="array" ref="AM190">IF($D190&lt;=AM$5,$E190*INDEX($L$28:$BF$28,1,AM$5-$D190+1),0)</f>
        <v>0</v>
      </c>
      <c r="AN190" s="139" cm="1">
        <f t="array" ref="AN190">IF($D190&lt;=AN$5,$E190*INDEX($L$28:$BF$28,1,AN$5-$D190+1),0)</f>
        <v>0</v>
      </c>
      <c r="AO190" s="139" cm="1">
        <f t="array" ref="AO190">IF($D190&lt;=AO$5,$E190*INDEX($L$28:$BF$28,1,AO$5-$D190+1),0)</f>
        <v>0</v>
      </c>
      <c r="AP190" s="139" cm="1">
        <f t="array" ref="AP190">IF($D190&lt;=AP$5,$E190*INDEX($L$28:$BF$28,1,AP$5-$D190+1),0)</f>
        <v>0</v>
      </c>
      <c r="AQ190" s="139" cm="1">
        <f t="array" ref="AQ190">IF($D190&lt;=AQ$5,$E190*INDEX($L$28:$BF$28,1,AQ$5-$D190+1),0)</f>
        <v>0</v>
      </c>
      <c r="AR190" s="139" cm="1">
        <f t="array" ref="AR190">IF($D190&lt;=AR$5,$E190*INDEX($L$28:$BF$28,1,AR$5-$D190+1),0)</f>
        <v>0</v>
      </c>
      <c r="AS190" s="139" cm="1">
        <f t="array" ref="AS190">IF($D190&lt;=AS$5,$E190*INDEX($L$28:$BF$28,1,AS$5-$D190+1),0)</f>
        <v>0</v>
      </c>
      <c r="AT190" s="139" cm="1">
        <f t="array" ref="AT190">IF($D190&lt;=AT$5,$E190*INDEX($L$28:$BF$28,1,AT$5-$D190+1),0)</f>
        <v>0</v>
      </c>
      <c r="AU190" s="139" cm="1">
        <f t="array" ref="AU190">IF($D190&lt;=AU$5,$E190*INDEX($L$28:$BF$28,1,AU$5-$D190+1),0)</f>
        <v>0</v>
      </c>
      <c r="AV190" s="139" cm="1">
        <f t="array" ref="AV190">IF($D190&lt;=AV$5,$E190*INDEX($L$28:$BF$28,1,AV$5-$D190+1),0)</f>
        <v>0</v>
      </c>
      <c r="AW190" s="139" cm="1">
        <f t="array" ref="AW190">IF($D190&lt;=AW$5,$E190*INDEX($L$28:$BF$28,1,AW$5-$D190+1),0)</f>
        <v>0</v>
      </c>
      <c r="AX190" s="139" cm="1">
        <f t="array" ref="AX190">IF($D190&lt;=AX$5,$E190*INDEX($L$28:$BF$28,1,AX$5-$D190+1),0)</f>
        <v>0</v>
      </c>
      <c r="AY190" s="139" cm="1">
        <f t="array" ref="AY190">IF($D190&lt;=AY$5,$E190*INDEX($L$28:$BF$28,1,AY$5-$D190+1),0)</f>
        <v>0</v>
      </c>
      <c r="AZ190" s="139" cm="1">
        <f t="array" ref="AZ190">IF($D190&lt;=AZ$5,$E190*INDEX($L$28:$BF$28,1,AZ$5-$D190+1),0)</f>
        <v>0</v>
      </c>
      <c r="BA190" s="139" cm="1">
        <f t="array" ref="BA190">IF($D190&lt;=BA$5,$E190*INDEX($L$28:$BF$28,1,BA$5-$D190+1),0)</f>
        <v>0</v>
      </c>
      <c r="BB190" s="139" cm="1">
        <f t="array" ref="BB190">IF($D190&lt;=BB$5,$E190*INDEX($L$28:$BF$28,1,BB$5-$D190+1),0)</f>
        <v>0</v>
      </c>
      <c r="BC190" s="139" cm="1">
        <f t="array" ref="BC190">IF($D190&lt;=BC$5,$E190*INDEX($L$28:$BF$28,1,BC$5-$D190+1),0)</f>
        <v>0</v>
      </c>
      <c r="BD190" s="139" cm="1">
        <f t="array" ref="BD190">IF($D190&lt;=BD$5,$E190*INDEX($L$28:$BF$28,1,BD$5-$D190+1),0)</f>
        <v>0</v>
      </c>
      <c r="BE190" s="139" cm="1">
        <f t="array" ref="BE190">IF($D190&lt;=BE$5,$E190*INDEX($L$28:$BF$28,1,BE$5-$D190+1),0)</f>
        <v>0</v>
      </c>
      <c r="BF190" s="139" cm="1">
        <f t="array" ref="BF190">IF($D190&lt;=BF$5,$E190*INDEX($L$28:$BF$28,1,BF$5-$D190+1),0)</f>
        <v>0</v>
      </c>
      <c r="BH190" s="70">
        <f t="shared" ca="1" si="135"/>
        <v>0</v>
      </c>
      <c r="BI190" s="70">
        <f t="shared" ca="1" si="135"/>
        <v>0</v>
      </c>
      <c r="BJ190" s="70">
        <f t="shared" ca="1" si="135"/>
        <v>0</v>
      </c>
      <c r="BK190" s="70">
        <f t="shared" ca="1" si="135"/>
        <v>0</v>
      </c>
      <c r="BL190" s="70">
        <f t="shared" ca="1" si="135"/>
        <v>0</v>
      </c>
      <c r="BM190" s="70">
        <f t="shared" ca="1" si="135"/>
        <v>0</v>
      </c>
      <c r="BN190" s="70">
        <f t="shared" ca="1" si="135"/>
        <v>0</v>
      </c>
      <c r="BO190" s="70">
        <f t="shared" ca="1" si="135"/>
        <v>0</v>
      </c>
      <c r="BP190" s="70">
        <f t="shared" ca="1" si="135"/>
        <v>0</v>
      </c>
      <c r="BQ190" s="70">
        <f t="shared" ca="1" si="135"/>
        <v>0</v>
      </c>
      <c r="BR190" s="70">
        <f t="shared" ca="1" si="135"/>
        <v>0</v>
      </c>
      <c r="BS190" s="70">
        <f t="shared" ca="1" si="135"/>
        <v>0</v>
      </c>
      <c r="BT190" s="70">
        <f t="shared" ca="1" si="135"/>
        <v>0</v>
      </c>
      <c r="BU190" s="70">
        <f t="shared" ca="1" si="135"/>
        <v>0</v>
      </c>
      <c r="BV190" s="70">
        <f t="shared" ca="1" si="135"/>
        <v>0</v>
      </c>
      <c r="BW190" s="70">
        <f t="shared" ca="1" si="135"/>
        <v>0</v>
      </c>
      <c r="BX190" s="139"/>
      <c r="BY190" s="70">
        <f t="shared" ca="1" si="134"/>
        <v>0</v>
      </c>
      <c r="BZ190" s="70">
        <f t="shared" ca="1" si="134"/>
        <v>0</v>
      </c>
      <c r="CA190" s="70">
        <f t="shared" ca="1" si="134"/>
        <v>0</v>
      </c>
      <c r="CB190" s="70">
        <f t="shared" ca="1" si="134"/>
        <v>0</v>
      </c>
    </row>
    <row r="191" spans="2:80" s="217" customFormat="1" hidden="1" outlineLevel="1">
      <c r="B191" s="223">
        <f t="shared" si="136"/>
        <v>44255</v>
      </c>
      <c r="C191" s="136"/>
      <c r="D191" s="17">
        <f t="shared" si="137"/>
        <v>14</v>
      </c>
      <c r="E191" s="36" cm="1">
        <f t="array" ref="E191">INDEX(L$20:BF$20,1,D191)</f>
        <v>0</v>
      </c>
      <c r="F191" s="36"/>
      <c r="G191" s="36"/>
      <c r="H191" s="36"/>
      <c r="I191" s="36"/>
      <c r="J191" s="36"/>
      <c r="K191" s="36"/>
      <c r="L191" s="139" cm="1">
        <f t="array" ref="L191">IF($D191&lt;=L$5,$E191*INDEX($L$28:$BF$28,1,L$5-$D191+1),0)</f>
        <v>0</v>
      </c>
      <c r="M191" s="139" cm="1">
        <f t="array" ref="M191">IF($D191&lt;=M$5,$E191*INDEX($L$28:$BF$28,1,M$5-$D191+1),0)</f>
        <v>0</v>
      </c>
      <c r="N191" s="139" cm="1">
        <f t="array" ref="N191">IF($D191&lt;=N$5,$E191*INDEX($L$28:$BF$28,1,N$5-$D191+1),0)</f>
        <v>0</v>
      </c>
      <c r="O191" s="139" cm="1">
        <f t="array" ref="O191">IF($D191&lt;=O$5,$E191*INDEX($L$28:$BF$28,1,O$5-$D191+1),0)</f>
        <v>0</v>
      </c>
      <c r="P191" s="139" cm="1">
        <f t="array" ref="P191">IF($D191&lt;=P$5,$E191*INDEX($L$28:$BF$28,1,P$5-$D191+1),0)</f>
        <v>0</v>
      </c>
      <c r="Q191" s="139" cm="1">
        <f t="array" ref="Q191">IF($D191&lt;=Q$5,$E191*INDEX($L$28:$BF$28,1,Q$5-$D191+1),0)</f>
        <v>0</v>
      </c>
      <c r="R191" s="139" cm="1">
        <f t="array" ref="R191">IF($D191&lt;=R$5,$E191*INDEX($L$28:$BF$28,1,R$5-$D191+1),0)</f>
        <v>0</v>
      </c>
      <c r="S191" s="139" cm="1">
        <f t="array" ref="S191">IF($D191&lt;=S$5,$E191*INDEX($L$28:$BF$28,1,S$5-$D191+1),0)</f>
        <v>0</v>
      </c>
      <c r="T191" s="139" cm="1">
        <f t="array" ref="T191">IF($D191&lt;=T$5,$E191*INDEX($L$28:$BF$28,1,T$5-$D191+1),0)</f>
        <v>0</v>
      </c>
      <c r="U191" s="139" cm="1">
        <f t="array" ref="U191">IF($D191&lt;=U$5,$E191*INDEX($L$28:$BF$28,1,U$5-$D191+1),0)</f>
        <v>0</v>
      </c>
      <c r="V191" s="139" cm="1">
        <f t="array" ref="V191">IF($D191&lt;=V$5,$E191*INDEX($L$28:$BF$28,1,V$5-$D191+1),0)</f>
        <v>0</v>
      </c>
      <c r="W191" s="139" cm="1">
        <f t="array" ref="W191">IF($D191&lt;=W$5,$E191*INDEX($L$28:$BF$28,1,W$5-$D191+1),0)</f>
        <v>0</v>
      </c>
      <c r="X191" s="139" cm="1">
        <f t="array" ref="X191">IF($D191&lt;=X$5,$E191*INDEX($L$28:$BF$28,1,X$5-$D191+1),0)</f>
        <v>0</v>
      </c>
      <c r="Y191" s="139" cm="1">
        <f t="array" ref="Y191">IF($D191&lt;=Y$5,$E191*INDEX($L$28:$BF$28,1,Y$5-$D191+1),0)</f>
        <v>0</v>
      </c>
      <c r="Z191" s="139" cm="1">
        <f t="array" ref="Z191">IF($D191&lt;=Z$5,$E191*INDEX($L$28:$BF$28,1,Z$5-$D191+1),0)</f>
        <v>0</v>
      </c>
      <c r="AA191" s="139" cm="1">
        <f t="array" ref="AA191">IF($D191&lt;=AA$5,$E191*INDEX($L$28:$BF$28,1,AA$5-$D191+1),0)</f>
        <v>0</v>
      </c>
      <c r="AB191" s="139" cm="1">
        <f t="array" ref="AB191">IF($D191&lt;=AB$5,$E191*INDEX($L$28:$BF$28,1,AB$5-$D191+1),0)</f>
        <v>0</v>
      </c>
      <c r="AC191" s="139" cm="1">
        <f t="array" ref="AC191">IF($D191&lt;=AC$5,$E191*INDEX($L$28:$BF$28,1,AC$5-$D191+1),0)</f>
        <v>0</v>
      </c>
      <c r="AD191" s="139" cm="1">
        <f t="array" ref="AD191">IF($D191&lt;=AD$5,$E191*INDEX($L$28:$BF$28,1,AD$5-$D191+1),0)</f>
        <v>0</v>
      </c>
      <c r="AE191" s="139" cm="1">
        <f t="array" ref="AE191">IF($D191&lt;=AE$5,$E191*INDEX($L$28:$BF$28,1,AE$5-$D191+1),0)</f>
        <v>0</v>
      </c>
      <c r="AF191" s="139" cm="1">
        <f t="array" ref="AF191">IF($D191&lt;=AF$5,$E191*INDEX($L$28:$BF$28,1,AF$5-$D191+1),0)</f>
        <v>0</v>
      </c>
      <c r="AG191" s="139" cm="1">
        <f t="array" ref="AG191">IF($D191&lt;=AG$5,$E191*INDEX($L$28:$BF$28,1,AG$5-$D191+1),0)</f>
        <v>0</v>
      </c>
      <c r="AH191" s="139" cm="1">
        <f t="array" ref="AH191">IF($D191&lt;=AH$5,$E191*INDEX($L$28:$BF$28,1,AH$5-$D191+1),0)</f>
        <v>0</v>
      </c>
      <c r="AI191" s="139" cm="1">
        <f t="array" ref="AI191">IF($D191&lt;=AI$5,$E191*INDEX($L$28:$BF$28,1,AI$5-$D191+1),0)</f>
        <v>0</v>
      </c>
      <c r="AJ191" s="139" cm="1">
        <f t="array" ref="AJ191">IF($D191&lt;=AJ$5,$E191*INDEX($L$28:$BF$28,1,AJ$5-$D191+1),0)</f>
        <v>0</v>
      </c>
      <c r="AK191" s="139" cm="1">
        <f t="array" ref="AK191">IF($D191&lt;=AK$5,$E191*INDEX($L$28:$BF$28,1,AK$5-$D191+1),0)</f>
        <v>0</v>
      </c>
      <c r="AL191" s="139" cm="1">
        <f t="array" ref="AL191">IF($D191&lt;=AL$5,$E191*INDEX($L$28:$BF$28,1,AL$5-$D191+1),0)</f>
        <v>0</v>
      </c>
      <c r="AM191" s="139" cm="1">
        <f t="array" ref="AM191">IF($D191&lt;=AM$5,$E191*INDEX($L$28:$BF$28,1,AM$5-$D191+1),0)</f>
        <v>0</v>
      </c>
      <c r="AN191" s="139" cm="1">
        <f t="array" ref="AN191">IF($D191&lt;=AN$5,$E191*INDEX($L$28:$BF$28,1,AN$5-$D191+1),0)</f>
        <v>0</v>
      </c>
      <c r="AO191" s="139" cm="1">
        <f t="array" ref="AO191">IF($D191&lt;=AO$5,$E191*INDEX($L$28:$BF$28,1,AO$5-$D191+1),0)</f>
        <v>0</v>
      </c>
      <c r="AP191" s="139" cm="1">
        <f t="array" ref="AP191">IF($D191&lt;=AP$5,$E191*INDEX($L$28:$BF$28,1,AP$5-$D191+1),0)</f>
        <v>0</v>
      </c>
      <c r="AQ191" s="139" cm="1">
        <f t="array" ref="AQ191">IF($D191&lt;=AQ$5,$E191*INDEX($L$28:$BF$28,1,AQ$5-$D191+1),0)</f>
        <v>0</v>
      </c>
      <c r="AR191" s="139" cm="1">
        <f t="array" ref="AR191">IF($D191&lt;=AR$5,$E191*INDEX($L$28:$BF$28,1,AR$5-$D191+1),0)</f>
        <v>0</v>
      </c>
      <c r="AS191" s="139" cm="1">
        <f t="array" ref="AS191">IF($D191&lt;=AS$5,$E191*INDEX($L$28:$BF$28,1,AS$5-$D191+1),0)</f>
        <v>0</v>
      </c>
      <c r="AT191" s="139" cm="1">
        <f t="array" ref="AT191">IF($D191&lt;=AT$5,$E191*INDEX($L$28:$BF$28,1,AT$5-$D191+1),0)</f>
        <v>0</v>
      </c>
      <c r="AU191" s="139" cm="1">
        <f t="array" ref="AU191">IF($D191&lt;=AU$5,$E191*INDEX($L$28:$BF$28,1,AU$5-$D191+1),0)</f>
        <v>0</v>
      </c>
      <c r="AV191" s="139" cm="1">
        <f t="array" ref="AV191">IF($D191&lt;=AV$5,$E191*INDEX($L$28:$BF$28,1,AV$5-$D191+1),0)</f>
        <v>0</v>
      </c>
      <c r="AW191" s="139" cm="1">
        <f t="array" ref="AW191">IF($D191&lt;=AW$5,$E191*INDEX($L$28:$BF$28,1,AW$5-$D191+1),0)</f>
        <v>0</v>
      </c>
      <c r="AX191" s="139" cm="1">
        <f t="array" ref="AX191">IF($D191&lt;=AX$5,$E191*INDEX($L$28:$BF$28,1,AX$5-$D191+1),0)</f>
        <v>0</v>
      </c>
      <c r="AY191" s="139" cm="1">
        <f t="array" ref="AY191">IF($D191&lt;=AY$5,$E191*INDEX($L$28:$BF$28,1,AY$5-$D191+1),0)</f>
        <v>0</v>
      </c>
      <c r="AZ191" s="139" cm="1">
        <f t="array" ref="AZ191">IF($D191&lt;=AZ$5,$E191*INDEX($L$28:$BF$28,1,AZ$5-$D191+1),0)</f>
        <v>0</v>
      </c>
      <c r="BA191" s="139" cm="1">
        <f t="array" ref="BA191">IF($D191&lt;=BA$5,$E191*INDEX($L$28:$BF$28,1,BA$5-$D191+1),0)</f>
        <v>0</v>
      </c>
      <c r="BB191" s="139" cm="1">
        <f t="array" ref="BB191">IF($D191&lt;=BB$5,$E191*INDEX($L$28:$BF$28,1,BB$5-$D191+1),0)</f>
        <v>0</v>
      </c>
      <c r="BC191" s="139" cm="1">
        <f t="array" ref="BC191">IF($D191&lt;=BC$5,$E191*INDEX($L$28:$BF$28,1,BC$5-$D191+1),0)</f>
        <v>0</v>
      </c>
      <c r="BD191" s="139" cm="1">
        <f t="array" ref="BD191">IF($D191&lt;=BD$5,$E191*INDEX($L$28:$BF$28,1,BD$5-$D191+1),0)</f>
        <v>0</v>
      </c>
      <c r="BE191" s="139" cm="1">
        <f t="array" ref="BE191">IF($D191&lt;=BE$5,$E191*INDEX($L$28:$BF$28,1,BE$5-$D191+1),0)</f>
        <v>0</v>
      </c>
      <c r="BF191" s="139" cm="1">
        <f t="array" ref="BF191">IF($D191&lt;=BF$5,$E191*INDEX($L$28:$BF$28,1,BF$5-$D191+1),0)</f>
        <v>0</v>
      </c>
      <c r="BH191" s="70">
        <f t="shared" ca="1" si="135"/>
        <v>0</v>
      </c>
      <c r="BI191" s="70">
        <f t="shared" ca="1" si="135"/>
        <v>0</v>
      </c>
      <c r="BJ191" s="70">
        <f t="shared" ca="1" si="135"/>
        <v>0</v>
      </c>
      <c r="BK191" s="70">
        <f t="shared" ca="1" si="135"/>
        <v>0</v>
      </c>
      <c r="BL191" s="70">
        <f t="shared" ca="1" si="135"/>
        <v>0</v>
      </c>
      <c r="BM191" s="70">
        <f t="shared" ca="1" si="135"/>
        <v>0</v>
      </c>
      <c r="BN191" s="70">
        <f t="shared" ca="1" si="135"/>
        <v>0</v>
      </c>
      <c r="BO191" s="70">
        <f t="shared" ca="1" si="135"/>
        <v>0</v>
      </c>
      <c r="BP191" s="70">
        <f t="shared" ca="1" si="135"/>
        <v>0</v>
      </c>
      <c r="BQ191" s="70">
        <f t="shared" ca="1" si="135"/>
        <v>0</v>
      </c>
      <c r="BR191" s="70">
        <f t="shared" ca="1" si="135"/>
        <v>0</v>
      </c>
      <c r="BS191" s="70">
        <f t="shared" ca="1" si="135"/>
        <v>0</v>
      </c>
      <c r="BT191" s="70">
        <f t="shared" ca="1" si="135"/>
        <v>0</v>
      </c>
      <c r="BU191" s="70">
        <f t="shared" ca="1" si="135"/>
        <v>0</v>
      </c>
      <c r="BV191" s="70">
        <f t="shared" ca="1" si="135"/>
        <v>0</v>
      </c>
      <c r="BW191" s="70">
        <f t="shared" ca="1" si="135"/>
        <v>0</v>
      </c>
      <c r="BX191" s="139"/>
      <c r="BY191" s="70">
        <f t="shared" ca="1" si="134"/>
        <v>0</v>
      </c>
      <c r="BZ191" s="70">
        <f t="shared" ca="1" si="134"/>
        <v>0</v>
      </c>
      <c r="CA191" s="70">
        <f t="shared" ca="1" si="134"/>
        <v>0</v>
      </c>
      <c r="CB191" s="70">
        <f t="shared" ca="1" si="134"/>
        <v>0</v>
      </c>
    </row>
    <row r="192" spans="2:80" s="217" customFormat="1" hidden="1" outlineLevel="1">
      <c r="B192" s="223">
        <f t="shared" si="136"/>
        <v>44286</v>
      </c>
      <c r="C192" s="136"/>
      <c r="D192" s="17">
        <f t="shared" si="137"/>
        <v>15</v>
      </c>
      <c r="E192" s="36" cm="1">
        <f t="array" ref="E192">INDEX(L$20:BF$20,1,D192)</f>
        <v>0</v>
      </c>
      <c r="F192" s="36"/>
      <c r="G192" s="36"/>
      <c r="H192" s="36"/>
      <c r="I192" s="36"/>
      <c r="J192" s="36"/>
      <c r="K192" s="36"/>
      <c r="L192" s="139" cm="1">
        <f t="array" ref="L192">IF($D192&lt;=L$5,$E192*INDEX($L$28:$BF$28,1,L$5-$D192+1),0)</f>
        <v>0</v>
      </c>
      <c r="M192" s="139" cm="1">
        <f t="array" ref="M192">IF($D192&lt;=M$5,$E192*INDEX($L$28:$BF$28,1,M$5-$D192+1),0)</f>
        <v>0</v>
      </c>
      <c r="N192" s="139" cm="1">
        <f t="array" ref="N192">IF($D192&lt;=N$5,$E192*INDEX($L$28:$BF$28,1,N$5-$D192+1),0)</f>
        <v>0</v>
      </c>
      <c r="O192" s="139" cm="1">
        <f t="array" ref="O192">IF($D192&lt;=O$5,$E192*INDEX($L$28:$BF$28,1,O$5-$D192+1),0)</f>
        <v>0</v>
      </c>
      <c r="P192" s="139" cm="1">
        <f t="array" ref="P192">IF($D192&lt;=P$5,$E192*INDEX($L$28:$BF$28,1,P$5-$D192+1),0)</f>
        <v>0</v>
      </c>
      <c r="Q192" s="139" cm="1">
        <f t="array" ref="Q192">IF($D192&lt;=Q$5,$E192*INDEX($L$28:$BF$28,1,Q$5-$D192+1),0)</f>
        <v>0</v>
      </c>
      <c r="R192" s="139" cm="1">
        <f t="array" ref="R192">IF($D192&lt;=R$5,$E192*INDEX($L$28:$BF$28,1,R$5-$D192+1),0)</f>
        <v>0</v>
      </c>
      <c r="S192" s="139" cm="1">
        <f t="array" ref="S192">IF($D192&lt;=S$5,$E192*INDEX($L$28:$BF$28,1,S$5-$D192+1),0)</f>
        <v>0</v>
      </c>
      <c r="T192" s="139" cm="1">
        <f t="array" ref="T192">IF($D192&lt;=T$5,$E192*INDEX($L$28:$BF$28,1,T$5-$D192+1),0)</f>
        <v>0</v>
      </c>
      <c r="U192" s="139" cm="1">
        <f t="array" ref="U192">IF($D192&lt;=U$5,$E192*INDEX($L$28:$BF$28,1,U$5-$D192+1),0)</f>
        <v>0</v>
      </c>
      <c r="V192" s="139" cm="1">
        <f t="array" ref="V192">IF($D192&lt;=V$5,$E192*INDEX($L$28:$BF$28,1,V$5-$D192+1),0)</f>
        <v>0</v>
      </c>
      <c r="W192" s="139" cm="1">
        <f t="array" ref="W192">IF($D192&lt;=W$5,$E192*INDEX($L$28:$BF$28,1,W$5-$D192+1),0)</f>
        <v>0</v>
      </c>
      <c r="X192" s="139" cm="1">
        <f t="array" ref="X192">IF($D192&lt;=X$5,$E192*INDEX($L$28:$BF$28,1,X$5-$D192+1),0)</f>
        <v>0</v>
      </c>
      <c r="Y192" s="139" cm="1">
        <f t="array" ref="Y192">IF($D192&lt;=Y$5,$E192*INDEX($L$28:$BF$28,1,Y$5-$D192+1),0)</f>
        <v>0</v>
      </c>
      <c r="Z192" s="139" cm="1">
        <f t="array" ref="Z192">IF($D192&lt;=Z$5,$E192*INDEX($L$28:$BF$28,1,Z$5-$D192+1),0)</f>
        <v>0</v>
      </c>
      <c r="AA192" s="139" cm="1">
        <f t="array" ref="AA192">IF($D192&lt;=AA$5,$E192*INDEX($L$28:$BF$28,1,AA$5-$D192+1),0)</f>
        <v>0</v>
      </c>
      <c r="AB192" s="139" cm="1">
        <f t="array" ref="AB192">IF($D192&lt;=AB$5,$E192*INDEX($L$28:$BF$28,1,AB$5-$D192+1),0)</f>
        <v>0</v>
      </c>
      <c r="AC192" s="139" cm="1">
        <f t="array" ref="AC192">IF($D192&lt;=AC$5,$E192*INDEX($L$28:$BF$28,1,AC$5-$D192+1),0)</f>
        <v>0</v>
      </c>
      <c r="AD192" s="139" cm="1">
        <f t="array" ref="AD192">IF($D192&lt;=AD$5,$E192*INDEX($L$28:$BF$28,1,AD$5-$D192+1),0)</f>
        <v>0</v>
      </c>
      <c r="AE192" s="139" cm="1">
        <f t="array" ref="AE192">IF($D192&lt;=AE$5,$E192*INDEX($L$28:$BF$28,1,AE$5-$D192+1),0)</f>
        <v>0</v>
      </c>
      <c r="AF192" s="139" cm="1">
        <f t="array" ref="AF192">IF($D192&lt;=AF$5,$E192*INDEX($L$28:$BF$28,1,AF$5-$D192+1),0)</f>
        <v>0</v>
      </c>
      <c r="AG192" s="139" cm="1">
        <f t="array" ref="AG192">IF($D192&lt;=AG$5,$E192*INDEX($L$28:$BF$28,1,AG$5-$D192+1),0)</f>
        <v>0</v>
      </c>
      <c r="AH192" s="139" cm="1">
        <f t="array" ref="AH192">IF($D192&lt;=AH$5,$E192*INDEX($L$28:$BF$28,1,AH$5-$D192+1),0)</f>
        <v>0</v>
      </c>
      <c r="AI192" s="139" cm="1">
        <f t="array" ref="AI192">IF($D192&lt;=AI$5,$E192*INDEX($L$28:$BF$28,1,AI$5-$D192+1),0)</f>
        <v>0</v>
      </c>
      <c r="AJ192" s="139" cm="1">
        <f t="array" ref="AJ192">IF($D192&lt;=AJ$5,$E192*INDEX($L$28:$BF$28,1,AJ$5-$D192+1),0)</f>
        <v>0</v>
      </c>
      <c r="AK192" s="139" cm="1">
        <f t="array" ref="AK192">IF($D192&lt;=AK$5,$E192*INDEX($L$28:$BF$28,1,AK$5-$D192+1),0)</f>
        <v>0</v>
      </c>
      <c r="AL192" s="139" cm="1">
        <f t="array" ref="AL192">IF($D192&lt;=AL$5,$E192*INDEX($L$28:$BF$28,1,AL$5-$D192+1),0)</f>
        <v>0</v>
      </c>
      <c r="AM192" s="139" cm="1">
        <f t="array" ref="AM192">IF($D192&lt;=AM$5,$E192*INDEX($L$28:$BF$28,1,AM$5-$D192+1),0)</f>
        <v>0</v>
      </c>
      <c r="AN192" s="139" cm="1">
        <f t="array" ref="AN192">IF($D192&lt;=AN$5,$E192*INDEX($L$28:$BF$28,1,AN$5-$D192+1),0)</f>
        <v>0</v>
      </c>
      <c r="AO192" s="139" cm="1">
        <f t="array" ref="AO192">IF($D192&lt;=AO$5,$E192*INDEX($L$28:$BF$28,1,AO$5-$D192+1),0)</f>
        <v>0</v>
      </c>
      <c r="AP192" s="139" cm="1">
        <f t="array" ref="AP192">IF($D192&lt;=AP$5,$E192*INDEX($L$28:$BF$28,1,AP$5-$D192+1),0)</f>
        <v>0</v>
      </c>
      <c r="AQ192" s="139" cm="1">
        <f t="array" ref="AQ192">IF($D192&lt;=AQ$5,$E192*INDEX($L$28:$BF$28,1,AQ$5-$D192+1),0)</f>
        <v>0</v>
      </c>
      <c r="AR192" s="139" cm="1">
        <f t="array" ref="AR192">IF($D192&lt;=AR$5,$E192*INDEX($L$28:$BF$28,1,AR$5-$D192+1),0)</f>
        <v>0</v>
      </c>
      <c r="AS192" s="139" cm="1">
        <f t="array" ref="AS192">IF($D192&lt;=AS$5,$E192*INDEX($L$28:$BF$28,1,AS$5-$D192+1),0)</f>
        <v>0</v>
      </c>
      <c r="AT192" s="139" cm="1">
        <f t="array" ref="AT192">IF($D192&lt;=AT$5,$E192*INDEX($L$28:$BF$28,1,AT$5-$D192+1),0)</f>
        <v>0</v>
      </c>
      <c r="AU192" s="139" cm="1">
        <f t="array" ref="AU192">IF($D192&lt;=AU$5,$E192*INDEX($L$28:$BF$28,1,AU$5-$D192+1),0)</f>
        <v>0</v>
      </c>
      <c r="AV192" s="139" cm="1">
        <f t="array" ref="AV192">IF($D192&lt;=AV$5,$E192*INDEX($L$28:$BF$28,1,AV$5-$D192+1),0)</f>
        <v>0</v>
      </c>
      <c r="AW192" s="139" cm="1">
        <f t="array" ref="AW192">IF($D192&lt;=AW$5,$E192*INDEX($L$28:$BF$28,1,AW$5-$D192+1),0)</f>
        <v>0</v>
      </c>
      <c r="AX192" s="139" cm="1">
        <f t="array" ref="AX192">IF($D192&lt;=AX$5,$E192*INDEX($L$28:$BF$28,1,AX$5-$D192+1),0)</f>
        <v>0</v>
      </c>
      <c r="AY192" s="139" cm="1">
        <f t="array" ref="AY192">IF($D192&lt;=AY$5,$E192*INDEX($L$28:$BF$28,1,AY$5-$D192+1),0)</f>
        <v>0</v>
      </c>
      <c r="AZ192" s="139" cm="1">
        <f t="array" ref="AZ192">IF($D192&lt;=AZ$5,$E192*INDEX($L$28:$BF$28,1,AZ$5-$D192+1),0)</f>
        <v>0</v>
      </c>
      <c r="BA192" s="139" cm="1">
        <f t="array" ref="BA192">IF($D192&lt;=BA$5,$E192*INDEX($L$28:$BF$28,1,BA$5-$D192+1),0)</f>
        <v>0</v>
      </c>
      <c r="BB192" s="139" cm="1">
        <f t="array" ref="BB192">IF($D192&lt;=BB$5,$E192*INDEX($L$28:$BF$28,1,BB$5-$D192+1),0)</f>
        <v>0</v>
      </c>
      <c r="BC192" s="139" cm="1">
        <f t="array" ref="BC192">IF($D192&lt;=BC$5,$E192*INDEX($L$28:$BF$28,1,BC$5-$D192+1),0)</f>
        <v>0</v>
      </c>
      <c r="BD192" s="139" cm="1">
        <f t="array" ref="BD192">IF($D192&lt;=BD$5,$E192*INDEX($L$28:$BF$28,1,BD$5-$D192+1),0)</f>
        <v>0</v>
      </c>
      <c r="BE192" s="139" cm="1">
        <f t="array" ref="BE192">IF($D192&lt;=BE$5,$E192*INDEX($L$28:$BF$28,1,BE$5-$D192+1),0)</f>
        <v>0</v>
      </c>
      <c r="BF192" s="139" cm="1">
        <f t="array" ref="BF192">IF($D192&lt;=BF$5,$E192*INDEX($L$28:$BF$28,1,BF$5-$D192+1),0)</f>
        <v>0</v>
      </c>
      <c r="BH192" s="70">
        <f t="shared" ca="1" si="135"/>
        <v>0</v>
      </c>
      <c r="BI192" s="70">
        <f t="shared" ca="1" si="135"/>
        <v>0</v>
      </c>
      <c r="BJ192" s="70">
        <f t="shared" ca="1" si="135"/>
        <v>0</v>
      </c>
      <c r="BK192" s="70">
        <f t="shared" ca="1" si="135"/>
        <v>0</v>
      </c>
      <c r="BL192" s="70">
        <f t="shared" ca="1" si="135"/>
        <v>0</v>
      </c>
      <c r="BM192" s="70">
        <f t="shared" ca="1" si="135"/>
        <v>0</v>
      </c>
      <c r="BN192" s="70">
        <f t="shared" ca="1" si="135"/>
        <v>0</v>
      </c>
      <c r="BO192" s="70">
        <f t="shared" ca="1" si="135"/>
        <v>0</v>
      </c>
      <c r="BP192" s="70">
        <f t="shared" ca="1" si="135"/>
        <v>0</v>
      </c>
      <c r="BQ192" s="70">
        <f t="shared" ca="1" si="135"/>
        <v>0</v>
      </c>
      <c r="BR192" s="70">
        <f t="shared" ca="1" si="135"/>
        <v>0</v>
      </c>
      <c r="BS192" s="70">
        <f t="shared" ca="1" si="135"/>
        <v>0</v>
      </c>
      <c r="BT192" s="70">
        <f t="shared" ca="1" si="135"/>
        <v>0</v>
      </c>
      <c r="BU192" s="70">
        <f t="shared" ca="1" si="135"/>
        <v>0</v>
      </c>
      <c r="BV192" s="70">
        <f t="shared" ca="1" si="135"/>
        <v>0</v>
      </c>
      <c r="BW192" s="70">
        <f t="shared" ca="1" si="135"/>
        <v>0</v>
      </c>
      <c r="BX192" s="139"/>
      <c r="BY192" s="70">
        <f t="shared" ca="1" si="134"/>
        <v>0</v>
      </c>
      <c r="BZ192" s="70">
        <f t="shared" ca="1" si="134"/>
        <v>0</v>
      </c>
      <c r="CA192" s="70">
        <f t="shared" ca="1" si="134"/>
        <v>0</v>
      </c>
      <c r="CB192" s="70">
        <f t="shared" ca="1" si="134"/>
        <v>0</v>
      </c>
    </row>
    <row r="193" spans="2:80" s="217" customFormat="1" hidden="1" outlineLevel="1">
      <c r="B193" s="223">
        <f t="shared" si="136"/>
        <v>44316</v>
      </c>
      <c r="C193" s="136"/>
      <c r="D193" s="17">
        <f t="shared" si="137"/>
        <v>16</v>
      </c>
      <c r="E193" s="36" cm="1">
        <f t="array" ref="E193">INDEX(L$20:BF$20,1,D193)</f>
        <v>0</v>
      </c>
      <c r="F193" s="36"/>
      <c r="G193" s="36"/>
      <c r="H193" s="36"/>
      <c r="I193" s="36"/>
      <c r="J193" s="36"/>
      <c r="K193" s="36"/>
      <c r="L193" s="139" cm="1">
        <f t="array" ref="L193">IF($D193&lt;=L$5,$E193*INDEX($L$28:$BF$28,1,L$5-$D193+1),0)</f>
        <v>0</v>
      </c>
      <c r="M193" s="139" cm="1">
        <f t="array" ref="M193">IF($D193&lt;=M$5,$E193*INDEX($L$28:$BF$28,1,M$5-$D193+1),0)</f>
        <v>0</v>
      </c>
      <c r="N193" s="139" cm="1">
        <f t="array" ref="N193">IF($D193&lt;=N$5,$E193*INDEX($L$28:$BF$28,1,N$5-$D193+1),0)</f>
        <v>0</v>
      </c>
      <c r="O193" s="139" cm="1">
        <f t="array" ref="O193">IF($D193&lt;=O$5,$E193*INDEX($L$28:$BF$28,1,O$5-$D193+1),0)</f>
        <v>0</v>
      </c>
      <c r="P193" s="139" cm="1">
        <f t="array" ref="P193">IF($D193&lt;=P$5,$E193*INDEX($L$28:$BF$28,1,P$5-$D193+1),0)</f>
        <v>0</v>
      </c>
      <c r="Q193" s="139" cm="1">
        <f t="array" ref="Q193">IF($D193&lt;=Q$5,$E193*INDEX($L$28:$BF$28,1,Q$5-$D193+1),0)</f>
        <v>0</v>
      </c>
      <c r="R193" s="139" cm="1">
        <f t="array" ref="R193">IF($D193&lt;=R$5,$E193*INDEX($L$28:$BF$28,1,R$5-$D193+1),0)</f>
        <v>0</v>
      </c>
      <c r="S193" s="139" cm="1">
        <f t="array" ref="S193">IF($D193&lt;=S$5,$E193*INDEX($L$28:$BF$28,1,S$5-$D193+1),0)</f>
        <v>0</v>
      </c>
      <c r="T193" s="139" cm="1">
        <f t="array" ref="T193">IF($D193&lt;=T$5,$E193*INDEX($L$28:$BF$28,1,T$5-$D193+1),0)</f>
        <v>0</v>
      </c>
      <c r="U193" s="139" cm="1">
        <f t="array" ref="U193">IF($D193&lt;=U$5,$E193*INDEX($L$28:$BF$28,1,U$5-$D193+1),0)</f>
        <v>0</v>
      </c>
      <c r="V193" s="139" cm="1">
        <f t="array" ref="V193">IF($D193&lt;=V$5,$E193*INDEX($L$28:$BF$28,1,V$5-$D193+1),0)</f>
        <v>0</v>
      </c>
      <c r="W193" s="139" cm="1">
        <f t="array" ref="W193">IF($D193&lt;=W$5,$E193*INDEX($L$28:$BF$28,1,W$5-$D193+1),0)</f>
        <v>0</v>
      </c>
      <c r="X193" s="139" cm="1">
        <f t="array" ref="X193">IF($D193&lt;=X$5,$E193*INDEX($L$28:$BF$28,1,X$5-$D193+1),0)</f>
        <v>0</v>
      </c>
      <c r="Y193" s="139" cm="1">
        <f t="array" ref="Y193">IF($D193&lt;=Y$5,$E193*INDEX($L$28:$BF$28,1,Y$5-$D193+1),0)</f>
        <v>0</v>
      </c>
      <c r="Z193" s="139" cm="1">
        <f t="array" ref="Z193">IF($D193&lt;=Z$5,$E193*INDEX($L$28:$BF$28,1,Z$5-$D193+1),0)</f>
        <v>0</v>
      </c>
      <c r="AA193" s="139" cm="1">
        <f t="array" ref="AA193">IF($D193&lt;=AA$5,$E193*INDEX($L$28:$BF$28,1,AA$5-$D193+1),0)</f>
        <v>0</v>
      </c>
      <c r="AB193" s="139" cm="1">
        <f t="array" ref="AB193">IF($D193&lt;=AB$5,$E193*INDEX($L$28:$BF$28,1,AB$5-$D193+1),0)</f>
        <v>0</v>
      </c>
      <c r="AC193" s="139" cm="1">
        <f t="array" ref="AC193">IF($D193&lt;=AC$5,$E193*INDEX($L$28:$BF$28,1,AC$5-$D193+1),0)</f>
        <v>0</v>
      </c>
      <c r="AD193" s="139" cm="1">
        <f t="array" ref="AD193">IF($D193&lt;=AD$5,$E193*INDEX($L$28:$BF$28,1,AD$5-$D193+1),0)</f>
        <v>0</v>
      </c>
      <c r="AE193" s="139" cm="1">
        <f t="array" ref="AE193">IF($D193&lt;=AE$5,$E193*INDEX($L$28:$BF$28,1,AE$5-$D193+1),0)</f>
        <v>0</v>
      </c>
      <c r="AF193" s="139" cm="1">
        <f t="array" ref="AF193">IF($D193&lt;=AF$5,$E193*INDEX($L$28:$BF$28,1,AF$5-$D193+1),0)</f>
        <v>0</v>
      </c>
      <c r="AG193" s="139" cm="1">
        <f t="array" ref="AG193">IF($D193&lt;=AG$5,$E193*INDEX($L$28:$BF$28,1,AG$5-$D193+1),0)</f>
        <v>0</v>
      </c>
      <c r="AH193" s="139" cm="1">
        <f t="array" ref="AH193">IF($D193&lt;=AH$5,$E193*INDEX($L$28:$BF$28,1,AH$5-$D193+1),0)</f>
        <v>0</v>
      </c>
      <c r="AI193" s="139" cm="1">
        <f t="array" ref="AI193">IF($D193&lt;=AI$5,$E193*INDEX($L$28:$BF$28,1,AI$5-$D193+1),0)</f>
        <v>0</v>
      </c>
      <c r="AJ193" s="139" cm="1">
        <f t="array" ref="AJ193">IF($D193&lt;=AJ$5,$E193*INDEX($L$28:$BF$28,1,AJ$5-$D193+1),0)</f>
        <v>0</v>
      </c>
      <c r="AK193" s="139" cm="1">
        <f t="array" ref="AK193">IF($D193&lt;=AK$5,$E193*INDEX($L$28:$BF$28,1,AK$5-$D193+1),0)</f>
        <v>0</v>
      </c>
      <c r="AL193" s="139" cm="1">
        <f t="array" ref="AL193">IF($D193&lt;=AL$5,$E193*INDEX($L$28:$BF$28,1,AL$5-$D193+1),0)</f>
        <v>0</v>
      </c>
      <c r="AM193" s="139" cm="1">
        <f t="array" ref="AM193">IF($D193&lt;=AM$5,$E193*INDEX($L$28:$BF$28,1,AM$5-$D193+1),0)</f>
        <v>0</v>
      </c>
      <c r="AN193" s="139" cm="1">
        <f t="array" ref="AN193">IF($D193&lt;=AN$5,$E193*INDEX($L$28:$BF$28,1,AN$5-$D193+1),0)</f>
        <v>0</v>
      </c>
      <c r="AO193" s="139" cm="1">
        <f t="array" ref="AO193">IF($D193&lt;=AO$5,$E193*INDEX($L$28:$BF$28,1,AO$5-$D193+1),0)</f>
        <v>0</v>
      </c>
      <c r="AP193" s="139" cm="1">
        <f t="array" ref="AP193">IF($D193&lt;=AP$5,$E193*INDEX($L$28:$BF$28,1,AP$5-$D193+1),0)</f>
        <v>0</v>
      </c>
      <c r="AQ193" s="139" cm="1">
        <f t="array" ref="AQ193">IF($D193&lt;=AQ$5,$E193*INDEX($L$28:$BF$28,1,AQ$5-$D193+1),0)</f>
        <v>0</v>
      </c>
      <c r="AR193" s="139" cm="1">
        <f t="array" ref="AR193">IF($D193&lt;=AR$5,$E193*INDEX($L$28:$BF$28,1,AR$5-$D193+1),0)</f>
        <v>0</v>
      </c>
      <c r="AS193" s="139" cm="1">
        <f t="array" ref="AS193">IF($D193&lt;=AS$5,$E193*INDEX($L$28:$BF$28,1,AS$5-$D193+1),0)</f>
        <v>0</v>
      </c>
      <c r="AT193" s="139" cm="1">
        <f t="array" ref="AT193">IF($D193&lt;=AT$5,$E193*INDEX($L$28:$BF$28,1,AT$5-$D193+1),0)</f>
        <v>0</v>
      </c>
      <c r="AU193" s="139" cm="1">
        <f t="array" ref="AU193">IF($D193&lt;=AU$5,$E193*INDEX($L$28:$BF$28,1,AU$5-$D193+1),0)</f>
        <v>0</v>
      </c>
      <c r="AV193" s="139" cm="1">
        <f t="array" ref="AV193">IF($D193&lt;=AV$5,$E193*INDEX($L$28:$BF$28,1,AV$5-$D193+1),0)</f>
        <v>0</v>
      </c>
      <c r="AW193" s="139" cm="1">
        <f t="array" ref="AW193">IF($D193&lt;=AW$5,$E193*INDEX($L$28:$BF$28,1,AW$5-$D193+1),0)</f>
        <v>0</v>
      </c>
      <c r="AX193" s="139" cm="1">
        <f t="array" ref="AX193">IF($D193&lt;=AX$5,$E193*INDEX($L$28:$BF$28,1,AX$5-$D193+1),0)</f>
        <v>0</v>
      </c>
      <c r="AY193" s="139" cm="1">
        <f t="array" ref="AY193">IF($D193&lt;=AY$5,$E193*INDEX($L$28:$BF$28,1,AY$5-$D193+1),0)</f>
        <v>0</v>
      </c>
      <c r="AZ193" s="139" cm="1">
        <f t="array" ref="AZ193">IF($D193&lt;=AZ$5,$E193*INDEX($L$28:$BF$28,1,AZ$5-$D193+1),0)</f>
        <v>0</v>
      </c>
      <c r="BA193" s="139" cm="1">
        <f t="array" ref="BA193">IF($D193&lt;=BA$5,$E193*INDEX($L$28:$BF$28,1,BA$5-$D193+1),0)</f>
        <v>0</v>
      </c>
      <c r="BB193" s="139" cm="1">
        <f t="array" ref="BB193">IF($D193&lt;=BB$5,$E193*INDEX($L$28:$BF$28,1,BB$5-$D193+1),0)</f>
        <v>0</v>
      </c>
      <c r="BC193" s="139" cm="1">
        <f t="array" ref="BC193">IF($D193&lt;=BC$5,$E193*INDEX($L$28:$BF$28,1,BC$5-$D193+1),0)</f>
        <v>0</v>
      </c>
      <c r="BD193" s="139" cm="1">
        <f t="array" ref="BD193">IF($D193&lt;=BD$5,$E193*INDEX($L$28:$BF$28,1,BD$5-$D193+1),0)</f>
        <v>0</v>
      </c>
      <c r="BE193" s="139" cm="1">
        <f t="array" ref="BE193">IF($D193&lt;=BE$5,$E193*INDEX($L$28:$BF$28,1,BE$5-$D193+1),0)</f>
        <v>0</v>
      </c>
      <c r="BF193" s="139" cm="1">
        <f t="array" ref="BF193">IF($D193&lt;=BF$5,$E193*INDEX($L$28:$BF$28,1,BF$5-$D193+1),0)</f>
        <v>0</v>
      </c>
      <c r="BH193" s="70">
        <f t="shared" ca="1" si="135"/>
        <v>0</v>
      </c>
      <c r="BI193" s="70">
        <f t="shared" ca="1" si="135"/>
        <v>0</v>
      </c>
      <c r="BJ193" s="70">
        <f t="shared" ca="1" si="135"/>
        <v>0</v>
      </c>
      <c r="BK193" s="70">
        <f t="shared" ca="1" si="135"/>
        <v>0</v>
      </c>
      <c r="BL193" s="70">
        <f t="shared" ca="1" si="135"/>
        <v>0</v>
      </c>
      <c r="BM193" s="70">
        <f t="shared" ca="1" si="135"/>
        <v>0</v>
      </c>
      <c r="BN193" s="70">
        <f t="shared" ca="1" si="135"/>
        <v>0</v>
      </c>
      <c r="BO193" s="70">
        <f t="shared" ca="1" si="135"/>
        <v>0</v>
      </c>
      <c r="BP193" s="70">
        <f t="shared" ca="1" si="135"/>
        <v>0</v>
      </c>
      <c r="BQ193" s="70">
        <f t="shared" ca="1" si="135"/>
        <v>0</v>
      </c>
      <c r="BR193" s="70">
        <f t="shared" ca="1" si="135"/>
        <v>0</v>
      </c>
      <c r="BS193" s="70">
        <f t="shared" ca="1" si="135"/>
        <v>0</v>
      </c>
      <c r="BT193" s="70">
        <f t="shared" ca="1" si="135"/>
        <v>0</v>
      </c>
      <c r="BU193" s="70">
        <f t="shared" ca="1" si="135"/>
        <v>0</v>
      </c>
      <c r="BV193" s="70">
        <f t="shared" ca="1" si="135"/>
        <v>0</v>
      </c>
      <c r="BW193" s="70">
        <f t="shared" ref="BW193" ca="1" si="138">SUMIFS($L193:$BF193,$L$6:$BF$6,BW$6,$L$7:$BF$7,BW$7)</f>
        <v>0</v>
      </c>
      <c r="BX193" s="139"/>
      <c r="BY193" s="70">
        <f t="shared" ca="1" si="134"/>
        <v>0</v>
      </c>
      <c r="BZ193" s="70">
        <f t="shared" ca="1" si="134"/>
        <v>0</v>
      </c>
      <c r="CA193" s="70">
        <f t="shared" ca="1" si="134"/>
        <v>0</v>
      </c>
      <c r="CB193" s="70">
        <f t="shared" ca="1" si="134"/>
        <v>0</v>
      </c>
    </row>
    <row r="194" spans="2:80" s="217" customFormat="1" hidden="1" outlineLevel="1">
      <c r="B194" s="223">
        <f t="shared" si="136"/>
        <v>44347</v>
      </c>
      <c r="C194" s="136"/>
      <c r="D194" s="17">
        <f t="shared" si="137"/>
        <v>17</v>
      </c>
      <c r="E194" s="36" cm="1">
        <f t="array" ref="E194">INDEX(L$20:BF$20,1,D194)</f>
        <v>0</v>
      </c>
      <c r="F194" s="36"/>
      <c r="G194" s="36"/>
      <c r="H194" s="36"/>
      <c r="I194" s="36"/>
      <c r="J194" s="36"/>
      <c r="K194" s="36"/>
      <c r="L194" s="139" cm="1">
        <f t="array" ref="L194">IF($D194&lt;=L$5,$E194*INDEX($L$28:$BF$28,1,L$5-$D194+1),0)</f>
        <v>0</v>
      </c>
      <c r="M194" s="139" cm="1">
        <f t="array" ref="M194">IF($D194&lt;=M$5,$E194*INDEX($L$28:$BF$28,1,M$5-$D194+1),0)</f>
        <v>0</v>
      </c>
      <c r="N194" s="139" cm="1">
        <f t="array" ref="N194">IF($D194&lt;=N$5,$E194*INDEX($L$28:$BF$28,1,N$5-$D194+1),0)</f>
        <v>0</v>
      </c>
      <c r="O194" s="139" cm="1">
        <f t="array" ref="O194">IF($D194&lt;=O$5,$E194*INDEX($L$28:$BF$28,1,O$5-$D194+1),0)</f>
        <v>0</v>
      </c>
      <c r="P194" s="139" cm="1">
        <f t="array" ref="P194">IF($D194&lt;=P$5,$E194*INDEX($L$28:$BF$28,1,P$5-$D194+1),0)</f>
        <v>0</v>
      </c>
      <c r="Q194" s="139" cm="1">
        <f t="array" ref="Q194">IF($D194&lt;=Q$5,$E194*INDEX($L$28:$BF$28,1,Q$5-$D194+1),0)</f>
        <v>0</v>
      </c>
      <c r="R194" s="139" cm="1">
        <f t="array" ref="R194">IF($D194&lt;=R$5,$E194*INDEX($L$28:$BF$28,1,R$5-$D194+1),0)</f>
        <v>0</v>
      </c>
      <c r="S194" s="139" cm="1">
        <f t="array" ref="S194">IF($D194&lt;=S$5,$E194*INDEX($L$28:$BF$28,1,S$5-$D194+1),0)</f>
        <v>0</v>
      </c>
      <c r="T194" s="139" cm="1">
        <f t="array" ref="T194">IF($D194&lt;=T$5,$E194*INDEX($L$28:$BF$28,1,T$5-$D194+1),0)</f>
        <v>0</v>
      </c>
      <c r="U194" s="139" cm="1">
        <f t="array" ref="U194">IF($D194&lt;=U$5,$E194*INDEX($L$28:$BF$28,1,U$5-$D194+1),0)</f>
        <v>0</v>
      </c>
      <c r="V194" s="139" cm="1">
        <f t="array" ref="V194">IF($D194&lt;=V$5,$E194*INDEX($L$28:$BF$28,1,V$5-$D194+1),0)</f>
        <v>0</v>
      </c>
      <c r="W194" s="139" cm="1">
        <f t="array" ref="W194">IF($D194&lt;=W$5,$E194*INDEX($L$28:$BF$28,1,W$5-$D194+1),0)</f>
        <v>0</v>
      </c>
      <c r="X194" s="139" cm="1">
        <f t="array" ref="X194">IF($D194&lt;=X$5,$E194*INDEX($L$28:$BF$28,1,X$5-$D194+1),0)</f>
        <v>0</v>
      </c>
      <c r="Y194" s="139" cm="1">
        <f t="array" ref="Y194">IF($D194&lt;=Y$5,$E194*INDEX($L$28:$BF$28,1,Y$5-$D194+1),0)</f>
        <v>0</v>
      </c>
      <c r="Z194" s="139" cm="1">
        <f t="array" ref="Z194">IF($D194&lt;=Z$5,$E194*INDEX($L$28:$BF$28,1,Z$5-$D194+1),0)</f>
        <v>0</v>
      </c>
      <c r="AA194" s="139" cm="1">
        <f t="array" ref="AA194">IF($D194&lt;=AA$5,$E194*INDEX($L$28:$BF$28,1,AA$5-$D194+1),0)</f>
        <v>0</v>
      </c>
      <c r="AB194" s="139" cm="1">
        <f t="array" ref="AB194">IF($D194&lt;=AB$5,$E194*INDEX($L$28:$BF$28,1,AB$5-$D194+1),0)</f>
        <v>0</v>
      </c>
      <c r="AC194" s="139" cm="1">
        <f t="array" ref="AC194">IF($D194&lt;=AC$5,$E194*INDEX($L$28:$BF$28,1,AC$5-$D194+1),0)</f>
        <v>0</v>
      </c>
      <c r="AD194" s="139" cm="1">
        <f t="array" ref="AD194">IF($D194&lt;=AD$5,$E194*INDEX($L$28:$BF$28,1,AD$5-$D194+1),0)</f>
        <v>0</v>
      </c>
      <c r="AE194" s="139" cm="1">
        <f t="array" ref="AE194">IF($D194&lt;=AE$5,$E194*INDEX($L$28:$BF$28,1,AE$5-$D194+1),0)</f>
        <v>0</v>
      </c>
      <c r="AF194" s="139" cm="1">
        <f t="array" ref="AF194">IF($D194&lt;=AF$5,$E194*INDEX($L$28:$BF$28,1,AF$5-$D194+1),0)</f>
        <v>0</v>
      </c>
      <c r="AG194" s="139" cm="1">
        <f t="array" ref="AG194">IF($D194&lt;=AG$5,$E194*INDEX($L$28:$BF$28,1,AG$5-$D194+1),0)</f>
        <v>0</v>
      </c>
      <c r="AH194" s="139" cm="1">
        <f t="array" ref="AH194">IF($D194&lt;=AH$5,$E194*INDEX($L$28:$BF$28,1,AH$5-$D194+1),0)</f>
        <v>0</v>
      </c>
      <c r="AI194" s="139" cm="1">
        <f t="array" ref="AI194">IF($D194&lt;=AI$5,$E194*INDEX($L$28:$BF$28,1,AI$5-$D194+1),0)</f>
        <v>0</v>
      </c>
      <c r="AJ194" s="139" cm="1">
        <f t="array" ref="AJ194">IF($D194&lt;=AJ$5,$E194*INDEX($L$28:$BF$28,1,AJ$5-$D194+1),0)</f>
        <v>0</v>
      </c>
      <c r="AK194" s="139" cm="1">
        <f t="array" ref="AK194">IF($D194&lt;=AK$5,$E194*INDEX($L$28:$BF$28,1,AK$5-$D194+1),0)</f>
        <v>0</v>
      </c>
      <c r="AL194" s="139" cm="1">
        <f t="array" ref="AL194">IF($D194&lt;=AL$5,$E194*INDEX($L$28:$BF$28,1,AL$5-$D194+1),0)</f>
        <v>0</v>
      </c>
      <c r="AM194" s="139" cm="1">
        <f t="array" ref="AM194">IF($D194&lt;=AM$5,$E194*INDEX($L$28:$BF$28,1,AM$5-$D194+1),0)</f>
        <v>0</v>
      </c>
      <c r="AN194" s="139" cm="1">
        <f t="array" ref="AN194">IF($D194&lt;=AN$5,$E194*INDEX($L$28:$BF$28,1,AN$5-$D194+1),0)</f>
        <v>0</v>
      </c>
      <c r="AO194" s="139" cm="1">
        <f t="array" ref="AO194">IF($D194&lt;=AO$5,$E194*INDEX($L$28:$BF$28,1,AO$5-$D194+1),0)</f>
        <v>0</v>
      </c>
      <c r="AP194" s="139" cm="1">
        <f t="array" ref="AP194">IF($D194&lt;=AP$5,$E194*INDEX($L$28:$BF$28,1,AP$5-$D194+1),0)</f>
        <v>0</v>
      </c>
      <c r="AQ194" s="139" cm="1">
        <f t="array" ref="AQ194">IF($D194&lt;=AQ$5,$E194*INDEX($L$28:$BF$28,1,AQ$5-$D194+1),0)</f>
        <v>0</v>
      </c>
      <c r="AR194" s="139" cm="1">
        <f t="array" ref="AR194">IF($D194&lt;=AR$5,$E194*INDEX($L$28:$BF$28,1,AR$5-$D194+1),0)</f>
        <v>0</v>
      </c>
      <c r="AS194" s="139" cm="1">
        <f t="array" ref="AS194">IF($D194&lt;=AS$5,$E194*INDEX($L$28:$BF$28,1,AS$5-$D194+1),0)</f>
        <v>0</v>
      </c>
      <c r="AT194" s="139" cm="1">
        <f t="array" ref="AT194">IF($D194&lt;=AT$5,$E194*INDEX($L$28:$BF$28,1,AT$5-$D194+1),0)</f>
        <v>0</v>
      </c>
      <c r="AU194" s="139" cm="1">
        <f t="array" ref="AU194">IF($D194&lt;=AU$5,$E194*INDEX($L$28:$BF$28,1,AU$5-$D194+1),0)</f>
        <v>0</v>
      </c>
      <c r="AV194" s="139" cm="1">
        <f t="array" ref="AV194">IF($D194&lt;=AV$5,$E194*INDEX($L$28:$BF$28,1,AV$5-$D194+1),0)</f>
        <v>0</v>
      </c>
      <c r="AW194" s="139" cm="1">
        <f t="array" ref="AW194">IF($D194&lt;=AW$5,$E194*INDEX($L$28:$BF$28,1,AW$5-$D194+1),0)</f>
        <v>0</v>
      </c>
      <c r="AX194" s="139" cm="1">
        <f t="array" ref="AX194">IF($D194&lt;=AX$5,$E194*INDEX($L$28:$BF$28,1,AX$5-$D194+1),0)</f>
        <v>0</v>
      </c>
      <c r="AY194" s="139" cm="1">
        <f t="array" ref="AY194">IF($D194&lt;=AY$5,$E194*INDEX($L$28:$BF$28,1,AY$5-$D194+1),0)</f>
        <v>0</v>
      </c>
      <c r="AZ194" s="139" cm="1">
        <f t="array" ref="AZ194">IF($D194&lt;=AZ$5,$E194*INDEX($L$28:$BF$28,1,AZ$5-$D194+1),0)</f>
        <v>0</v>
      </c>
      <c r="BA194" s="139" cm="1">
        <f t="array" ref="BA194">IF($D194&lt;=BA$5,$E194*INDEX($L$28:$BF$28,1,BA$5-$D194+1),0)</f>
        <v>0</v>
      </c>
      <c r="BB194" s="139" cm="1">
        <f t="array" ref="BB194">IF($D194&lt;=BB$5,$E194*INDEX($L$28:$BF$28,1,BB$5-$D194+1),0)</f>
        <v>0</v>
      </c>
      <c r="BC194" s="139" cm="1">
        <f t="array" ref="BC194">IF($D194&lt;=BC$5,$E194*INDEX($L$28:$BF$28,1,BC$5-$D194+1),0)</f>
        <v>0</v>
      </c>
      <c r="BD194" s="139" cm="1">
        <f t="array" ref="BD194">IF($D194&lt;=BD$5,$E194*INDEX($L$28:$BF$28,1,BD$5-$D194+1),0)</f>
        <v>0</v>
      </c>
      <c r="BE194" s="139" cm="1">
        <f t="array" ref="BE194">IF($D194&lt;=BE$5,$E194*INDEX($L$28:$BF$28,1,BE$5-$D194+1),0)</f>
        <v>0</v>
      </c>
      <c r="BF194" s="139" cm="1">
        <f t="array" ref="BF194">IF($D194&lt;=BF$5,$E194*INDEX($L$28:$BF$28,1,BF$5-$D194+1),0)</f>
        <v>0</v>
      </c>
      <c r="BH194" s="70">
        <f t="shared" ref="BH194:BW209" ca="1" si="139">SUMIFS($L194:$BF194,$L$6:$BF$6,BH$6,$L$7:$BF$7,BH$7)</f>
        <v>0</v>
      </c>
      <c r="BI194" s="70">
        <f t="shared" ca="1" si="139"/>
        <v>0</v>
      </c>
      <c r="BJ194" s="70">
        <f t="shared" ca="1" si="139"/>
        <v>0</v>
      </c>
      <c r="BK194" s="70">
        <f t="shared" ca="1" si="139"/>
        <v>0</v>
      </c>
      <c r="BL194" s="70">
        <f t="shared" ca="1" si="139"/>
        <v>0</v>
      </c>
      <c r="BM194" s="70">
        <f t="shared" ca="1" si="139"/>
        <v>0</v>
      </c>
      <c r="BN194" s="70">
        <f t="shared" ca="1" si="139"/>
        <v>0</v>
      </c>
      <c r="BO194" s="70">
        <f t="shared" ca="1" si="139"/>
        <v>0</v>
      </c>
      <c r="BP194" s="70">
        <f t="shared" ca="1" si="139"/>
        <v>0</v>
      </c>
      <c r="BQ194" s="70">
        <f t="shared" ca="1" si="139"/>
        <v>0</v>
      </c>
      <c r="BR194" s="70">
        <f t="shared" ca="1" si="139"/>
        <v>0</v>
      </c>
      <c r="BS194" s="70">
        <f t="shared" ca="1" si="139"/>
        <v>0</v>
      </c>
      <c r="BT194" s="70">
        <f t="shared" ca="1" si="139"/>
        <v>0</v>
      </c>
      <c r="BU194" s="70">
        <f t="shared" ca="1" si="139"/>
        <v>0</v>
      </c>
      <c r="BV194" s="70">
        <f t="shared" ca="1" si="139"/>
        <v>0</v>
      </c>
      <c r="BW194" s="70">
        <f t="shared" ca="1" si="139"/>
        <v>0</v>
      </c>
      <c r="BX194" s="139"/>
      <c r="BY194" s="70">
        <f t="shared" ca="1" si="134"/>
        <v>0</v>
      </c>
      <c r="BZ194" s="70">
        <f t="shared" ca="1" si="134"/>
        <v>0</v>
      </c>
      <c r="CA194" s="70">
        <f t="shared" ca="1" si="134"/>
        <v>0</v>
      </c>
      <c r="CB194" s="70">
        <f t="shared" ca="1" si="134"/>
        <v>0</v>
      </c>
    </row>
    <row r="195" spans="2:80" s="217" customFormat="1" hidden="1" outlineLevel="1">
      <c r="B195" s="223">
        <f t="shared" si="136"/>
        <v>44377</v>
      </c>
      <c r="C195" s="136"/>
      <c r="D195" s="17">
        <f t="shared" si="137"/>
        <v>18</v>
      </c>
      <c r="E195" s="36" cm="1">
        <f t="array" ref="E195">INDEX(L$20:BF$20,1,D195)</f>
        <v>0</v>
      </c>
      <c r="F195" s="36"/>
      <c r="G195" s="36"/>
      <c r="H195" s="36"/>
      <c r="I195" s="36"/>
      <c r="J195" s="36"/>
      <c r="K195" s="36"/>
      <c r="L195" s="139" cm="1">
        <f t="array" ref="L195">IF($D195&lt;=L$5,$E195*INDEX($L$28:$BF$28,1,L$5-$D195+1),0)</f>
        <v>0</v>
      </c>
      <c r="M195" s="139" cm="1">
        <f t="array" ref="M195">IF($D195&lt;=M$5,$E195*INDEX($L$28:$BF$28,1,M$5-$D195+1),0)</f>
        <v>0</v>
      </c>
      <c r="N195" s="139" cm="1">
        <f t="array" ref="N195">IF($D195&lt;=N$5,$E195*INDEX($L$28:$BF$28,1,N$5-$D195+1),0)</f>
        <v>0</v>
      </c>
      <c r="O195" s="139" cm="1">
        <f t="array" ref="O195">IF($D195&lt;=O$5,$E195*INDEX($L$28:$BF$28,1,O$5-$D195+1),0)</f>
        <v>0</v>
      </c>
      <c r="P195" s="139" cm="1">
        <f t="array" ref="P195">IF($D195&lt;=P$5,$E195*INDEX($L$28:$BF$28,1,P$5-$D195+1),0)</f>
        <v>0</v>
      </c>
      <c r="Q195" s="139" cm="1">
        <f t="array" ref="Q195">IF($D195&lt;=Q$5,$E195*INDEX($L$28:$BF$28,1,Q$5-$D195+1),0)</f>
        <v>0</v>
      </c>
      <c r="R195" s="139" cm="1">
        <f t="array" ref="R195">IF($D195&lt;=R$5,$E195*INDEX($L$28:$BF$28,1,R$5-$D195+1),0)</f>
        <v>0</v>
      </c>
      <c r="S195" s="139" cm="1">
        <f t="array" ref="S195">IF($D195&lt;=S$5,$E195*INDEX($L$28:$BF$28,1,S$5-$D195+1),0)</f>
        <v>0</v>
      </c>
      <c r="T195" s="139" cm="1">
        <f t="array" ref="T195">IF($D195&lt;=T$5,$E195*INDEX($L$28:$BF$28,1,T$5-$D195+1),0)</f>
        <v>0</v>
      </c>
      <c r="U195" s="139" cm="1">
        <f t="array" ref="U195">IF($D195&lt;=U$5,$E195*INDEX($L$28:$BF$28,1,U$5-$D195+1),0)</f>
        <v>0</v>
      </c>
      <c r="V195" s="139" cm="1">
        <f t="array" ref="V195">IF($D195&lt;=V$5,$E195*INDEX($L$28:$BF$28,1,V$5-$D195+1),0)</f>
        <v>0</v>
      </c>
      <c r="W195" s="139" cm="1">
        <f t="array" ref="W195">IF($D195&lt;=W$5,$E195*INDEX($L$28:$BF$28,1,W$5-$D195+1),0)</f>
        <v>0</v>
      </c>
      <c r="X195" s="139" cm="1">
        <f t="array" ref="X195">IF($D195&lt;=X$5,$E195*INDEX($L$28:$BF$28,1,X$5-$D195+1),0)</f>
        <v>0</v>
      </c>
      <c r="Y195" s="139" cm="1">
        <f t="array" ref="Y195">IF($D195&lt;=Y$5,$E195*INDEX($L$28:$BF$28,1,Y$5-$D195+1),0)</f>
        <v>0</v>
      </c>
      <c r="Z195" s="139" cm="1">
        <f t="array" ref="Z195">IF($D195&lt;=Z$5,$E195*INDEX($L$28:$BF$28,1,Z$5-$D195+1),0)</f>
        <v>0</v>
      </c>
      <c r="AA195" s="139" cm="1">
        <f t="array" ref="AA195">IF($D195&lt;=AA$5,$E195*INDEX($L$28:$BF$28,1,AA$5-$D195+1),0)</f>
        <v>0</v>
      </c>
      <c r="AB195" s="139" cm="1">
        <f t="array" ref="AB195">IF($D195&lt;=AB$5,$E195*INDEX($L$28:$BF$28,1,AB$5-$D195+1),0)</f>
        <v>0</v>
      </c>
      <c r="AC195" s="139" cm="1">
        <f t="array" ref="AC195">IF($D195&lt;=AC$5,$E195*INDEX($L$28:$BF$28,1,AC$5-$D195+1),0)</f>
        <v>0</v>
      </c>
      <c r="AD195" s="139" cm="1">
        <f t="array" ref="AD195">IF($D195&lt;=AD$5,$E195*INDEX($L$28:$BF$28,1,AD$5-$D195+1),0)</f>
        <v>0</v>
      </c>
      <c r="AE195" s="139" cm="1">
        <f t="array" ref="AE195">IF($D195&lt;=AE$5,$E195*INDEX($L$28:$BF$28,1,AE$5-$D195+1),0)</f>
        <v>0</v>
      </c>
      <c r="AF195" s="139" cm="1">
        <f t="array" ref="AF195">IF($D195&lt;=AF$5,$E195*INDEX($L$28:$BF$28,1,AF$5-$D195+1),0)</f>
        <v>0</v>
      </c>
      <c r="AG195" s="139" cm="1">
        <f t="array" ref="AG195">IF($D195&lt;=AG$5,$E195*INDEX($L$28:$BF$28,1,AG$5-$D195+1),0)</f>
        <v>0</v>
      </c>
      <c r="AH195" s="139" cm="1">
        <f t="array" ref="AH195">IF($D195&lt;=AH$5,$E195*INDEX($L$28:$BF$28,1,AH$5-$D195+1),0)</f>
        <v>0</v>
      </c>
      <c r="AI195" s="139" cm="1">
        <f t="array" ref="AI195">IF($D195&lt;=AI$5,$E195*INDEX($L$28:$BF$28,1,AI$5-$D195+1),0)</f>
        <v>0</v>
      </c>
      <c r="AJ195" s="139" cm="1">
        <f t="array" ref="AJ195">IF($D195&lt;=AJ$5,$E195*INDEX($L$28:$BF$28,1,AJ$5-$D195+1),0)</f>
        <v>0</v>
      </c>
      <c r="AK195" s="139" cm="1">
        <f t="array" ref="AK195">IF($D195&lt;=AK$5,$E195*INDEX($L$28:$BF$28,1,AK$5-$D195+1),0)</f>
        <v>0</v>
      </c>
      <c r="AL195" s="139" cm="1">
        <f t="array" ref="AL195">IF($D195&lt;=AL$5,$E195*INDEX($L$28:$BF$28,1,AL$5-$D195+1),0)</f>
        <v>0</v>
      </c>
      <c r="AM195" s="139" cm="1">
        <f t="array" ref="AM195">IF($D195&lt;=AM$5,$E195*INDEX($L$28:$BF$28,1,AM$5-$D195+1),0)</f>
        <v>0</v>
      </c>
      <c r="AN195" s="139" cm="1">
        <f t="array" ref="AN195">IF($D195&lt;=AN$5,$E195*INDEX($L$28:$BF$28,1,AN$5-$D195+1),0)</f>
        <v>0</v>
      </c>
      <c r="AO195" s="139" cm="1">
        <f t="array" ref="AO195">IF($D195&lt;=AO$5,$E195*INDEX($L$28:$BF$28,1,AO$5-$D195+1),0)</f>
        <v>0</v>
      </c>
      <c r="AP195" s="139" cm="1">
        <f t="array" ref="AP195">IF($D195&lt;=AP$5,$E195*INDEX($L$28:$BF$28,1,AP$5-$D195+1),0)</f>
        <v>0</v>
      </c>
      <c r="AQ195" s="139" cm="1">
        <f t="array" ref="AQ195">IF($D195&lt;=AQ$5,$E195*INDEX($L$28:$BF$28,1,AQ$5-$D195+1),0)</f>
        <v>0</v>
      </c>
      <c r="AR195" s="139" cm="1">
        <f t="array" ref="AR195">IF($D195&lt;=AR$5,$E195*INDEX($L$28:$BF$28,1,AR$5-$D195+1),0)</f>
        <v>0</v>
      </c>
      <c r="AS195" s="139" cm="1">
        <f t="array" ref="AS195">IF($D195&lt;=AS$5,$E195*INDEX($L$28:$BF$28,1,AS$5-$D195+1),0)</f>
        <v>0</v>
      </c>
      <c r="AT195" s="139" cm="1">
        <f t="array" ref="AT195">IF($D195&lt;=AT$5,$E195*INDEX($L$28:$BF$28,1,AT$5-$D195+1),0)</f>
        <v>0</v>
      </c>
      <c r="AU195" s="139" cm="1">
        <f t="array" ref="AU195">IF($D195&lt;=AU$5,$E195*INDEX($L$28:$BF$28,1,AU$5-$D195+1),0)</f>
        <v>0</v>
      </c>
      <c r="AV195" s="139" cm="1">
        <f t="array" ref="AV195">IF($D195&lt;=AV$5,$E195*INDEX($L$28:$BF$28,1,AV$5-$D195+1),0)</f>
        <v>0</v>
      </c>
      <c r="AW195" s="139" cm="1">
        <f t="array" ref="AW195">IF($D195&lt;=AW$5,$E195*INDEX($L$28:$BF$28,1,AW$5-$D195+1),0)</f>
        <v>0</v>
      </c>
      <c r="AX195" s="139" cm="1">
        <f t="array" ref="AX195">IF($D195&lt;=AX$5,$E195*INDEX($L$28:$BF$28,1,AX$5-$D195+1),0)</f>
        <v>0</v>
      </c>
      <c r="AY195" s="139" cm="1">
        <f t="array" ref="AY195">IF($D195&lt;=AY$5,$E195*INDEX($L$28:$BF$28,1,AY$5-$D195+1),0)</f>
        <v>0</v>
      </c>
      <c r="AZ195" s="139" cm="1">
        <f t="array" ref="AZ195">IF($D195&lt;=AZ$5,$E195*INDEX($L$28:$BF$28,1,AZ$5-$D195+1),0)</f>
        <v>0</v>
      </c>
      <c r="BA195" s="139" cm="1">
        <f t="array" ref="BA195">IF($D195&lt;=BA$5,$E195*INDEX($L$28:$BF$28,1,BA$5-$D195+1),0)</f>
        <v>0</v>
      </c>
      <c r="BB195" s="139" cm="1">
        <f t="array" ref="BB195">IF($D195&lt;=BB$5,$E195*INDEX($L$28:$BF$28,1,BB$5-$D195+1),0)</f>
        <v>0</v>
      </c>
      <c r="BC195" s="139" cm="1">
        <f t="array" ref="BC195">IF($D195&lt;=BC$5,$E195*INDEX($L$28:$BF$28,1,BC$5-$D195+1),0)</f>
        <v>0</v>
      </c>
      <c r="BD195" s="139" cm="1">
        <f t="array" ref="BD195">IF($D195&lt;=BD$5,$E195*INDEX($L$28:$BF$28,1,BD$5-$D195+1),0)</f>
        <v>0</v>
      </c>
      <c r="BE195" s="139" cm="1">
        <f t="array" ref="BE195">IF($D195&lt;=BE$5,$E195*INDEX($L$28:$BF$28,1,BE$5-$D195+1),0)</f>
        <v>0</v>
      </c>
      <c r="BF195" s="139" cm="1">
        <f t="array" ref="BF195">IF($D195&lt;=BF$5,$E195*INDEX($L$28:$BF$28,1,BF$5-$D195+1),0)</f>
        <v>0</v>
      </c>
      <c r="BH195" s="70">
        <f t="shared" ca="1" si="139"/>
        <v>0</v>
      </c>
      <c r="BI195" s="70">
        <f t="shared" ca="1" si="139"/>
        <v>0</v>
      </c>
      <c r="BJ195" s="70">
        <f t="shared" ca="1" si="139"/>
        <v>0</v>
      </c>
      <c r="BK195" s="70">
        <f t="shared" ca="1" si="139"/>
        <v>0</v>
      </c>
      <c r="BL195" s="70">
        <f t="shared" ca="1" si="139"/>
        <v>0</v>
      </c>
      <c r="BM195" s="70">
        <f t="shared" ca="1" si="139"/>
        <v>0</v>
      </c>
      <c r="BN195" s="70">
        <f t="shared" ca="1" si="139"/>
        <v>0</v>
      </c>
      <c r="BO195" s="70">
        <f t="shared" ca="1" si="139"/>
        <v>0</v>
      </c>
      <c r="BP195" s="70">
        <f t="shared" ca="1" si="139"/>
        <v>0</v>
      </c>
      <c r="BQ195" s="70">
        <f t="shared" ca="1" si="139"/>
        <v>0</v>
      </c>
      <c r="BR195" s="70">
        <f t="shared" ca="1" si="139"/>
        <v>0</v>
      </c>
      <c r="BS195" s="70">
        <f t="shared" ca="1" si="139"/>
        <v>0</v>
      </c>
      <c r="BT195" s="70">
        <f t="shared" ca="1" si="139"/>
        <v>0</v>
      </c>
      <c r="BU195" s="70">
        <f t="shared" ca="1" si="139"/>
        <v>0</v>
      </c>
      <c r="BV195" s="70">
        <f t="shared" ca="1" si="139"/>
        <v>0</v>
      </c>
      <c r="BW195" s="70">
        <f t="shared" ca="1" si="139"/>
        <v>0</v>
      </c>
      <c r="BX195" s="139"/>
      <c r="BY195" s="70">
        <f t="shared" ca="1" si="134"/>
        <v>0</v>
      </c>
      <c r="BZ195" s="70">
        <f t="shared" ca="1" si="134"/>
        <v>0</v>
      </c>
      <c r="CA195" s="70">
        <f t="shared" ca="1" si="134"/>
        <v>0</v>
      </c>
      <c r="CB195" s="70">
        <f t="shared" ca="1" si="134"/>
        <v>0</v>
      </c>
    </row>
    <row r="196" spans="2:80" s="217" customFormat="1" hidden="1" outlineLevel="1">
      <c r="B196" s="223">
        <f t="shared" si="136"/>
        <v>44408</v>
      </c>
      <c r="C196" s="136"/>
      <c r="D196" s="17">
        <f t="shared" si="137"/>
        <v>19</v>
      </c>
      <c r="E196" s="36" cm="1">
        <f t="array" ref="E196">INDEX(L$20:BF$20,1,D196)</f>
        <v>0</v>
      </c>
      <c r="F196" s="36"/>
      <c r="G196" s="36"/>
      <c r="H196" s="36"/>
      <c r="I196" s="36"/>
      <c r="J196" s="36"/>
      <c r="K196" s="36"/>
      <c r="L196" s="139" cm="1">
        <f t="array" ref="L196">IF($D196&lt;=L$5,$E196*INDEX($L$28:$BF$28,1,L$5-$D196+1),0)</f>
        <v>0</v>
      </c>
      <c r="M196" s="139" cm="1">
        <f t="array" ref="M196">IF($D196&lt;=M$5,$E196*INDEX($L$28:$BF$28,1,M$5-$D196+1),0)</f>
        <v>0</v>
      </c>
      <c r="N196" s="139" cm="1">
        <f t="array" ref="N196">IF($D196&lt;=N$5,$E196*INDEX($L$28:$BF$28,1,N$5-$D196+1),0)</f>
        <v>0</v>
      </c>
      <c r="O196" s="139" cm="1">
        <f t="array" ref="O196">IF($D196&lt;=O$5,$E196*INDEX($L$28:$BF$28,1,O$5-$D196+1),0)</f>
        <v>0</v>
      </c>
      <c r="P196" s="139" cm="1">
        <f t="array" ref="P196">IF($D196&lt;=P$5,$E196*INDEX($L$28:$BF$28,1,P$5-$D196+1),0)</f>
        <v>0</v>
      </c>
      <c r="Q196" s="139" cm="1">
        <f t="array" ref="Q196">IF($D196&lt;=Q$5,$E196*INDEX($L$28:$BF$28,1,Q$5-$D196+1),0)</f>
        <v>0</v>
      </c>
      <c r="R196" s="139" cm="1">
        <f t="array" ref="R196">IF($D196&lt;=R$5,$E196*INDEX($L$28:$BF$28,1,R$5-$D196+1),0)</f>
        <v>0</v>
      </c>
      <c r="S196" s="139" cm="1">
        <f t="array" ref="S196">IF($D196&lt;=S$5,$E196*INDEX($L$28:$BF$28,1,S$5-$D196+1),0)</f>
        <v>0</v>
      </c>
      <c r="T196" s="139" cm="1">
        <f t="array" ref="T196">IF($D196&lt;=T$5,$E196*INDEX($L$28:$BF$28,1,T$5-$D196+1),0)</f>
        <v>0</v>
      </c>
      <c r="U196" s="139" cm="1">
        <f t="array" ref="U196">IF($D196&lt;=U$5,$E196*INDEX($L$28:$BF$28,1,U$5-$D196+1),0)</f>
        <v>0</v>
      </c>
      <c r="V196" s="139" cm="1">
        <f t="array" ref="V196">IF($D196&lt;=V$5,$E196*INDEX($L$28:$BF$28,1,V$5-$D196+1),0)</f>
        <v>0</v>
      </c>
      <c r="W196" s="139" cm="1">
        <f t="array" ref="W196">IF($D196&lt;=W$5,$E196*INDEX($L$28:$BF$28,1,W$5-$D196+1),0)</f>
        <v>0</v>
      </c>
      <c r="X196" s="139" cm="1">
        <f t="array" ref="X196">IF($D196&lt;=X$5,$E196*INDEX($L$28:$BF$28,1,X$5-$D196+1),0)</f>
        <v>0</v>
      </c>
      <c r="Y196" s="139" cm="1">
        <f t="array" ref="Y196">IF($D196&lt;=Y$5,$E196*INDEX($L$28:$BF$28,1,Y$5-$D196+1),0)</f>
        <v>0</v>
      </c>
      <c r="Z196" s="139" cm="1">
        <f t="array" ref="Z196">IF($D196&lt;=Z$5,$E196*INDEX($L$28:$BF$28,1,Z$5-$D196+1),0)</f>
        <v>0</v>
      </c>
      <c r="AA196" s="139" cm="1">
        <f t="array" ref="AA196">IF($D196&lt;=AA$5,$E196*INDEX($L$28:$BF$28,1,AA$5-$D196+1),0)</f>
        <v>0</v>
      </c>
      <c r="AB196" s="139" cm="1">
        <f t="array" ref="AB196">IF($D196&lt;=AB$5,$E196*INDEX($L$28:$BF$28,1,AB$5-$D196+1),0)</f>
        <v>0</v>
      </c>
      <c r="AC196" s="139" cm="1">
        <f t="array" ref="AC196">IF($D196&lt;=AC$5,$E196*INDEX($L$28:$BF$28,1,AC$5-$D196+1),0)</f>
        <v>0</v>
      </c>
      <c r="AD196" s="139" cm="1">
        <f t="array" ref="AD196">IF($D196&lt;=AD$5,$E196*INDEX($L$28:$BF$28,1,AD$5-$D196+1),0)</f>
        <v>0</v>
      </c>
      <c r="AE196" s="139" cm="1">
        <f t="array" ref="AE196">IF($D196&lt;=AE$5,$E196*INDEX($L$28:$BF$28,1,AE$5-$D196+1),0)</f>
        <v>0</v>
      </c>
      <c r="AF196" s="139" cm="1">
        <f t="array" ref="AF196">IF($D196&lt;=AF$5,$E196*INDEX($L$28:$BF$28,1,AF$5-$D196+1),0)</f>
        <v>0</v>
      </c>
      <c r="AG196" s="139" cm="1">
        <f t="array" ref="AG196">IF($D196&lt;=AG$5,$E196*INDEX($L$28:$BF$28,1,AG$5-$D196+1),0)</f>
        <v>0</v>
      </c>
      <c r="AH196" s="139" cm="1">
        <f t="array" ref="AH196">IF($D196&lt;=AH$5,$E196*INDEX($L$28:$BF$28,1,AH$5-$D196+1),0)</f>
        <v>0</v>
      </c>
      <c r="AI196" s="139" cm="1">
        <f t="array" ref="AI196">IF($D196&lt;=AI$5,$E196*INDEX($L$28:$BF$28,1,AI$5-$D196+1),0)</f>
        <v>0</v>
      </c>
      <c r="AJ196" s="139" cm="1">
        <f t="array" ref="AJ196">IF($D196&lt;=AJ$5,$E196*INDEX($L$28:$BF$28,1,AJ$5-$D196+1),0)</f>
        <v>0</v>
      </c>
      <c r="AK196" s="139" cm="1">
        <f t="array" ref="AK196">IF($D196&lt;=AK$5,$E196*INDEX($L$28:$BF$28,1,AK$5-$D196+1),0)</f>
        <v>0</v>
      </c>
      <c r="AL196" s="139" cm="1">
        <f t="array" ref="AL196">IF($D196&lt;=AL$5,$E196*INDEX($L$28:$BF$28,1,AL$5-$D196+1),0)</f>
        <v>0</v>
      </c>
      <c r="AM196" s="139" cm="1">
        <f t="array" ref="AM196">IF($D196&lt;=AM$5,$E196*INDEX($L$28:$BF$28,1,AM$5-$D196+1),0)</f>
        <v>0</v>
      </c>
      <c r="AN196" s="139" cm="1">
        <f t="array" ref="AN196">IF($D196&lt;=AN$5,$E196*INDEX($L$28:$BF$28,1,AN$5-$D196+1),0)</f>
        <v>0</v>
      </c>
      <c r="AO196" s="139" cm="1">
        <f t="array" ref="AO196">IF($D196&lt;=AO$5,$E196*INDEX($L$28:$BF$28,1,AO$5-$D196+1),0)</f>
        <v>0</v>
      </c>
      <c r="AP196" s="139" cm="1">
        <f t="array" ref="AP196">IF($D196&lt;=AP$5,$E196*INDEX($L$28:$BF$28,1,AP$5-$D196+1),0)</f>
        <v>0</v>
      </c>
      <c r="AQ196" s="139" cm="1">
        <f t="array" ref="AQ196">IF($D196&lt;=AQ$5,$E196*INDEX($L$28:$BF$28,1,AQ$5-$D196+1),0)</f>
        <v>0</v>
      </c>
      <c r="AR196" s="139" cm="1">
        <f t="array" ref="AR196">IF($D196&lt;=AR$5,$E196*INDEX($L$28:$BF$28,1,AR$5-$D196+1),0)</f>
        <v>0</v>
      </c>
      <c r="AS196" s="139" cm="1">
        <f t="array" ref="AS196">IF($D196&lt;=AS$5,$E196*INDEX($L$28:$BF$28,1,AS$5-$D196+1),0)</f>
        <v>0</v>
      </c>
      <c r="AT196" s="139" cm="1">
        <f t="array" ref="AT196">IF($D196&lt;=AT$5,$E196*INDEX($L$28:$BF$28,1,AT$5-$D196+1),0)</f>
        <v>0</v>
      </c>
      <c r="AU196" s="139" cm="1">
        <f t="array" ref="AU196">IF($D196&lt;=AU$5,$E196*INDEX($L$28:$BF$28,1,AU$5-$D196+1),0)</f>
        <v>0</v>
      </c>
      <c r="AV196" s="139" cm="1">
        <f t="array" ref="AV196">IF($D196&lt;=AV$5,$E196*INDEX($L$28:$BF$28,1,AV$5-$D196+1),0)</f>
        <v>0</v>
      </c>
      <c r="AW196" s="139" cm="1">
        <f t="array" ref="AW196">IF($D196&lt;=AW$5,$E196*INDEX($L$28:$BF$28,1,AW$5-$D196+1),0)</f>
        <v>0</v>
      </c>
      <c r="AX196" s="139" cm="1">
        <f t="array" ref="AX196">IF($D196&lt;=AX$5,$E196*INDEX($L$28:$BF$28,1,AX$5-$D196+1),0)</f>
        <v>0</v>
      </c>
      <c r="AY196" s="139" cm="1">
        <f t="array" ref="AY196">IF($D196&lt;=AY$5,$E196*INDEX($L$28:$BF$28,1,AY$5-$D196+1),0)</f>
        <v>0</v>
      </c>
      <c r="AZ196" s="139" cm="1">
        <f t="array" ref="AZ196">IF($D196&lt;=AZ$5,$E196*INDEX($L$28:$BF$28,1,AZ$5-$D196+1),0)</f>
        <v>0</v>
      </c>
      <c r="BA196" s="139" cm="1">
        <f t="array" ref="BA196">IF($D196&lt;=BA$5,$E196*INDEX($L$28:$BF$28,1,BA$5-$D196+1),0)</f>
        <v>0</v>
      </c>
      <c r="BB196" s="139" cm="1">
        <f t="array" ref="BB196">IF($D196&lt;=BB$5,$E196*INDEX($L$28:$BF$28,1,BB$5-$D196+1),0)</f>
        <v>0</v>
      </c>
      <c r="BC196" s="139" cm="1">
        <f t="array" ref="BC196">IF($D196&lt;=BC$5,$E196*INDEX($L$28:$BF$28,1,BC$5-$D196+1),0)</f>
        <v>0</v>
      </c>
      <c r="BD196" s="139" cm="1">
        <f t="array" ref="BD196">IF($D196&lt;=BD$5,$E196*INDEX($L$28:$BF$28,1,BD$5-$D196+1),0)</f>
        <v>0</v>
      </c>
      <c r="BE196" s="139" cm="1">
        <f t="array" ref="BE196">IF($D196&lt;=BE$5,$E196*INDEX($L$28:$BF$28,1,BE$5-$D196+1),0)</f>
        <v>0</v>
      </c>
      <c r="BF196" s="139" cm="1">
        <f t="array" ref="BF196">IF($D196&lt;=BF$5,$E196*INDEX($L$28:$BF$28,1,BF$5-$D196+1),0)</f>
        <v>0</v>
      </c>
      <c r="BH196" s="70">
        <f t="shared" ca="1" si="139"/>
        <v>0</v>
      </c>
      <c r="BI196" s="70">
        <f t="shared" ca="1" si="139"/>
        <v>0</v>
      </c>
      <c r="BJ196" s="70">
        <f t="shared" ca="1" si="139"/>
        <v>0</v>
      </c>
      <c r="BK196" s="70">
        <f t="shared" ca="1" si="139"/>
        <v>0</v>
      </c>
      <c r="BL196" s="70">
        <f t="shared" ca="1" si="139"/>
        <v>0</v>
      </c>
      <c r="BM196" s="70">
        <f t="shared" ca="1" si="139"/>
        <v>0</v>
      </c>
      <c r="BN196" s="70">
        <f t="shared" ca="1" si="139"/>
        <v>0</v>
      </c>
      <c r="BO196" s="70">
        <f t="shared" ca="1" si="139"/>
        <v>0</v>
      </c>
      <c r="BP196" s="70">
        <f t="shared" ca="1" si="139"/>
        <v>0</v>
      </c>
      <c r="BQ196" s="70">
        <f t="shared" ca="1" si="139"/>
        <v>0</v>
      </c>
      <c r="BR196" s="70">
        <f t="shared" ca="1" si="139"/>
        <v>0</v>
      </c>
      <c r="BS196" s="70">
        <f t="shared" ca="1" si="139"/>
        <v>0</v>
      </c>
      <c r="BT196" s="70">
        <f t="shared" ca="1" si="139"/>
        <v>0</v>
      </c>
      <c r="BU196" s="70">
        <f t="shared" ca="1" si="139"/>
        <v>0</v>
      </c>
      <c r="BV196" s="70">
        <f t="shared" ca="1" si="139"/>
        <v>0</v>
      </c>
      <c r="BW196" s="70">
        <f t="shared" ca="1" si="139"/>
        <v>0</v>
      </c>
      <c r="BX196" s="139"/>
      <c r="BY196" s="70">
        <f t="shared" ca="1" si="134"/>
        <v>0</v>
      </c>
      <c r="BZ196" s="70">
        <f t="shared" ca="1" si="134"/>
        <v>0</v>
      </c>
      <c r="CA196" s="70">
        <f t="shared" ca="1" si="134"/>
        <v>0</v>
      </c>
      <c r="CB196" s="70">
        <f t="shared" ca="1" si="134"/>
        <v>0</v>
      </c>
    </row>
    <row r="197" spans="2:80" s="217" customFormat="1" hidden="1" outlineLevel="1">
      <c r="B197" s="223">
        <f t="shared" si="136"/>
        <v>44439</v>
      </c>
      <c r="C197" s="136"/>
      <c r="D197" s="17">
        <f t="shared" si="137"/>
        <v>20</v>
      </c>
      <c r="E197" s="36" cm="1">
        <f t="array" ref="E197">INDEX(L$20:BF$20,1,D197)</f>
        <v>0</v>
      </c>
      <c r="F197" s="36"/>
      <c r="G197" s="36"/>
      <c r="H197" s="36"/>
      <c r="I197" s="36"/>
      <c r="J197" s="36"/>
      <c r="K197" s="36"/>
      <c r="L197" s="139" cm="1">
        <f t="array" ref="L197">IF($D197&lt;=L$5,$E197*INDEX($L$28:$BF$28,1,L$5-$D197+1),0)</f>
        <v>0</v>
      </c>
      <c r="M197" s="139" cm="1">
        <f t="array" ref="M197">IF($D197&lt;=M$5,$E197*INDEX($L$28:$BF$28,1,M$5-$D197+1),0)</f>
        <v>0</v>
      </c>
      <c r="N197" s="139" cm="1">
        <f t="array" ref="N197">IF($D197&lt;=N$5,$E197*INDEX($L$28:$BF$28,1,N$5-$D197+1),0)</f>
        <v>0</v>
      </c>
      <c r="O197" s="139" cm="1">
        <f t="array" ref="O197">IF($D197&lt;=O$5,$E197*INDEX($L$28:$BF$28,1,O$5-$D197+1),0)</f>
        <v>0</v>
      </c>
      <c r="P197" s="139" cm="1">
        <f t="array" ref="P197">IF($D197&lt;=P$5,$E197*INDEX($L$28:$BF$28,1,P$5-$D197+1),0)</f>
        <v>0</v>
      </c>
      <c r="Q197" s="139" cm="1">
        <f t="array" ref="Q197">IF($D197&lt;=Q$5,$E197*INDEX($L$28:$BF$28,1,Q$5-$D197+1),0)</f>
        <v>0</v>
      </c>
      <c r="R197" s="139" cm="1">
        <f t="array" ref="R197">IF($D197&lt;=R$5,$E197*INDEX($L$28:$BF$28,1,R$5-$D197+1),0)</f>
        <v>0</v>
      </c>
      <c r="S197" s="139" cm="1">
        <f t="array" ref="S197">IF($D197&lt;=S$5,$E197*INDEX($L$28:$BF$28,1,S$5-$D197+1),0)</f>
        <v>0</v>
      </c>
      <c r="T197" s="139" cm="1">
        <f t="array" ref="T197">IF($D197&lt;=T$5,$E197*INDEX($L$28:$BF$28,1,T$5-$D197+1),0)</f>
        <v>0</v>
      </c>
      <c r="U197" s="139" cm="1">
        <f t="array" ref="U197">IF($D197&lt;=U$5,$E197*INDEX($L$28:$BF$28,1,U$5-$D197+1),0)</f>
        <v>0</v>
      </c>
      <c r="V197" s="139" cm="1">
        <f t="array" ref="V197">IF($D197&lt;=V$5,$E197*INDEX($L$28:$BF$28,1,V$5-$D197+1),0)</f>
        <v>0</v>
      </c>
      <c r="W197" s="139" cm="1">
        <f t="array" ref="W197">IF($D197&lt;=W$5,$E197*INDEX($L$28:$BF$28,1,W$5-$D197+1),0)</f>
        <v>0</v>
      </c>
      <c r="X197" s="139" cm="1">
        <f t="array" ref="X197">IF($D197&lt;=X$5,$E197*INDEX($L$28:$BF$28,1,X$5-$D197+1),0)</f>
        <v>0</v>
      </c>
      <c r="Y197" s="139" cm="1">
        <f t="array" ref="Y197">IF($D197&lt;=Y$5,$E197*INDEX($L$28:$BF$28,1,Y$5-$D197+1),0)</f>
        <v>0</v>
      </c>
      <c r="Z197" s="139" cm="1">
        <f t="array" ref="Z197">IF($D197&lt;=Z$5,$E197*INDEX($L$28:$BF$28,1,Z$5-$D197+1),0)</f>
        <v>0</v>
      </c>
      <c r="AA197" s="139" cm="1">
        <f t="array" ref="AA197">IF($D197&lt;=AA$5,$E197*INDEX($L$28:$BF$28,1,AA$5-$D197+1),0)</f>
        <v>0</v>
      </c>
      <c r="AB197" s="139" cm="1">
        <f t="array" ref="AB197">IF($D197&lt;=AB$5,$E197*INDEX($L$28:$BF$28,1,AB$5-$D197+1),0)</f>
        <v>0</v>
      </c>
      <c r="AC197" s="139" cm="1">
        <f t="array" ref="AC197">IF($D197&lt;=AC$5,$E197*INDEX($L$28:$BF$28,1,AC$5-$D197+1),0)</f>
        <v>0</v>
      </c>
      <c r="AD197" s="139" cm="1">
        <f t="array" ref="AD197">IF($D197&lt;=AD$5,$E197*INDEX($L$28:$BF$28,1,AD$5-$D197+1),0)</f>
        <v>0</v>
      </c>
      <c r="AE197" s="139" cm="1">
        <f t="array" ref="AE197">IF($D197&lt;=AE$5,$E197*INDEX($L$28:$BF$28,1,AE$5-$D197+1),0)</f>
        <v>0</v>
      </c>
      <c r="AF197" s="139" cm="1">
        <f t="array" ref="AF197">IF($D197&lt;=AF$5,$E197*INDEX($L$28:$BF$28,1,AF$5-$D197+1),0)</f>
        <v>0</v>
      </c>
      <c r="AG197" s="139" cm="1">
        <f t="array" ref="AG197">IF($D197&lt;=AG$5,$E197*INDEX($L$28:$BF$28,1,AG$5-$D197+1),0)</f>
        <v>0</v>
      </c>
      <c r="AH197" s="139" cm="1">
        <f t="array" ref="AH197">IF($D197&lt;=AH$5,$E197*INDEX($L$28:$BF$28,1,AH$5-$D197+1),0)</f>
        <v>0</v>
      </c>
      <c r="AI197" s="139" cm="1">
        <f t="array" ref="AI197">IF($D197&lt;=AI$5,$E197*INDEX($L$28:$BF$28,1,AI$5-$D197+1),0)</f>
        <v>0</v>
      </c>
      <c r="AJ197" s="139" cm="1">
        <f t="array" ref="AJ197">IF($D197&lt;=AJ$5,$E197*INDEX($L$28:$BF$28,1,AJ$5-$D197+1),0)</f>
        <v>0</v>
      </c>
      <c r="AK197" s="139" cm="1">
        <f t="array" ref="AK197">IF($D197&lt;=AK$5,$E197*INDEX($L$28:$BF$28,1,AK$5-$D197+1),0)</f>
        <v>0</v>
      </c>
      <c r="AL197" s="139" cm="1">
        <f t="array" ref="AL197">IF($D197&lt;=AL$5,$E197*INDEX($L$28:$BF$28,1,AL$5-$D197+1),0)</f>
        <v>0</v>
      </c>
      <c r="AM197" s="139" cm="1">
        <f t="array" ref="AM197">IF($D197&lt;=AM$5,$E197*INDEX($L$28:$BF$28,1,AM$5-$D197+1),0)</f>
        <v>0</v>
      </c>
      <c r="AN197" s="139" cm="1">
        <f t="array" ref="AN197">IF($D197&lt;=AN$5,$E197*INDEX($L$28:$BF$28,1,AN$5-$D197+1),0)</f>
        <v>0</v>
      </c>
      <c r="AO197" s="139" cm="1">
        <f t="array" ref="AO197">IF($D197&lt;=AO$5,$E197*INDEX($L$28:$BF$28,1,AO$5-$D197+1),0)</f>
        <v>0</v>
      </c>
      <c r="AP197" s="139" cm="1">
        <f t="array" ref="AP197">IF($D197&lt;=AP$5,$E197*INDEX($L$28:$BF$28,1,AP$5-$D197+1),0)</f>
        <v>0</v>
      </c>
      <c r="AQ197" s="139" cm="1">
        <f t="array" ref="AQ197">IF($D197&lt;=AQ$5,$E197*INDEX($L$28:$BF$28,1,AQ$5-$D197+1),0)</f>
        <v>0</v>
      </c>
      <c r="AR197" s="139" cm="1">
        <f t="array" ref="AR197">IF($D197&lt;=AR$5,$E197*INDEX($L$28:$BF$28,1,AR$5-$D197+1),0)</f>
        <v>0</v>
      </c>
      <c r="AS197" s="139" cm="1">
        <f t="array" ref="AS197">IF($D197&lt;=AS$5,$E197*INDEX($L$28:$BF$28,1,AS$5-$D197+1),0)</f>
        <v>0</v>
      </c>
      <c r="AT197" s="139" cm="1">
        <f t="array" ref="AT197">IF($D197&lt;=AT$5,$E197*INDEX($L$28:$BF$28,1,AT$5-$D197+1),0)</f>
        <v>0</v>
      </c>
      <c r="AU197" s="139" cm="1">
        <f t="array" ref="AU197">IF($D197&lt;=AU$5,$E197*INDEX($L$28:$BF$28,1,AU$5-$D197+1),0)</f>
        <v>0</v>
      </c>
      <c r="AV197" s="139" cm="1">
        <f t="array" ref="AV197">IF($D197&lt;=AV$5,$E197*INDEX($L$28:$BF$28,1,AV$5-$D197+1),0)</f>
        <v>0</v>
      </c>
      <c r="AW197" s="139" cm="1">
        <f t="array" ref="AW197">IF($D197&lt;=AW$5,$E197*INDEX($L$28:$BF$28,1,AW$5-$D197+1),0)</f>
        <v>0</v>
      </c>
      <c r="AX197" s="139" cm="1">
        <f t="array" ref="AX197">IF($D197&lt;=AX$5,$E197*INDEX($L$28:$BF$28,1,AX$5-$D197+1),0)</f>
        <v>0</v>
      </c>
      <c r="AY197" s="139" cm="1">
        <f t="array" ref="AY197">IF($D197&lt;=AY$5,$E197*INDEX($L$28:$BF$28,1,AY$5-$D197+1),0)</f>
        <v>0</v>
      </c>
      <c r="AZ197" s="139" cm="1">
        <f t="array" ref="AZ197">IF($D197&lt;=AZ$5,$E197*INDEX($L$28:$BF$28,1,AZ$5-$D197+1),0)</f>
        <v>0</v>
      </c>
      <c r="BA197" s="139" cm="1">
        <f t="array" ref="BA197">IF($D197&lt;=BA$5,$E197*INDEX($L$28:$BF$28,1,BA$5-$D197+1),0)</f>
        <v>0</v>
      </c>
      <c r="BB197" s="139" cm="1">
        <f t="array" ref="BB197">IF($D197&lt;=BB$5,$E197*INDEX($L$28:$BF$28,1,BB$5-$D197+1),0)</f>
        <v>0</v>
      </c>
      <c r="BC197" s="139" cm="1">
        <f t="array" ref="BC197">IF($D197&lt;=BC$5,$E197*INDEX($L$28:$BF$28,1,BC$5-$D197+1),0)</f>
        <v>0</v>
      </c>
      <c r="BD197" s="139" cm="1">
        <f t="array" ref="BD197">IF($D197&lt;=BD$5,$E197*INDEX($L$28:$BF$28,1,BD$5-$D197+1),0)</f>
        <v>0</v>
      </c>
      <c r="BE197" s="139" cm="1">
        <f t="array" ref="BE197">IF($D197&lt;=BE$5,$E197*INDEX($L$28:$BF$28,1,BE$5-$D197+1),0)</f>
        <v>0</v>
      </c>
      <c r="BF197" s="139" cm="1">
        <f t="array" ref="BF197">IF($D197&lt;=BF$5,$E197*INDEX($L$28:$BF$28,1,BF$5-$D197+1),0)</f>
        <v>0</v>
      </c>
      <c r="BH197" s="70">
        <f t="shared" ca="1" si="139"/>
        <v>0</v>
      </c>
      <c r="BI197" s="70">
        <f t="shared" ca="1" si="139"/>
        <v>0</v>
      </c>
      <c r="BJ197" s="70">
        <f t="shared" ca="1" si="139"/>
        <v>0</v>
      </c>
      <c r="BK197" s="70">
        <f t="shared" ca="1" si="139"/>
        <v>0</v>
      </c>
      <c r="BL197" s="70">
        <f t="shared" ca="1" si="139"/>
        <v>0</v>
      </c>
      <c r="BM197" s="70">
        <f t="shared" ca="1" si="139"/>
        <v>0</v>
      </c>
      <c r="BN197" s="70">
        <f t="shared" ca="1" si="139"/>
        <v>0</v>
      </c>
      <c r="BO197" s="70">
        <f t="shared" ca="1" si="139"/>
        <v>0</v>
      </c>
      <c r="BP197" s="70">
        <f t="shared" ca="1" si="139"/>
        <v>0</v>
      </c>
      <c r="BQ197" s="70">
        <f t="shared" ca="1" si="139"/>
        <v>0</v>
      </c>
      <c r="BR197" s="70">
        <f t="shared" ca="1" si="139"/>
        <v>0</v>
      </c>
      <c r="BS197" s="70">
        <f t="shared" ca="1" si="139"/>
        <v>0</v>
      </c>
      <c r="BT197" s="70">
        <f t="shared" ca="1" si="139"/>
        <v>0</v>
      </c>
      <c r="BU197" s="70">
        <f t="shared" ca="1" si="139"/>
        <v>0</v>
      </c>
      <c r="BV197" s="70">
        <f t="shared" ca="1" si="139"/>
        <v>0</v>
      </c>
      <c r="BW197" s="70">
        <f t="shared" ca="1" si="139"/>
        <v>0</v>
      </c>
      <c r="BX197" s="139"/>
      <c r="BY197" s="70">
        <f t="shared" ca="1" si="134"/>
        <v>0</v>
      </c>
      <c r="BZ197" s="70">
        <f t="shared" ca="1" si="134"/>
        <v>0</v>
      </c>
      <c r="CA197" s="70">
        <f t="shared" ca="1" si="134"/>
        <v>0</v>
      </c>
      <c r="CB197" s="70">
        <f t="shared" ca="1" si="134"/>
        <v>0</v>
      </c>
    </row>
    <row r="198" spans="2:80" s="217" customFormat="1" hidden="1" outlineLevel="1">
      <c r="B198" s="223">
        <f t="shared" si="136"/>
        <v>44469</v>
      </c>
      <c r="C198" s="136"/>
      <c r="D198" s="17">
        <f t="shared" si="137"/>
        <v>21</v>
      </c>
      <c r="E198" s="36" cm="1">
        <f t="array" ref="E198">INDEX(L$20:BF$20,1,D198)</f>
        <v>0</v>
      </c>
      <c r="F198" s="36"/>
      <c r="G198" s="36"/>
      <c r="H198" s="36"/>
      <c r="I198" s="36"/>
      <c r="J198" s="36"/>
      <c r="K198" s="36"/>
      <c r="L198" s="139" cm="1">
        <f t="array" ref="L198">IF($D198&lt;=L$5,$E198*INDEX($L$28:$BF$28,1,L$5-$D198+1),0)</f>
        <v>0</v>
      </c>
      <c r="M198" s="139" cm="1">
        <f t="array" ref="M198">IF($D198&lt;=M$5,$E198*INDEX($L$28:$BF$28,1,M$5-$D198+1),0)</f>
        <v>0</v>
      </c>
      <c r="N198" s="139" cm="1">
        <f t="array" ref="N198">IF($D198&lt;=N$5,$E198*INDEX($L$28:$BF$28,1,N$5-$D198+1),0)</f>
        <v>0</v>
      </c>
      <c r="O198" s="139" cm="1">
        <f t="array" ref="O198">IF($D198&lt;=O$5,$E198*INDEX($L$28:$BF$28,1,O$5-$D198+1),0)</f>
        <v>0</v>
      </c>
      <c r="P198" s="139" cm="1">
        <f t="array" ref="P198">IF($D198&lt;=P$5,$E198*INDEX($L$28:$BF$28,1,P$5-$D198+1),0)</f>
        <v>0</v>
      </c>
      <c r="Q198" s="139" cm="1">
        <f t="array" ref="Q198">IF($D198&lt;=Q$5,$E198*INDEX($L$28:$BF$28,1,Q$5-$D198+1),0)</f>
        <v>0</v>
      </c>
      <c r="R198" s="139" cm="1">
        <f t="array" ref="R198">IF($D198&lt;=R$5,$E198*INDEX($L$28:$BF$28,1,R$5-$D198+1),0)</f>
        <v>0</v>
      </c>
      <c r="S198" s="139" cm="1">
        <f t="array" ref="S198">IF($D198&lt;=S$5,$E198*INDEX($L$28:$BF$28,1,S$5-$D198+1),0)</f>
        <v>0</v>
      </c>
      <c r="T198" s="139" cm="1">
        <f t="array" ref="T198">IF($D198&lt;=T$5,$E198*INDEX($L$28:$BF$28,1,T$5-$D198+1),0)</f>
        <v>0</v>
      </c>
      <c r="U198" s="139" cm="1">
        <f t="array" ref="U198">IF($D198&lt;=U$5,$E198*INDEX($L$28:$BF$28,1,U$5-$D198+1),0)</f>
        <v>0</v>
      </c>
      <c r="V198" s="139" cm="1">
        <f t="array" ref="V198">IF($D198&lt;=V$5,$E198*INDEX($L$28:$BF$28,1,V$5-$D198+1),0)</f>
        <v>0</v>
      </c>
      <c r="W198" s="139" cm="1">
        <f t="array" ref="W198">IF($D198&lt;=W$5,$E198*INDEX($L$28:$BF$28,1,W$5-$D198+1),0)</f>
        <v>0</v>
      </c>
      <c r="X198" s="139" cm="1">
        <f t="array" ref="X198">IF($D198&lt;=X$5,$E198*INDEX($L$28:$BF$28,1,X$5-$D198+1),0)</f>
        <v>0</v>
      </c>
      <c r="Y198" s="139" cm="1">
        <f t="array" ref="Y198">IF($D198&lt;=Y$5,$E198*INDEX($L$28:$BF$28,1,Y$5-$D198+1),0)</f>
        <v>0</v>
      </c>
      <c r="Z198" s="139" cm="1">
        <f t="array" ref="Z198">IF($D198&lt;=Z$5,$E198*INDEX($L$28:$BF$28,1,Z$5-$D198+1),0)</f>
        <v>0</v>
      </c>
      <c r="AA198" s="139" cm="1">
        <f t="array" ref="AA198">IF($D198&lt;=AA$5,$E198*INDEX($L$28:$BF$28,1,AA$5-$D198+1),0)</f>
        <v>0</v>
      </c>
      <c r="AB198" s="139" cm="1">
        <f t="array" ref="AB198">IF($D198&lt;=AB$5,$E198*INDEX($L$28:$BF$28,1,AB$5-$D198+1),0)</f>
        <v>0</v>
      </c>
      <c r="AC198" s="139" cm="1">
        <f t="array" ref="AC198">IF($D198&lt;=AC$5,$E198*INDEX($L$28:$BF$28,1,AC$5-$D198+1),0)</f>
        <v>0</v>
      </c>
      <c r="AD198" s="139" cm="1">
        <f t="array" ref="AD198">IF($D198&lt;=AD$5,$E198*INDEX($L$28:$BF$28,1,AD$5-$D198+1),0)</f>
        <v>0</v>
      </c>
      <c r="AE198" s="139" cm="1">
        <f t="array" ref="AE198">IF($D198&lt;=AE$5,$E198*INDEX($L$28:$BF$28,1,AE$5-$D198+1),0)</f>
        <v>0</v>
      </c>
      <c r="AF198" s="139" cm="1">
        <f t="array" ref="AF198">IF($D198&lt;=AF$5,$E198*INDEX($L$28:$BF$28,1,AF$5-$D198+1),0)</f>
        <v>0</v>
      </c>
      <c r="AG198" s="139" cm="1">
        <f t="array" ref="AG198">IF($D198&lt;=AG$5,$E198*INDEX($L$28:$BF$28,1,AG$5-$D198+1),0)</f>
        <v>0</v>
      </c>
      <c r="AH198" s="139" cm="1">
        <f t="array" ref="AH198">IF($D198&lt;=AH$5,$E198*INDEX($L$28:$BF$28,1,AH$5-$D198+1),0)</f>
        <v>0</v>
      </c>
      <c r="AI198" s="139" cm="1">
        <f t="array" ref="AI198">IF($D198&lt;=AI$5,$E198*INDEX($L$28:$BF$28,1,AI$5-$D198+1),0)</f>
        <v>0</v>
      </c>
      <c r="AJ198" s="139" cm="1">
        <f t="array" ref="AJ198">IF($D198&lt;=AJ$5,$E198*INDEX($L$28:$BF$28,1,AJ$5-$D198+1),0)</f>
        <v>0</v>
      </c>
      <c r="AK198" s="139" cm="1">
        <f t="array" ref="AK198">IF($D198&lt;=AK$5,$E198*INDEX($L$28:$BF$28,1,AK$5-$D198+1),0)</f>
        <v>0</v>
      </c>
      <c r="AL198" s="139" cm="1">
        <f t="array" ref="AL198">IF($D198&lt;=AL$5,$E198*INDEX($L$28:$BF$28,1,AL$5-$D198+1),0)</f>
        <v>0</v>
      </c>
      <c r="AM198" s="139" cm="1">
        <f t="array" ref="AM198">IF($D198&lt;=AM$5,$E198*INDEX($L$28:$BF$28,1,AM$5-$D198+1),0)</f>
        <v>0</v>
      </c>
      <c r="AN198" s="139" cm="1">
        <f t="array" ref="AN198">IF($D198&lt;=AN$5,$E198*INDEX($L$28:$BF$28,1,AN$5-$D198+1),0)</f>
        <v>0</v>
      </c>
      <c r="AO198" s="139" cm="1">
        <f t="array" ref="AO198">IF($D198&lt;=AO$5,$E198*INDEX($L$28:$BF$28,1,AO$5-$D198+1),0)</f>
        <v>0</v>
      </c>
      <c r="AP198" s="139" cm="1">
        <f t="array" ref="AP198">IF($D198&lt;=AP$5,$E198*INDEX($L$28:$BF$28,1,AP$5-$D198+1),0)</f>
        <v>0</v>
      </c>
      <c r="AQ198" s="139" cm="1">
        <f t="array" ref="AQ198">IF($D198&lt;=AQ$5,$E198*INDEX($L$28:$BF$28,1,AQ$5-$D198+1),0)</f>
        <v>0</v>
      </c>
      <c r="AR198" s="139" cm="1">
        <f t="array" ref="AR198">IF($D198&lt;=AR$5,$E198*INDEX($L$28:$BF$28,1,AR$5-$D198+1),0)</f>
        <v>0</v>
      </c>
      <c r="AS198" s="139" cm="1">
        <f t="array" ref="AS198">IF($D198&lt;=AS$5,$E198*INDEX($L$28:$BF$28,1,AS$5-$D198+1),0)</f>
        <v>0</v>
      </c>
      <c r="AT198" s="139" cm="1">
        <f t="array" ref="AT198">IF($D198&lt;=AT$5,$E198*INDEX($L$28:$BF$28,1,AT$5-$D198+1),0)</f>
        <v>0</v>
      </c>
      <c r="AU198" s="139" cm="1">
        <f t="array" ref="AU198">IF($D198&lt;=AU$5,$E198*INDEX($L$28:$BF$28,1,AU$5-$D198+1),0)</f>
        <v>0</v>
      </c>
      <c r="AV198" s="139" cm="1">
        <f t="array" ref="AV198">IF($D198&lt;=AV$5,$E198*INDEX($L$28:$BF$28,1,AV$5-$D198+1),0)</f>
        <v>0</v>
      </c>
      <c r="AW198" s="139" cm="1">
        <f t="array" ref="AW198">IF($D198&lt;=AW$5,$E198*INDEX($L$28:$BF$28,1,AW$5-$D198+1),0)</f>
        <v>0</v>
      </c>
      <c r="AX198" s="139" cm="1">
        <f t="array" ref="AX198">IF($D198&lt;=AX$5,$E198*INDEX($L$28:$BF$28,1,AX$5-$D198+1),0)</f>
        <v>0</v>
      </c>
      <c r="AY198" s="139" cm="1">
        <f t="array" ref="AY198">IF($D198&lt;=AY$5,$E198*INDEX($L$28:$BF$28,1,AY$5-$D198+1),0)</f>
        <v>0</v>
      </c>
      <c r="AZ198" s="139" cm="1">
        <f t="array" ref="AZ198">IF($D198&lt;=AZ$5,$E198*INDEX($L$28:$BF$28,1,AZ$5-$D198+1),0)</f>
        <v>0</v>
      </c>
      <c r="BA198" s="139" cm="1">
        <f t="array" ref="BA198">IF($D198&lt;=BA$5,$E198*INDEX($L$28:$BF$28,1,BA$5-$D198+1),0)</f>
        <v>0</v>
      </c>
      <c r="BB198" s="139" cm="1">
        <f t="array" ref="BB198">IF($D198&lt;=BB$5,$E198*INDEX($L$28:$BF$28,1,BB$5-$D198+1),0)</f>
        <v>0</v>
      </c>
      <c r="BC198" s="139" cm="1">
        <f t="array" ref="BC198">IF($D198&lt;=BC$5,$E198*INDEX($L$28:$BF$28,1,BC$5-$D198+1),0)</f>
        <v>0</v>
      </c>
      <c r="BD198" s="139" cm="1">
        <f t="array" ref="BD198">IF($D198&lt;=BD$5,$E198*INDEX($L$28:$BF$28,1,BD$5-$D198+1),0)</f>
        <v>0</v>
      </c>
      <c r="BE198" s="139" cm="1">
        <f t="array" ref="BE198">IF($D198&lt;=BE$5,$E198*INDEX($L$28:$BF$28,1,BE$5-$D198+1),0)</f>
        <v>0</v>
      </c>
      <c r="BF198" s="139" cm="1">
        <f t="array" ref="BF198">IF($D198&lt;=BF$5,$E198*INDEX($L$28:$BF$28,1,BF$5-$D198+1),0)</f>
        <v>0</v>
      </c>
      <c r="BH198" s="70">
        <f t="shared" ca="1" si="139"/>
        <v>0</v>
      </c>
      <c r="BI198" s="70">
        <f t="shared" ca="1" si="139"/>
        <v>0</v>
      </c>
      <c r="BJ198" s="70">
        <f t="shared" ca="1" si="139"/>
        <v>0</v>
      </c>
      <c r="BK198" s="70">
        <f t="shared" ca="1" si="139"/>
        <v>0</v>
      </c>
      <c r="BL198" s="70">
        <f t="shared" ca="1" si="139"/>
        <v>0</v>
      </c>
      <c r="BM198" s="70">
        <f t="shared" ca="1" si="139"/>
        <v>0</v>
      </c>
      <c r="BN198" s="70">
        <f t="shared" ca="1" si="139"/>
        <v>0</v>
      </c>
      <c r="BO198" s="70">
        <f t="shared" ca="1" si="139"/>
        <v>0</v>
      </c>
      <c r="BP198" s="70">
        <f t="shared" ca="1" si="139"/>
        <v>0</v>
      </c>
      <c r="BQ198" s="70">
        <f t="shared" ca="1" si="139"/>
        <v>0</v>
      </c>
      <c r="BR198" s="70">
        <f t="shared" ca="1" si="139"/>
        <v>0</v>
      </c>
      <c r="BS198" s="70">
        <f t="shared" ca="1" si="139"/>
        <v>0</v>
      </c>
      <c r="BT198" s="70">
        <f t="shared" ca="1" si="139"/>
        <v>0</v>
      </c>
      <c r="BU198" s="70">
        <f t="shared" ca="1" si="139"/>
        <v>0</v>
      </c>
      <c r="BV198" s="70">
        <f t="shared" ca="1" si="139"/>
        <v>0</v>
      </c>
      <c r="BW198" s="70">
        <f t="shared" ca="1" si="139"/>
        <v>0</v>
      </c>
      <c r="BX198" s="139"/>
      <c r="BY198" s="70">
        <f t="shared" ca="1" si="134"/>
        <v>0</v>
      </c>
      <c r="BZ198" s="70">
        <f t="shared" ca="1" si="134"/>
        <v>0</v>
      </c>
      <c r="CA198" s="70">
        <f t="shared" ca="1" si="134"/>
        <v>0</v>
      </c>
      <c r="CB198" s="70">
        <f t="shared" ca="1" si="134"/>
        <v>0</v>
      </c>
    </row>
    <row r="199" spans="2:80" s="217" customFormat="1" hidden="1" outlineLevel="1">
      <c r="B199" s="223">
        <f t="shared" si="136"/>
        <v>44500</v>
      </c>
      <c r="C199" s="136"/>
      <c r="D199" s="17">
        <f t="shared" si="137"/>
        <v>22</v>
      </c>
      <c r="E199" s="36" cm="1">
        <f t="array" ref="E199">INDEX(L$20:BF$20,1,D199)</f>
        <v>0</v>
      </c>
      <c r="F199" s="36"/>
      <c r="G199" s="36"/>
      <c r="H199" s="36"/>
      <c r="I199" s="36"/>
      <c r="J199" s="36"/>
      <c r="K199" s="36"/>
      <c r="L199" s="139" cm="1">
        <f t="array" ref="L199">IF($D199&lt;=L$5,$E199*INDEX($L$28:$BF$28,1,L$5-$D199+1),0)</f>
        <v>0</v>
      </c>
      <c r="M199" s="139" cm="1">
        <f t="array" ref="M199">IF($D199&lt;=M$5,$E199*INDEX($L$28:$BF$28,1,M$5-$D199+1),0)</f>
        <v>0</v>
      </c>
      <c r="N199" s="139" cm="1">
        <f t="array" ref="N199">IF($D199&lt;=N$5,$E199*INDEX($L$28:$BF$28,1,N$5-$D199+1),0)</f>
        <v>0</v>
      </c>
      <c r="O199" s="139" cm="1">
        <f t="array" ref="O199">IF($D199&lt;=O$5,$E199*INDEX($L$28:$BF$28,1,O$5-$D199+1),0)</f>
        <v>0</v>
      </c>
      <c r="P199" s="139" cm="1">
        <f t="array" ref="P199">IF($D199&lt;=P$5,$E199*INDEX($L$28:$BF$28,1,P$5-$D199+1),0)</f>
        <v>0</v>
      </c>
      <c r="Q199" s="139" cm="1">
        <f t="array" ref="Q199">IF($D199&lt;=Q$5,$E199*INDEX($L$28:$BF$28,1,Q$5-$D199+1),0)</f>
        <v>0</v>
      </c>
      <c r="R199" s="139" cm="1">
        <f t="array" ref="R199">IF($D199&lt;=R$5,$E199*INDEX($L$28:$BF$28,1,R$5-$D199+1),0)</f>
        <v>0</v>
      </c>
      <c r="S199" s="139" cm="1">
        <f t="array" ref="S199">IF($D199&lt;=S$5,$E199*INDEX($L$28:$BF$28,1,S$5-$D199+1),0)</f>
        <v>0</v>
      </c>
      <c r="T199" s="139" cm="1">
        <f t="array" ref="T199">IF($D199&lt;=T$5,$E199*INDEX($L$28:$BF$28,1,T$5-$D199+1),0)</f>
        <v>0</v>
      </c>
      <c r="U199" s="139" cm="1">
        <f t="array" ref="U199">IF($D199&lt;=U$5,$E199*INDEX($L$28:$BF$28,1,U$5-$D199+1),0)</f>
        <v>0</v>
      </c>
      <c r="V199" s="139" cm="1">
        <f t="array" ref="V199">IF($D199&lt;=V$5,$E199*INDEX($L$28:$BF$28,1,V$5-$D199+1),0)</f>
        <v>0</v>
      </c>
      <c r="W199" s="139" cm="1">
        <f t="array" ref="W199">IF($D199&lt;=W$5,$E199*INDEX($L$28:$BF$28,1,W$5-$D199+1),0)</f>
        <v>0</v>
      </c>
      <c r="X199" s="139" cm="1">
        <f t="array" ref="X199">IF($D199&lt;=X$5,$E199*INDEX($L$28:$BF$28,1,X$5-$D199+1),0)</f>
        <v>0</v>
      </c>
      <c r="Y199" s="139" cm="1">
        <f t="array" ref="Y199">IF($D199&lt;=Y$5,$E199*INDEX($L$28:$BF$28,1,Y$5-$D199+1),0)</f>
        <v>0</v>
      </c>
      <c r="Z199" s="139" cm="1">
        <f t="array" ref="Z199">IF($D199&lt;=Z$5,$E199*INDEX($L$28:$BF$28,1,Z$5-$D199+1),0)</f>
        <v>0</v>
      </c>
      <c r="AA199" s="139" cm="1">
        <f t="array" ref="AA199">IF($D199&lt;=AA$5,$E199*INDEX($L$28:$BF$28,1,AA$5-$D199+1),0)</f>
        <v>0</v>
      </c>
      <c r="AB199" s="139" cm="1">
        <f t="array" ref="AB199">IF($D199&lt;=AB$5,$E199*INDEX($L$28:$BF$28,1,AB$5-$D199+1),0)</f>
        <v>0</v>
      </c>
      <c r="AC199" s="139" cm="1">
        <f t="array" ref="AC199">IF($D199&lt;=AC$5,$E199*INDEX($L$28:$BF$28,1,AC$5-$D199+1),0)</f>
        <v>0</v>
      </c>
      <c r="AD199" s="139" cm="1">
        <f t="array" ref="AD199">IF($D199&lt;=AD$5,$E199*INDEX($L$28:$BF$28,1,AD$5-$D199+1),0)</f>
        <v>0</v>
      </c>
      <c r="AE199" s="139" cm="1">
        <f t="array" ref="AE199">IF($D199&lt;=AE$5,$E199*INDEX($L$28:$BF$28,1,AE$5-$D199+1),0)</f>
        <v>0</v>
      </c>
      <c r="AF199" s="139" cm="1">
        <f t="array" ref="AF199">IF($D199&lt;=AF$5,$E199*INDEX($L$28:$BF$28,1,AF$5-$D199+1),0)</f>
        <v>0</v>
      </c>
      <c r="AG199" s="139" cm="1">
        <f t="array" ref="AG199">IF($D199&lt;=AG$5,$E199*INDEX($L$28:$BF$28,1,AG$5-$D199+1),0)</f>
        <v>0</v>
      </c>
      <c r="AH199" s="139" cm="1">
        <f t="array" ref="AH199">IF($D199&lt;=AH$5,$E199*INDEX($L$28:$BF$28,1,AH$5-$D199+1),0)</f>
        <v>0</v>
      </c>
      <c r="AI199" s="139" cm="1">
        <f t="array" ref="AI199">IF($D199&lt;=AI$5,$E199*INDEX($L$28:$BF$28,1,AI$5-$D199+1),0)</f>
        <v>0</v>
      </c>
      <c r="AJ199" s="139" cm="1">
        <f t="array" ref="AJ199">IF($D199&lt;=AJ$5,$E199*INDEX($L$28:$BF$28,1,AJ$5-$D199+1),0)</f>
        <v>0</v>
      </c>
      <c r="AK199" s="139" cm="1">
        <f t="array" ref="AK199">IF($D199&lt;=AK$5,$E199*INDEX($L$28:$BF$28,1,AK$5-$D199+1),0)</f>
        <v>0</v>
      </c>
      <c r="AL199" s="139" cm="1">
        <f t="array" ref="AL199">IF($D199&lt;=AL$5,$E199*INDEX($L$28:$BF$28,1,AL$5-$D199+1),0)</f>
        <v>0</v>
      </c>
      <c r="AM199" s="139" cm="1">
        <f t="array" ref="AM199">IF($D199&lt;=AM$5,$E199*INDEX($L$28:$BF$28,1,AM$5-$D199+1),0)</f>
        <v>0</v>
      </c>
      <c r="AN199" s="139" cm="1">
        <f t="array" ref="AN199">IF($D199&lt;=AN$5,$E199*INDEX($L$28:$BF$28,1,AN$5-$D199+1),0)</f>
        <v>0</v>
      </c>
      <c r="AO199" s="139" cm="1">
        <f t="array" ref="AO199">IF($D199&lt;=AO$5,$E199*INDEX($L$28:$BF$28,1,AO$5-$D199+1),0)</f>
        <v>0</v>
      </c>
      <c r="AP199" s="139" cm="1">
        <f t="array" ref="AP199">IF($D199&lt;=AP$5,$E199*INDEX($L$28:$BF$28,1,AP$5-$D199+1),0)</f>
        <v>0</v>
      </c>
      <c r="AQ199" s="139" cm="1">
        <f t="array" ref="AQ199">IF($D199&lt;=AQ$5,$E199*INDEX($L$28:$BF$28,1,AQ$5-$D199+1),0)</f>
        <v>0</v>
      </c>
      <c r="AR199" s="139" cm="1">
        <f t="array" ref="AR199">IF($D199&lt;=AR$5,$E199*INDEX($L$28:$BF$28,1,AR$5-$D199+1),0)</f>
        <v>0</v>
      </c>
      <c r="AS199" s="139" cm="1">
        <f t="array" ref="AS199">IF($D199&lt;=AS$5,$E199*INDEX($L$28:$BF$28,1,AS$5-$D199+1),0)</f>
        <v>0</v>
      </c>
      <c r="AT199" s="139" cm="1">
        <f t="array" ref="AT199">IF($D199&lt;=AT$5,$E199*INDEX($L$28:$BF$28,1,AT$5-$D199+1),0)</f>
        <v>0</v>
      </c>
      <c r="AU199" s="139" cm="1">
        <f t="array" ref="AU199">IF($D199&lt;=AU$5,$E199*INDEX($L$28:$BF$28,1,AU$5-$D199+1),0)</f>
        <v>0</v>
      </c>
      <c r="AV199" s="139" cm="1">
        <f t="array" ref="AV199">IF($D199&lt;=AV$5,$E199*INDEX($L$28:$BF$28,1,AV$5-$D199+1),0)</f>
        <v>0</v>
      </c>
      <c r="AW199" s="139" cm="1">
        <f t="array" ref="AW199">IF($D199&lt;=AW$5,$E199*INDEX($L$28:$BF$28,1,AW$5-$D199+1),0)</f>
        <v>0</v>
      </c>
      <c r="AX199" s="139" cm="1">
        <f t="array" ref="AX199">IF($D199&lt;=AX$5,$E199*INDEX($L$28:$BF$28,1,AX$5-$D199+1),0)</f>
        <v>0</v>
      </c>
      <c r="AY199" s="139" cm="1">
        <f t="array" ref="AY199">IF($D199&lt;=AY$5,$E199*INDEX($L$28:$BF$28,1,AY$5-$D199+1),0)</f>
        <v>0</v>
      </c>
      <c r="AZ199" s="139" cm="1">
        <f t="array" ref="AZ199">IF($D199&lt;=AZ$5,$E199*INDEX($L$28:$BF$28,1,AZ$5-$D199+1),0)</f>
        <v>0</v>
      </c>
      <c r="BA199" s="139" cm="1">
        <f t="array" ref="BA199">IF($D199&lt;=BA$5,$E199*INDEX($L$28:$BF$28,1,BA$5-$D199+1),0)</f>
        <v>0</v>
      </c>
      <c r="BB199" s="139" cm="1">
        <f t="array" ref="BB199">IF($D199&lt;=BB$5,$E199*INDEX($L$28:$BF$28,1,BB$5-$D199+1),0)</f>
        <v>0</v>
      </c>
      <c r="BC199" s="139" cm="1">
        <f t="array" ref="BC199">IF($D199&lt;=BC$5,$E199*INDEX($L$28:$BF$28,1,BC$5-$D199+1),0)</f>
        <v>0</v>
      </c>
      <c r="BD199" s="139" cm="1">
        <f t="array" ref="BD199">IF($D199&lt;=BD$5,$E199*INDEX($L$28:$BF$28,1,BD$5-$D199+1),0)</f>
        <v>0</v>
      </c>
      <c r="BE199" s="139" cm="1">
        <f t="array" ref="BE199">IF($D199&lt;=BE$5,$E199*INDEX($L$28:$BF$28,1,BE$5-$D199+1),0)</f>
        <v>0</v>
      </c>
      <c r="BF199" s="139" cm="1">
        <f t="array" ref="BF199">IF($D199&lt;=BF$5,$E199*INDEX($L$28:$BF$28,1,BF$5-$D199+1),0)</f>
        <v>0</v>
      </c>
      <c r="BH199" s="70">
        <f t="shared" ca="1" si="139"/>
        <v>0</v>
      </c>
      <c r="BI199" s="70">
        <f t="shared" ca="1" si="139"/>
        <v>0</v>
      </c>
      <c r="BJ199" s="70">
        <f t="shared" ca="1" si="139"/>
        <v>0</v>
      </c>
      <c r="BK199" s="70">
        <f t="shared" ca="1" si="139"/>
        <v>0</v>
      </c>
      <c r="BL199" s="70">
        <f t="shared" ca="1" si="139"/>
        <v>0</v>
      </c>
      <c r="BM199" s="70">
        <f t="shared" ca="1" si="139"/>
        <v>0</v>
      </c>
      <c r="BN199" s="70">
        <f t="shared" ca="1" si="139"/>
        <v>0</v>
      </c>
      <c r="BO199" s="70">
        <f t="shared" ca="1" si="139"/>
        <v>0</v>
      </c>
      <c r="BP199" s="70">
        <f t="shared" ca="1" si="139"/>
        <v>0</v>
      </c>
      <c r="BQ199" s="70">
        <f t="shared" ca="1" si="139"/>
        <v>0</v>
      </c>
      <c r="BR199" s="70">
        <f t="shared" ca="1" si="139"/>
        <v>0</v>
      </c>
      <c r="BS199" s="70">
        <f t="shared" ca="1" si="139"/>
        <v>0</v>
      </c>
      <c r="BT199" s="70">
        <f t="shared" ca="1" si="139"/>
        <v>0</v>
      </c>
      <c r="BU199" s="70">
        <f t="shared" ca="1" si="139"/>
        <v>0</v>
      </c>
      <c r="BV199" s="70">
        <f t="shared" ca="1" si="139"/>
        <v>0</v>
      </c>
      <c r="BW199" s="70">
        <f t="shared" ca="1" si="139"/>
        <v>0</v>
      </c>
      <c r="BX199" s="139"/>
      <c r="BY199" s="70">
        <f t="shared" ca="1" si="134"/>
        <v>0</v>
      </c>
      <c r="BZ199" s="70">
        <f t="shared" ca="1" si="134"/>
        <v>0</v>
      </c>
      <c r="CA199" s="70">
        <f t="shared" ca="1" si="134"/>
        <v>0</v>
      </c>
      <c r="CB199" s="70">
        <f t="shared" ca="1" si="134"/>
        <v>0</v>
      </c>
    </row>
    <row r="200" spans="2:80" s="217" customFormat="1" hidden="1" outlineLevel="1">
      <c r="B200" s="223">
        <f t="shared" si="136"/>
        <v>44530</v>
      </c>
      <c r="C200" s="136"/>
      <c r="D200" s="17">
        <f t="shared" si="137"/>
        <v>23</v>
      </c>
      <c r="E200" s="36" cm="1">
        <f t="array" ref="E200">INDEX(L$20:BF$20,1,D200)</f>
        <v>0</v>
      </c>
      <c r="F200" s="36"/>
      <c r="G200" s="36"/>
      <c r="H200" s="36"/>
      <c r="I200" s="36"/>
      <c r="J200" s="36"/>
      <c r="K200" s="36"/>
      <c r="L200" s="139" cm="1">
        <f t="array" ref="L200">IF($D200&lt;=L$5,$E200*INDEX($L$28:$BF$28,1,L$5-$D200+1),0)</f>
        <v>0</v>
      </c>
      <c r="M200" s="139" cm="1">
        <f t="array" ref="M200">IF($D200&lt;=M$5,$E200*INDEX($L$28:$BF$28,1,M$5-$D200+1),0)</f>
        <v>0</v>
      </c>
      <c r="N200" s="139" cm="1">
        <f t="array" ref="N200">IF($D200&lt;=N$5,$E200*INDEX($L$28:$BF$28,1,N$5-$D200+1),0)</f>
        <v>0</v>
      </c>
      <c r="O200" s="139" cm="1">
        <f t="array" ref="O200">IF($D200&lt;=O$5,$E200*INDEX($L$28:$BF$28,1,O$5-$D200+1),0)</f>
        <v>0</v>
      </c>
      <c r="P200" s="139" cm="1">
        <f t="array" ref="P200">IF($D200&lt;=P$5,$E200*INDEX($L$28:$BF$28,1,P$5-$D200+1),0)</f>
        <v>0</v>
      </c>
      <c r="Q200" s="139" cm="1">
        <f t="array" ref="Q200">IF($D200&lt;=Q$5,$E200*INDEX($L$28:$BF$28,1,Q$5-$D200+1),0)</f>
        <v>0</v>
      </c>
      <c r="R200" s="139" cm="1">
        <f t="array" ref="R200">IF($D200&lt;=R$5,$E200*INDEX($L$28:$BF$28,1,R$5-$D200+1),0)</f>
        <v>0</v>
      </c>
      <c r="S200" s="139" cm="1">
        <f t="array" ref="S200">IF($D200&lt;=S$5,$E200*INDEX($L$28:$BF$28,1,S$5-$D200+1),0)</f>
        <v>0</v>
      </c>
      <c r="T200" s="139" cm="1">
        <f t="array" ref="T200">IF($D200&lt;=T$5,$E200*INDEX($L$28:$BF$28,1,T$5-$D200+1),0)</f>
        <v>0</v>
      </c>
      <c r="U200" s="139" cm="1">
        <f t="array" ref="U200">IF($D200&lt;=U$5,$E200*INDEX($L$28:$BF$28,1,U$5-$D200+1),0)</f>
        <v>0</v>
      </c>
      <c r="V200" s="139" cm="1">
        <f t="array" ref="V200">IF($D200&lt;=V$5,$E200*INDEX($L$28:$BF$28,1,V$5-$D200+1),0)</f>
        <v>0</v>
      </c>
      <c r="W200" s="139" cm="1">
        <f t="array" ref="W200">IF($D200&lt;=W$5,$E200*INDEX($L$28:$BF$28,1,W$5-$D200+1),0)</f>
        <v>0</v>
      </c>
      <c r="X200" s="139" cm="1">
        <f t="array" ref="X200">IF($D200&lt;=X$5,$E200*INDEX($L$28:$BF$28,1,X$5-$D200+1),0)</f>
        <v>0</v>
      </c>
      <c r="Y200" s="139" cm="1">
        <f t="array" ref="Y200">IF($D200&lt;=Y$5,$E200*INDEX($L$28:$BF$28,1,Y$5-$D200+1),0)</f>
        <v>0</v>
      </c>
      <c r="Z200" s="139" cm="1">
        <f t="array" ref="Z200">IF($D200&lt;=Z$5,$E200*INDEX($L$28:$BF$28,1,Z$5-$D200+1),0)</f>
        <v>0</v>
      </c>
      <c r="AA200" s="139" cm="1">
        <f t="array" ref="AA200">IF($D200&lt;=AA$5,$E200*INDEX($L$28:$BF$28,1,AA$5-$D200+1),0)</f>
        <v>0</v>
      </c>
      <c r="AB200" s="139" cm="1">
        <f t="array" ref="AB200">IF($D200&lt;=AB$5,$E200*INDEX($L$28:$BF$28,1,AB$5-$D200+1),0)</f>
        <v>0</v>
      </c>
      <c r="AC200" s="139" cm="1">
        <f t="array" ref="AC200">IF($D200&lt;=AC$5,$E200*INDEX($L$28:$BF$28,1,AC$5-$D200+1),0)</f>
        <v>0</v>
      </c>
      <c r="AD200" s="139" cm="1">
        <f t="array" ref="AD200">IF($D200&lt;=AD$5,$E200*INDEX($L$28:$BF$28,1,AD$5-$D200+1),0)</f>
        <v>0</v>
      </c>
      <c r="AE200" s="139" cm="1">
        <f t="array" ref="AE200">IF($D200&lt;=AE$5,$E200*INDEX($L$28:$BF$28,1,AE$5-$D200+1),0)</f>
        <v>0</v>
      </c>
      <c r="AF200" s="139" cm="1">
        <f t="array" ref="AF200">IF($D200&lt;=AF$5,$E200*INDEX($L$28:$BF$28,1,AF$5-$D200+1),0)</f>
        <v>0</v>
      </c>
      <c r="AG200" s="139" cm="1">
        <f t="array" ref="AG200">IF($D200&lt;=AG$5,$E200*INDEX($L$28:$BF$28,1,AG$5-$D200+1),0)</f>
        <v>0</v>
      </c>
      <c r="AH200" s="139" cm="1">
        <f t="array" ref="AH200">IF($D200&lt;=AH$5,$E200*INDEX($L$28:$BF$28,1,AH$5-$D200+1),0)</f>
        <v>0</v>
      </c>
      <c r="AI200" s="139" cm="1">
        <f t="array" ref="AI200">IF($D200&lt;=AI$5,$E200*INDEX($L$28:$BF$28,1,AI$5-$D200+1),0)</f>
        <v>0</v>
      </c>
      <c r="AJ200" s="139" cm="1">
        <f t="array" ref="AJ200">IF($D200&lt;=AJ$5,$E200*INDEX($L$28:$BF$28,1,AJ$5-$D200+1),0)</f>
        <v>0</v>
      </c>
      <c r="AK200" s="139" cm="1">
        <f t="array" ref="AK200">IF($D200&lt;=AK$5,$E200*INDEX($L$28:$BF$28,1,AK$5-$D200+1),0)</f>
        <v>0</v>
      </c>
      <c r="AL200" s="139" cm="1">
        <f t="array" ref="AL200">IF($D200&lt;=AL$5,$E200*INDEX($L$28:$BF$28,1,AL$5-$D200+1),0)</f>
        <v>0</v>
      </c>
      <c r="AM200" s="139" cm="1">
        <f t="array" ref="AM200">IF($D200&lt;=AM$5,$E200*INDEX($L$28:$BF$28,1,AM$5-$D200+1),0)</f>
        <v>0</v>
      </c>
      <c r="AN200" s="139" cm="1">
        <f t="array" ref="AN200">IF($D200&lt;=AN$5,$E200*INDEX($L$28:$BF$28,1,AN$5-$D200+1),0)</f>
        <v>0</v>
      </c>
      <c r="AO200" s="139" cm="1">
        <f t="array" ref="AO200">IF($D200&lt;=AO$5,$E200*INDEX($L$28:$BF$28,1,AO$5-$D200+1),0)</f>
        <v>0</v>
      </c>
      <c r="AP200" s="139" cm="1">
        <f t="array" ref="AP200">IF($D200&lt;=AP$5,$E200*INDEX($L$28:$BF$28,1,AP$5-$D200+1),0)</f>
        <v>0</v>
      </c>
      <c r="AQ200" s="139" cm="1">
        <f t="array" ref="AQ200">IF($D200&lt;=AQ$5,$E200*INDEX($L$28:$BF$28,1,AQ$5-$D200+1),0)</f>
        <v>0</v>
      </c>
      <c r="AR200" s="139" cm="1">
        <f t="array" ref="AR200">IF($D200&lt;=AR$5,$E200*INDEX($L$28:$BF$28,1,AR$5-$D200+1),0)</f>
        <v>0</v>
      </c>
      <c r="AS200" s="139" cm="1">
        <f t="array" ref="AS200">IF($D200&lt;=AS$5,$E200*INDEX($L$28:$BF$28,1,AS$5-$D200+1),0)</f>
        <v>0</v>
      </c>
      <c r="AT200" s="139" cm="1">
        <f t="array" ref="AT200">IF($D200&lt;=AT$5,$E200*INDEX($L$28:$BF$28,1,AT$5-$D200+1),0)</f>
        <v>0</v>
      </c>
      <c r="AU200" s="139" cm="1">
        <f t="array" ref="AU200">IF($D200&lt;=AU$5,$E200*INDEX($L$28:$BF$28,1,AU$5-$D200+1),0)</f>
        <v>0</v>
      </c>
      <c r="AV200" s="139" cm="1">
        <f t="array" ref="AV200">IF($D200&lt;=AV$5,$E200*INDEX($L$28:$BF$28,1,AV$5-$D200+1),0)</f>
        <v>0</v>
      </c>
      <c r="AW200" s="139" cm="1">
        <f t="array" ref="AW200">IF($D200&lt;=AW$5,$E200*INDEX($L$28:$BF$28,1,AW$5-$D200+1),0)</f>
        <v>0</v>
      </c>
      <c r="AX200" s="139" cm="1">
        <f t="array" ref="AX200">IF($D200&lt;=AX$5,$E200*INDEX($L$28:$BF$28,1,AX$5-$D200+1),0)</f>
        <v>0</v>
      </c>
      <c r="AY200" s="139" cm="1">
        <f t="array" ref="AY200">IF($D200&lt;=AY$5,$E200*INDEX($L$28:$BF$28,1,AY$5-$D200+1),0)</f>
        <v>0</v>
      </c>
      <c r="AZ200" s="139" cm="1">
        <f t="array" ref="AZ200">IF($D200&lt;=AZ$5,$E200*INDEX($L$28:$BF$28,1,AZ$5-$D200+1),0)</f>
        <v>0</v>
      </c>
      <c r="BA200" s="139" cm="1">
        <f t="array" ref="BA200">IF($D200&lt;=BA$5,$E200*INDEX($L$28:$BF$28,1,BA$5-$D200+1),0)</f>
        <v>0</v>
      </c>
      <c r="BB200" s="139" cm="1">
        <f t="array" ref="BB200">IF($D200&lt;=BB$5,$E200*INDEX($L$28:$BF$28,1,BB$5-$D200+1),0)</f>
        <v>0</v>
      </c>
      <c r="BC200" s="139" cm="1">
        <f t="array" ref="BC200">IF($D200&lt;=BC$5,$E200*INDEX($L$28:$BF$28,1,BC$5-$D200+1),0)</f>
        <v>0</v>
      </c>
      <c r="BD200" s="139" cm="1">
        <f t="array" ref="BD200">IF($D200&lt;=BD$5,$E200*INDEX($L$28:$BF$28,1,BD$5-$D200+1),0)</f>
        <v>0</v>
      </c>
      <c r="BE200" s="139" cm="1">
        <f t="array" ref="BE200">IF($D200&lt;=BE$5,$E200*INDEX($L$28:$BF$28,1,BE$5-$D200+1),0)</f>
        <v>0</v>
      </c>
      <c r="BF200" s="139" cm="1">
        <f t="array" ref="BF200">IF($D200&lt;=BF$5,$E200*INDEX($L$28:$BF$28,1,BF$5-$D200+1),0)</f>
        <v>0</v>
      </c>
      <c r="BH200" s="70">
        <f t="shared" ca="1" si="139"/>
        <v>0</v>
      </c>
      <c r="BI200" s="70">
        <f t="shared" ca="1" si="139"/>
        <v>0</v>
      </c>
      <c r="BJ200" s="70">
        <f t="shared" ca="1" si="139"/>
        <v>0</v>
      </c>
      <c r="BK200" s="70">
        <f t="shared" ca="1" si="139"/>
        <v>0</v>
      </c>
      <c r="BL200" s="70">
        <f t="shared" ca="1" si="139"/>
        <v>0</v>
      </c>
      <c r="BM200" s="70">
        <f t="shared" ca="1" si="139"/>
        <v>0</v>
      </c>
      <c r="BN200" s="70">
        <f t="shared" ca="1" si="139"/>
        <v>0</v>
      </c>
      <c r="BO200" s="70">
        <f t="shared" ca="1" si="139"/>
        <v>0</v>
      </c>
      <c r="BP200" s="70">
        <f t="shared" ca="1" si="139"/>
        <v>0</v>
      </c>
      <c r="BQ200" s="70">
        <f t="shared" ca="1" si="139"/>
        <v>0</v>
      </c>
      <c r="BR200" s="70">
        <f t="shared" ca="1" si="139"/>
        <v>0</v>
      </c>
      <c r="BS200" s="70">
        <f t="shared" ca="1" si="139"/>
        <v>0</v>
      </c>
      <c r="BT200" s="70">
        <f t="shared" ca="1" si="139"/>
        <v>0</v>
      </c>
      <c r="BU200" s="70">
        <f t="shared" ca="1" si="139"/>
        <v>0</v>
      </c>
      <c r="BV200" s="70">
        <f t="shared" ca="1" si="139"/>
        <v>0</v>
      </c>
      <c r="BW200" s="70">
        <f t="shared" ca="1" si="139"/>
        <v>0</v>
      </c>
      <c r="BX200" s="139"/>
      <c r="BY200" s="70">
        <f t="shared" ca="1" si="134"/>
        <v>0</v>
      </c>
      <c r="BZ200" s="70">
        <f t="shared" ca="1" si="134"/>
        <v>0</v>
      </c>
      <c r="CA200" s="70">
        <f t="shared" ca="1" si="134"/>
        <v>0</v>
      </c>
      <c r="CB200" s="70">
        <f t="shared" ca="1" si="134"/>
        <v>0</v>
      </c>
    </row>
    <row r="201" spans="2:80" s="217" customFormat="1" hidden="1" outlineLevel="1">
      <c r="B201" s="223">
        <f t="shared" si="136"/>
        <v>44561</v>
      </c>
      <c r="C201" s="136"/>
      <c r="D201" s="17">
        <f t="shared" si="137"/>
        <v>24</v>
      </c>
      <c r="E201" s="36" cm="1">
        <f t="array" ref="E201">INDEX(L$20:BF$20,1,D201)</f>
        <v>0</v>
      </c>
      <c r="F201" s="36"/>
      <c r="G201" s="36"/>
      <c r="H201" s="36"/>
      <c r="I201" s="36"/>
      <c r="J201" s="36"/>
      <c r="K201" s="36"/>
      <c r="L201" s="139" cm="1">
        <f t="array" ref="L201">IF($D201&lt;=L$5,$E201*INDEX($L$28:$BF$28,1,L$5-$D201+1),0)</f>
        <v>0</v>
      </c>
      <c r="M201" s="139" cm="1">
        <f t="array" ref="M201">IF($D201&lt;=M$5,$E201*INDEX($L$28:$BF$28,1,M$5-$D201+1),0)</f>
        <v>0</v>
      </c>
      <c r="N201" s="139" cm="1">
        <f t="array" ref="N201">IF($D201&lt;=N$5,$E201*INDEX($L$28:$BF$28,1,N$5-$D201+1),0)</f>
        <v>0</v>
      </c>
      <c r="O201" s="139" cm="1">
        <f t="array" ref="O201">IF($D201&lt;=O$5,$E201*INDEX($L$28:$BF$28,1,O$5-$D201+1),0)</f>
        <v>0</v>
      </c>
      <c r="P201" s="139" cm="1">
        <f t="array" ref="P201">IF($D201&lt;=P$5,$E201*INDEX($L$28:$BF$28,1,P$5-$D201+1),0)</f>
        <v>0</v>
      </c>
      <c r="Q201" s="139" cm="1">
        <f t="array" ref="Q201">IF($D201&lt;=Q$5,$E201*INDEX($L$28:$BF$28,1,Q$5-$D201+1),0)</f>
        <v>0</v>
      </c>
      <c r="R201" s="139" cm="1">
        <f t="array" ref="R201">IF($D201&lt;=R$5,$E201*INDEX($L$28:$BF$28,1,R$5-$D201+1),0)</f>
        <v>0</v>
      </c>
      <c r="S201" s="139" cm="1">
        <f t="array" ref="S201">IF($D201&lt;=S$5,$E201*INDEX($L$28:$BF$28,1,S$5-$D201+1),0)</f>
        <v>0</v>
      </c>
      <c r="T201" s="139" cm="1">
        <f t="array" ref="T201">IF($D201&lt;=T$5,$E201*INDEX($L$28:$BF$28,1,T$5-$D201+1),0)</f>
        <v>0</v>
      </c>
      <c r="U201" s="139" cm="1">
        <f t="array" ref="U201">IF($D201&lt;=U$5,$E201*INDEX($L$28:$BF$28,1,U$5-$D201+1),0)</f>
        <v>0</v>
      </c>
      <c r="V201" s="139" cm="1">
        <f t="array" ref="V201">IF($D201&lt;=V$5,$E201*INDEX($L$28:$BF$28,1,V$5-$D201+1),0)</f>
        <v>0</v>
      </c>
      <c r="W201" s="139" cm="1">
        <f t="array" ref="W201">IF($D201&lt;=W$5,$E201*INDEX($L$28:$BF$28,1,W$5-$D201+1),0)</f>
        <v>0</v>
      </c>
      <c r="X201" s="139" cm="1">
        <f t="array" ref="X201">IF($D201&lt;=X$5,$E201*INDEX($L$28:$BF$28,1,X$5-$D201+1),0)</f>
        <v>0</v>
      </c>
      <c r="Y201" s="139" cm="1">
        <f t="array" ref="Y201">IF($D201&lt;=Y$5,$E201*INDEX($L$28:$BF$28,1,Y$5-$D201+1),0)</f>
        <v>0</v>
      </c>
      <c r="Z201" s="139" cm="1">
        <f t="array" ref="Z201">IF($D201&lt;=Z$5,$E201*INDEX($L$28:$BF$28,1,Z$5-$D201+1),0)</f>
        <v>0</v>
      </c>
      <c r="AA201" s="139" cm="1">
        <f t="array" ref="AA201">IF($D201&lt;=AA$5,$E201*INDEX($L$28:$BF$28,1,AA$5-$D201+1),0)</f>
        <v>0</v>
      </c>
      <c r="AB201" s="139" cm="1">
        <f t="array" ref="AB201">IF($D201&lt;=AB$5,$E201*INDEX($L$28:$BF$28,1,AB$5-$D201+1),0)</f>
        <v>0</v>
      </c>
      <c r="AC201" s="139" cm="1">
        <f t="array" ref="AC201">IF($D201&lt;=AC$5,$E201*INDEX($L$28:$BF$28,1,AC$5-$D201+1),0)</f>
        <v>0</v>
      </c>
      <c r="AD201" s="139" cm="1">
        <f t="array" ref="AD201">IF($D201&lt;=AD$5,$E201*INDEX($L$28:$BF$28,1,AD$5-$D201+1),0)</f>
        <v>0</v>
      </c>
      <c r="AE201" s="139" cm="1">
        <f t="array" ref="AE201">IF($D201&lt;=AE$5,$E201*INDEX($L$28:$BF$28,1,AE$5-$D201+1),0)</f>
        <v>0</v>
      </c>
      <c r="AF201" s="139" cm="1">
        <f t="array" ref="AF201">IF($D201&lt;=AF$5,$E201*INDEX($L$28:$BF$28,1,AF$5-$D201+1),0)</f>
        <v>0</v>
      </c>
      <c r="AG201" s="139" cm="1">
        <f t="array" ref="AG201">IF($D201&lt;=AG$5,$E201*INDEX($L$28:$BF$28,1,AG$5-$D201+1),0)</f>
        <v>0</v>
      </c>
      <c r="AH201" s="139" cm="1">
        <f t="array" ref="AH201">IF($D201&lt;=AH$5,$E201*INDEX($L$28:$BF$28,1,AH$5-$D201+1),0)</f>
        <v>0</v>
      </c>
      <c r="AI201" s="139" cm="1">
        <f t="array" ref="AI201">IF($D201&lt;=AI$5,$E201*INDEX($L$28:$BF$28,1,AI$5-$D201+1),0)</f>
        <v>0</v>
      </c>
      <c r="AJ201" s="139" cm="1">
        <f t="array" ref="AJ201">IF($D201&lt;=AJ$5,$E201*INDEX($L$28:$BF$28,1,AJ$5-$D201+1),0)</f>
        <v>0</v>
      </c>
      <c r="AK201" s="139" cm="1">
        <f t="array" ref="AK201">IF($D201&lt;=AK$5,$E201*INDEX($L$28:$BF$28,1,AK$5-$D201+1),0)</f>
        <v>0</v>
      </c>
      <c r="AL201" s="139" cm="1">
        <f t="array" ref="AL201">IF($D201&lt;=AL$5,$E201*INDEX($L$28:$BF$28,1,AL$5-$D201+1),0)</f>
        <v>0</v>
      </c>
      <c r="AM201" s="139" cm="1">
        <f t="array" ref="AM201">IF($D201&lt;=AM$5,$E201*INDEX($L$28:$BF$28,1,AM$5-$D201+1),0)</f>
        <v>0</v>
      </c>
      <c r="AN201" s="139" cm="1">
        <f t="array" ref="AN201">IF($D201&lt;=AN$5,$E201*INDEX($L$28:$BF$28,1,AN$5-$D201+1),0)</f>
        <v>0</v>
      </c>
      <c r="AO201" s="139" cm="1">
        <f t="array" ref="AO201">IF($D201&lt;=AO$5,$E201*INDEX($L$28:$BF$28,1,AO$5-$D201+1),0)</f>
        <v>0</v>
      </c>
      <c r="AP201" s="139" cm="1">
        <f t="array" ref="AP201">IF($D201&lt;=AP$5,$E201*INDEX($L$28:$BF$28,1,AP$5-$D201+1),0)</f>
        <v>0</v>
      </c>
      <c r="AQ201" s="139" cm="1">
        <f t="array" ref="AQ201">IF($D201&lt;=AQ$5,$E201*INDEX($L$28:$BF$28,1,AQ$5-$D201+1),0)</f>
        <v>0</v>
      </c>
      <c r="AR201" s="139" cm="1">
        <f t="array" ref="AR201">IF($D201&lt;=AR$5,$E201*INDEX($L$28:$BF$28,1,AR$5-$D201+1),0)</f>
        <v>0</v>
      </c>
      <c r="AS201" s="139" cm="1">
        <f t="array" ref="AS201">IF($D201&lt;=AS$5,$E201*INDEX($L$28:$BF$28,1,AS$5-$D201+1),0)</f>
        <v>0</v>
      </c>
      <c r="AT201" s="139" cm="1">
        <f t="array" ref="AT201">IF($D201&lt;=AT$5,$E201*INDEX($L$28:$BF$28,1,AT$5-$D201+1),0)</f>
        <v>0</v>
      </c>
      <c r="AU201" s="139" cm="1">
        <f t="array" ref="AU201">IF($D201&lt;=AU$5,$E201*INDEX($L$28:$BF$28,1,AU$5-$D201+1),0)</f>
        <v>0</v>
      </c>
      <c r="AV201" s="139" cm="1">
        <f t="array" ref="AV201">IF($D201&lt;=AV$5,$E201*INDEX($L$28:$BF$28,1,AV$5-$D201+1),0)</f>
        <v>0</v>
      </c>
      <c r="AW201" s="139" cm="1">
        <f t="array" ref="AW201">IF($D201&lt;=AW$5,$E201*INDEX($L$28:$BF$28,1,AW$5-$D201+1),0)</f>
        <v>0</v>
      </c>
      <c r="AX201" s="139" cm="1">
        <f t="array" ref="AX201">IF($D201&lt;=AX$5,$E201*INDEX($L$28:$BF$28,1,AX$5-$D201+1),0)</f>
        <v>0</v>
      </c>
      <c r="AY201" s="139" cm="1">
        <f t="array" ref="AY201">IF($D201&lt;=AY$5,$E201*INDEX($L$28:$BF$28,1,AY$5-$D201+1),0)</f>
        <v>0</v>
      </c>
      <c r="AZ201" s="139" cm="1">
        <f t="array" ref="AZ201">IF($D201&lt;=AZ$5,$E201*INDEX($L$28:$BF$28,1,AZ$5-$D201+1),0)</f>
        <v>0</v>
      </c>
      <c r="BA201" s="139" cm="1">
        <f t="array" ref="BA201">IF($D201&lt;=BA$5,$E201*INDEX($L$28:$BF$28,1,BA$5-$D201+1),0)</f>
        <v>0</v>
      </c>
      <c r="BB201" s="139" cm="1">
        <f t="array" ref="BB201">IF($D201&lt;=BB$5,$E201*INDEX($L$28:$BF$28,1,BB$5-$D201+1),0)</f>
        <v>0</v>
      </c>
      <c r="BC201" s="139" cm="1">
        <f t="array" ref="BC201">IF($D201&lt;=BC$5,$E201*INDEX($L$28:$BF$28,1,BC$5-$D201+1),0)</f>
        <v>0</v>
      </c>
      <c r="BD201" s="139" cm="1">
        <f t="array" ref="BD201">IF($D201&lt;=BD$5,$E201*INDEX($L$28:$BF$28,1,BD$5-$D201+1),0)</f>
        <v>0</v>
      </c>
      <c r="BE201" s="139" cm="1">
        <f t="array" ref="BE201">IF($D201&lt;=BE$5,$E201*INDEX($L$28:$BF$28,1,BE$5-$D201+1),0)</f>
        <v>0</v>
      </c>
      <c r="BF201" s="139" cm="1">
        <f t="array" ref="BF201">IF($D201&lt;=BF$5,$E201*INDEX($L$28:$BF$28,1,BF$5-$D201+1),0)</f>
        <v>0</v>
      </c>
      <c r="BH201" s="70">
        <f t="shared" ca="1" si="139"/>
        <v>0</v>
      </c>
      <c r="BI201" s="70">
        <f t="shared" ca="1" si="139"/>
        <v>0</v>
      </c>
      <c r="BJ201" s="70">
        <f t="shared" ca="1" si="139"/>
        <v>0</v>
      </c>
      <c r="BK201" s="70">
        <f t="shared" ca="1" si="139"/>
        <v>0</v>
      </c>
      <c r="BL201" s="70">
        <f t="shared" ca="1" si="139"/>
        <v>0</v>
      </c>
      <c r="BM201" s="70">
        <f t="shared" ca="1" si="139"/>
        <v>0</v>
      </c>
      <c r="BN201" s="70">
        <f t="shared" ca="1" si="139"/>
        <v>0</v>
      </c>
      <c r="BO201" s="70">
        <f t="shared" ca="1" si="139"/>
        <v>0</v>
      </c>
      <c r="BP201" s="70">
        <f t="shared" ca="1" si="139"/>
        <v>0</v>
      </c>
      <c r="BQ201" s="70">
        <f t="shared" ca="1" si="139"/>
        <v>0</v>
      </c>
      <c r="BR201" s="70">
        <f t="shared" ca="1" si="139"/>
        <v>0</v>
      </c>
      <c r="BS201" s="70">
        <f t="shared" ca="1" si="139"/>
        <v>0</v>
      </c>
      <c r="BT201" s="70">
        <f t="shared" ca="1" si="139"/>
        <v>0</v>
      </c>
      <c r="BU201" s="70">
        <f t="shared" ca="1" si="139"/>
        <v>0</v>
      </c>
      <c r="BV201" s="70">
        <f t="shared" ca="1" si="139"/>
        <v>0</v>
      </c>
      <c r="BW201" s="70">
        <f t="shared" ca="1" si="139"/>
        <v>0</v>
      </c>
      <c r="BX201" s="139"/>
      <c r="BY201" s="70">
        <f t="shared" ca="1" si="134"/>
        <v>0</v>
      </c>
      <c r="BZ201" s="70">
        <f t="shared" ca="1" si="134"/>
        <v>0</v>
      </c>
      <c r="CA201" s="70">
        <f t="shared" ca="1" si="134"/>
        <v>0</v>
      </c>
      <c r="CB201" s="70">
        <f t="shared" ca="1" si="134"/>
        <v>0</v>
      </c>
    </row>
    <row r="202" spans="2:80" s="217" customFormat="1" hidden="1" outlineLevel="1">
      <c r="B202" s="223">
        <f t="shared" si="136"/>
        <v>44592</v>
      </c>
      <c r="C202" s="136"/>
      <c r="D202" s="17">
        <f t="shared" si="137"/>
        <v>25</v>
      </c>
      <c r="E202" s="36" cm="1">
        <f t="array" ref="E202">INDEX(L$20:BF$20,1,D202)</f>
        <v>0</v>
      </c>
      <c r="F202" s="36"/>
      <c r="G202" s="36"/>
      <c r="H202" s="36"/>
      <c r="I202" s="36"/>
      <c r="J202" s="36"/>
      <c r="K202" s="36"/>
      <c r="L202" s="139" cm="1">
        <f t="array" ref="L202">IF($D202&lt;=L$5,$E202*INDEX($L$28:$BF$28,1,L$5-$D202+1),0)</f>
        <v>0</v>
      </c>
      <c r="M202" s="139" cm="1">
        <f t="array" ref="M202">IF($D202&lt;=M$5,$E202*INDEX($L$28:$BF$28,1,M$5-$D202+1),0)</f>
        <v>0</v>
      </c>
      <c r="N202" s="139" cm="1">
        <f t="array" ref="N202">IF($D202&lt;=N$5,$E202*INDEX($L$28:$BF$28,1,N$5-$D202+1),0)</f>
        <v>0</v>
      </c>
      <c r="O202" s="139" cm="1">
        <f t="array" ref="O202">IF($D202&lt;=O$5,$E202*INDEX($L$28:$BF$28,1,O$5-$D202+1),0)</f>
        <v>0</v>
      </c>
      <c r="P202" s="139" cm="1">
        <f t="array" ref="P202">IF($D202&lt;=P$5,$E202*INDEX($L$28:$BF$28,1,P$5-$D202+1),0)</f>
        <v>0</v>
      </c>
      <c r="Q202" s="139" cm="1">
        <f t="array" ref="Q202">IF($D202&lt;=Q$5,$E202*INDEX($L$28:$BF$28,1,Q$5-$D202+1),0)</f>
        <v>0</v>
      </c>
      <c r="R202" s="139" cm="1">
        <f t="array" ref="R202">IF($D202&lt;=R$5,$E202*INDEX($L$28:$BF$28,1,R$5-$D202+1),0)</f>
        <v>0</v>
      </c>
      <c r="S202" s="139" cm="1">
        <f t="array" ref="S202">IF($D202&lt;=S$5,$E202*INDEX($L$28:$BF$28,1,S$5-$D202+1),0)</f>
        <v>0</v>
      </c>
      <c r="T202" s="139" cm="1">
        <f t="array" ref="T202">IF($D202&lt;=T$5,$E202*INDEX($L$28:$BF$28,1,T$5-$D202+1),0)</f>
        <v>0</v>
      </c>
      <c r="U202" s="139" cm="1">
        <f t="array" ref="U202">IF($D202&lt;=U$5,$E202*INDEX($L$28:$BF$28,1,U$5-$D202+1),0)</f>
        <v>0</v>
      </c>
      <c r="V202" s="139" cm="1">
        <f t="array" ref="V202">IF($D202&lt;=V$5,$E202*INDEX($L$28:$BF$28,1,V$5-$D202+1),0)</f>
        <v>0</v>
      </c>
      <c r="W202" s="139" cm="1">
        <f t="array" ref="W202">IF($D202&lt;=W$5,$E202*INDEX($L$28:$BF$28,1,W$5-$D202+1),0)</f>
        <v>0</v>
      </c>
      <c r="X202" s="139" cm="1">
        <f t="array" ref="X202">IF($D202&lt;=X$5,$E202*INDEX($L$28:$BF$28,1,X$5-$D202+1),0)</f>
        <v>0</v>
      </c>
      <c r="Y202" s="139" cm="1">
        <f t="array" ref="Y202">IF($D202&lt;=Y$5,$E202*INDEX($L$28:$BF$28,1,Y$5-$D202+1),0)</f>
        <v>0</v>
      </c>
      <c r="Z202" s="139" cm="1">
        <f t="array" ref="Z202">IF($D202&lt;=Z$5,$E202*INDEX($L$28:$BF$28,1,Z$5-$D202+1),0)</f>
        <v>0</v>
      </c>
      <c r="AA202" s="139" cm="1">
        <f t="array" ref="AA202">IF($D202&lt;=AA$5,$E202*INDEX($L$28:$BF$28,1,AA$5-$D202+1),0)</f>
        <v>0</v>
      </c>
      <c r="AB202" s="139" cm="1">
        <f t="array" ref="AB202">IF($D202&lt;=AB$5,$E202*INDEX($L$28:$BF$28,1,AB$5-$D202+1),0)</f>
        <v>0</v>
      </c>
      <c r="AC202" s="139" cm="1">
        <f t="array" ref="AC202">IF($D202&lt;=AC$5,$E202*INDEX($L$28:$BF$28,1,AC$5-$D202+1),0)</f>
        <v>0</v>
      </c>
      <c r="AD202" s="139" cm="1">
        <f t="array" ref="AD202">IF($D202&lt;=AD$5,$E202*INDEX($L$28:$BF$28,1,AD$5-$D202+1),0)</f>
        <v>0</v>
      </c>
      <c r="AE202" s="139" cm="1">
        <f t="array" ref="AE202">IF($D202&lt;=AE$5,$E202*INDEX($L$28:$BF$28,1,AE$5-$D202+1),0)</f>
        <v>0</v>
      </c>
      <c r="AF202" s="139" cm="1">
        <f t="array" ref="AF202">IF($D202&lt;=AF$5,$E202*INDEX($L$28:$BF$28,1,AF$5-$D202+1),0)</f>
        <v>0</v>
      </c>
      <c r="AG202" s="139" cm="1">
        <f t="array" ref="AG202">IF($D202&lt;=AG$5,$E202*INDEX($L$28:$BF$28,1,AG$5-$D202+1),0)</f>
        <v>0</v>
      </c>
      <c r="AH202" s="139" cm="1">
        <f t="array" ref="AH202">IF($D202&lt;=AH$5,$E202*INDEX($L$28:$BF$28,1,AH$5-$D202+1),0)</f>
        <v>0</v>
      </c>
      <c r="AI202" s="139" cm="1">
        <f t="array" ref="AI202">IF($D202&lt;=AI$5,$E202*INDEX($L$28:$BF$28,1,AI$5-$D202+1),0)</f>
        <v>0</v>
      </c>
      <c r="AJ202" s="139" cm="1">
        <f t="array" ref="AJ202">IF($D202&lt;=AJ$5,$E202*INDEX($L$28:$BF$28,1,AJ$5-$D202+1),0)</f>
        <v>0</v>
      </c>
      <c r="AK202" s="139" cm="1">
        <f t="array" ref="AK202">IF($D202&lt;=AK$5,$E202*INDEX($L$28:$BF$28,1,AK$5-$D202+1),0)</f>
        <v>0</v>
      </c>
      <c r="AL202" s="139" cm="1">
        <f t="array" ref="AL202">IF($D202&lt;=AL$5,$E202*INDEX($L$28:$BF$28,1,AL$5-$D202+1),0)</f>
        <v>0</v>
      </c>
      <c r="AM202" s="139" cm="1">
        <f t="array" ref="AM202">IF($D202&lt;=AM$5,$E202*INDEX($L$28:$BF$28,1,AM$5-$D202+1),0)</f>
        <v>0</v>
      </c>
      <c r="AN202" s="139" cm="1">
        <f t="array" ref="AN202">IF($D202&lt;=AN$5,$E202*INDEX($L$28:$BF$28,1,AN$5-$D202+1),0)</f>
        <v>0</v>
      </c>
      <c r="AO202" s="139" cm="1">
        <f t="array" ref="AO202">IF($D202&lt;=AO$5,$E202*INDEX($L$28:$BF$28,1,AO$5-$D202+1),0)</f>
        <v>0</v>
      </c>
      <c r="AP202" s="139" cm="1">
        <f t="array" ref="AP202">IF($D202&lt;=AP$5,$E202*INDEX($L$28:$BF$28,1,AP$5-$D202+1),0)</f>
        <v>0</v>
      </c>
      <c r="AQ202" s="139" cm="1">
        <f t="array" ref="AQ202">IF($D202&lt;=AQ$5,$E202*INDEX($L$28:$BF$28,1,AQ$5-$D202+1),0)</f>
        <v>0</v>
      </c>
      <c r="AR202" s="139" cm="1">
        <f t="array" ref="AR202">IF($D202&lt;=AR$5,$E202*INDEX($L$28:$BF$28,1,AR$5-$D202+1),0)</f>
        <v>0</v>
      </c>
      <c r="AS202" s="139" cm="1">
        <f t="array" ref="AS202">IF($D202&lt;=AS$5,$E202*INDEX($L$28:$BF$28,1,AS$5-$D202+1),0)</f>
        <v>0</v>
      </c>
      <c r="AT202" s="139" cm="1">
        <f t="array" ref="AT202">IF($D202&lt;=AT$5,$E202*INDEX($L$28:$BF$28,1,AT$5-$D202+1),0)</f>
        <v>0</v>
      </c>
      <c r="AU202" s="139" cm="1">
        <f t="array" ref="AU202">IF($D202&lt;=AU$5,$E202*INDEX($L$28:$BF$28,1,AU$5-$D202+1),0)</f>
        <v>0</v>
      </c>
      <c r="AV202" s="139" cm="1">
        <f t="array" ref="AV202">IF($D202&lt;=AV$5,$E202*INDEX($L$28:$BF$28,1,AV$5-$D202+1),0)</f>
        <v>0</v>
      </c>
      <c r="AW202" s="139" cm="1">
        <f t="array" ref="AW202">IF($D202&lt;=AW$5,$E202*INDEX($L$28:$BF$28,1,AW$5-$D202+1),0)</f>
        <v>0</v>
      </c>
      <c r="AX202" s="139" cm="1">
        <f t="array" ref="AX202">IF($D202&lt;=AX$5,$E202*INDEX($L$28:$BF$28,1,AX$5-$D202+1),0)</f>
        <v>0</v>
      </c>
      <c r="AY202" s="139" cm="1">
        <f t="array" ref="AY202">IF($D202&lt;=AY$5,$E202*INDEX($L$28:$BF$28,1,AY$5-$D202+1),0)</f>
        <v>0</v>
      </c>
      <c r="AZ202" s="139" cm="1">
        <f t="array" ref="AZ202">IF($D202&lt;=AZ$5,$E202*INDEX($L$28:$BF$28,1,AZ$5-$D202+1),0)</f>
        <v>0</v>
      </c>
      <c r="BA202" s="139" cm="1">
        <f t="array" ref="BA202">IF($D202&lt;=BA$5,$E202*INDEX($L$28:$BF$28,1,BA$5-$D202+1),0)</f>
        <v>0</v>
      </c>
      <c r="BB202" s="139" cm="1">
        <f t="array" ref="BB202">IF($D202&lt;=BB$5,$E202*INDEX($L$28:$BF$28,1,BB$5-$D202+1),0)</f>
        <v>0</v>
      </c>
      <c r="BC202" s="139" cm="1">
        <f t="array" ref="BC202">IF($D202&lt;=BC$5,$E202*INDEX($L$28:$BF$28,1,BC$5-$D202+1),0)</f>
        <v>0</v>
      </c>
      <c r="BD202" s="139" cm="1">
        <f t="array" ref="BD202">IF($D202&lt;=BD$5,$E202*INDEX($L$28:$BF$28,1,BD$5-$D202+1),0)</f>
        <v>0</v>
      </c>
      <c r="BE202" s="139" cm="1">
        <f t="array" ref="BE202">IF($D202&lt;=BE$5,$E202*INDEX($L$28:$BF$28,1,BE$5-$D202+1),0)</f>
        <v>0</v>
      </c>
      <c r="BF202" s="139" cm="1">
        <f t="array" ref="BF202">IF($D202&lt;=BF$5,$E202*INDEX($L$28:$BF$28,1,BF$5-$D202+1),0)</f>
        <v>0</v>
      </c>
      <c r="BH202" s="70">
        <f t="shared" ca="1" si="139"/>
        <v>0</v>
      </c>
      <c r="BI202" s="70">
        <f t="shared" ca="1" si="139"/>
        <v>0</v>
      </c>
      <c r="BJ202" s="70">
        <f t="shared" ca="1" si="139"/>
        <v>0</v>
      </c>
      <c r="BK202" s="70">
        <f t="shared" ca="1" si="139"/>
        <v>0</v>
      </c>
      <c r="BL202" s="70">
        <f t="shared" ca="1" si="139"/>
        <v>0</v>
      </c>
      <c r="BM202" s="70">
        <f t="shared" ca="1" si="139"/>
        <v>0</v>
      </c>
      <c r="BN202" s="70">
        <f t="shared" ca="1" si="139"/>
        <v>0</v>
      </c>
      <c r="BO202" s="70">
        <f t="shared" ca="1" si="139"/>
        <v>0</v>
      </c>
      <c r="BP202" s="70">
        <f t="shared" ca="1" si="139"/>
        <v>0</v>
      </c>
      <c r="BQ202" s="70">
        <f t="shared" ca="1" si="139"/>
        <v>0</v>
      </c>
      <c r="BR202" s="70">
        <f t="shared" ca="1" si="139"/>
        <v>0</v>
      </c>
      <c r="BS202" s="70">
        <f t="shared" ca="1" si="139"/>
        <v>0</v>
      </c>
      <c r="BT202" s="70">
        <f t="shared" ca="1" si="139"/>
        <v>0</v>
      </c>
      <c r="BU202" s="70">
        <f t="shared" ca="1" si="139"/>
        <v>0</v>
      </c>
      <c r="BV202" s="70">
        <f t="shared" ca="1" si="139"/>
        <v>0</v>
      </c>
      <c r="BW202" s="70">
        <f t="shared" ca="1" si="139"/>
        <v>0</v>
      </c>
      <c r="BX202" s="139"/>
      <c r="BY202" s="70">
        <f t="shared" ca="1" si="134"/>
        <v>0</v>
      </c>
      <c r="BZ202" s="70">
        <f t="shared" ca="1" si="134"/>
        <v>0</v>
      </c>
      <c r="CA202" s="70">
        <f t="shared" ca="1" si="134"/>
        <v>0</v>
      </c>
      <c r="CB202" s="70">
        <f t="shared" ca="1" si="134"/>
        <v>0</v>
      </c>
    </row>
    <row r="203" spans="2:80" s="217" customFormat="1" hidden="1" outlineLevel="1">
      <c r="B203" s="223">
        <f t="shared" si="136"/>
        <v>44620</v>
      </c>
      <c r="C203" s="136"/>
      <c r="D203" s="17">
        <f t="shared" si="137"/>
        <v>26</v>
      </c>
      <c r="E203" s="36" cm="1">
        <f t="array" ref="E203">INDEX(L$20:BF$20,1,D203)</f>
        <v>0</v>
      </c>
      <c r="F203" s="36"/>
      <c r="G203" s="36"/>
      <c r="H203" s="36"/>
      <c r="I203" s="36"/>
      <c r="J203" s="36"/>
      <c r="K203" s="36"/>
      <c r="L203" s="139" cm="1">
        <f t="array" ref="L203">IF($D203&lt;=L$5,$E203*INDEX($L$28:$BF$28,1,L$5-$D203+1),0)</f>
        <v>0</v>
      </c>
      <c r="M203" s="139" cm="1">
        <f t="array" ref="M203">IF($D203&lt;=M$5,$E203*INDEX($L$28:$BF$28,1,M$5-$D203+1),0)</f>
        <v>0</v>
      </c>
      <c r="N203" s="139" cm="1">
        <f t="array" ref="N203">IF($D203&lt;=N$5,$E203*INDEX($L$28:$BF$28,1,N$5-$D203+1),0)</f>
        <v>0</v>
      </c>
      <c r="O203" s="139" cm="1">
        <f t="array" ref="O203">IF($D203&lt;=O$5,$E203*INDEX($L$28:$BF$28,1,O$5-$D203+1),0)</f>
        <v>0</v>
      </c>
      <c r="P203" s="139" cm="1">
        <f t="array" ref="P203">IF($D203&lt;=P$5,$E203*INDEX($L$28:$BF$28,1,P$5-$D203+1),0)</f>
        <v>0</v>
      </c>
      <c r="Q203" s="139" cm="1">
        <f t="array" ref="Q203">IF($D203&lt;=Q$5,$E203*INDEX($L$28:$BF$28,1,Q$5-$D203+1),0)</f>
        <v>0</v>
      </c>
      <c r="R203" s="139" cm="1">
        <f t="array" ref="R203">IF($D203&lt;=R$5,$E203*INDEX($L$28:$BF$28,1,R$5-$D203+1),0)</f>
        <v>0</v>
      </c>
      <c r="S203" s="139" cm="1">
        <f t="array" ref="S203">IF($D203&lt;=S$5,$E203*INDEX($L$28:$BF$28,1,S$5-$D203+1),0)</f>
        <v>0</v>
      </c>
      <c r="T203" s="139" cm="1">
        <f t="array" ref="T203">IF($D203&lt;=T$5,$E203*INDEX($L$28:$BF$28,1,T$5-$D203+1),0)</f>
        <v>0</v>
      </c>
      <c r="U203" s="139" cm="1">
        <f t="array" ref="U203">IF($D203&lt;=U$5,$E203*INDEX($L$28:$BF$28,1,U$5-$D203+1),0)</f>
        <v>0</v>
      </c>
      <c r="V203" s="139" cm="1">
        <f t="array" ref="V203">IF($D203&lt;=V$5,$E203*INDEX($L$28:$BF$28,1,V$5-$D203+1),0)</f>
        <v>0</v>
      </c>
      <c r="W203" s="139" cm="1">
        <f t="array" ref="W203">IF($D203&lt;=W$5,$E203*INDEX($L$28:$BF$28,1,W$5-$D203+1),0)</f>
        <v>0</v>
      </c>
      <c r="X203" s="139" cm="1">
        <f t="array" ref="X203">IF($D203&lt;=X$5,$E203*INDEX($L$28:$BF$28,1,X$5-$D203+1),0)</f>
        <v>0</v>
      </c>
      <c r="Y203" s="139" cm="1">
        <f t="array" ref="Y203">IF($D203&lt;=Y$5,$E203*INDEX($L$28:$BF$28,1,Y$5-$D203+1),0)</f>
        <v>0</v>
      </c>
      <c r="Z203" s="139" cm="1">
        <f t="array" ref="Z203">IF($D203&lt;=Z$5,$E203*INDEX($L$28:$BF$28,1,Z$5-$D203+1),0)</f>
        <v>0</v>
      </c>
      <c r="AA203" s="139" cm="1">
        <f t="array" ref="AA203">IF($D203&lt;=AA$5,$E203*INDEX($L$28:$BF$28,1,AA$5-$D203+1),0)</f>
        <v>0</v>
      </c>
      <c r="AB203" s="139" cm="1">
        <f t="array" ref="AB203">IF($D203&lt;=AB$5,$E203*INDEX($L$28:$BF$28,1,AB$5-$D203+1),0)</f>
        <v>0</v>
      </c>
      <c r="AC203" s="139" cm="1">
        <f t="array" ref="AC203">IF($D203&lt;=AC$5,$E203*INDEX($L$28:$BF$28,1,AC$5-$D203+1),0)</f>
        <v>0</v>
      </c>
      <c r="AD203" s="139" cm="1">
        <f t="array" ref="AD203">IF($D203&lt;=AD$5,$E203*INDEX($L$28:$BF$28,1,AD$5-$D203+1),0)</f>
        <v>0</v>
      </c>
      <c r="AE203" s="139" cm="1">
        <f t="array" ref="AE203">IF($D203&lt;=AE$5,$E203*INDEX($L$28:$BF$28,1,AE$5-$D203+1),0)</f>
        <v>0</v>
      </c>
      <c r="AF203" s="139" cm="1">
        <f t="array" ref="AF203">IF($D203&lt;=AF$5,$E203*INDEX($L$28:$BF$28,1,AF$5-$D203+1),0)</f>
        <v>0</v>
      </c>
      <c r="AG203" s="139" cm="1">
        <f t="array" ref="AG203">IF($D203&lt;=AG$5,$E203*INDEX($L$28:$BF$28,1,AG$5-$D203+1),0)</f>
        <v>0</v>
      </c>
      <c r="AH203" s="139" cm="1">
        <f t="array" ref="AH203">IF($D203&lt;=AH$5,$E203*INDEX($L$28:$BF$28,1,AH$5-$D203+1),0)</f>
        <v>0</v>
      </c>
      <c r="AI203" s="139" cm="1">
        <f t="array" ref="AI203">IF($D203&lt;=AI$5,$E203*INDEX($L$28:$BF$28,1,AI$5-$D203+1),0)</f>
        <v>0</v>
      </c>
      <c r="AJ203" s="139" cm="1">
        <f t="array" ref="AJ203">IF($D203&lt;=AJ$5,$E203*INDEX($L$28:$BF$28,1,AJ$5-$D203+1),0)</f>
        <v>0</v>
      </c>
      <c r="AK203" s="139" cm="1">
        <f t="array" ref="AK203">IF($D203&lt;=AK$5,$E203*INDEX($L$28:$BF$28,1,AK$5-$D203+1),0)</f>
        <v>0</v>
      </c>
      <c r="AL203" s="139" cm="1">
        <f t="array" ref="AL203">IF($D203&lt;=AL$5,$E203*INDEX($L$28:$BF$28,1,AL$5-$D203+1),0)</f>
        <v>0</v>
      </c>
      <c r="AM203" s="139" cm="1">
        <f t="array" ref="AM203">IF($D203&lt;=AM$5,$E203*INDEX($L$28:$BF$28,1,AM$5-$D203+1),0)</f>
        <v>0</v>
      </c>
      <c r="AN203" s="139" cm="1">
        <f t="array" ref="AN203">IF($D203&lt;=AN$5,$E203*INDEX($L$28:$BF$28,1,AN$5-$D203+1),0)</f>
        <v>0</v>
      </c>
      <c r="AO203" s="139" cm="1">
        <f t="array" ref="AO203">IF($D203&lt;=AO$5,$E203*INDEX($L$28:$BF$28,1,AO$5-$D203+1),0)</f>
        <v>0</v>
      </c>
      <c r="AP203" s="139" cm="1">
        <f t="array" ref="AP203">IF($D203&lt;=AP$5,$E203*INDEX($L$28:$BF$28,1,AP$5-$D203+1),0)</f>
        <v>0</v>
      </c>
      <c r="AQ203" s="139" cm="1">
        <f t="array" ref="AQ203">IF($D203&lt;=AQ$5,$E203*INDEX($L$28:$BF$28,1,AQ$5-$D203+1),0)</f>
        <v>0</v>
      </c>
      <c r="AR203" s="139" cm="1">
        <f t="array" ref="AR203">IF($D203&lt;=AR$5,$E203*INDEX($L$28:$BF$28,1,AR$5-$D203+1),0)</f>
        <v>0</v>
      </c>
      <c r="AS203" s="139" cm="1">
        <f t="array" ref="AS203">IF($D203&lt;=AS$5,$E203*INDEX($L$28:$BF$28,1,AS$5-$D203+1),0)</f>
        <v>0</v>
      </c>
      <c r="AT203" s="139" cm="1">
        <f t="array" ref="AT203">IF($D203&lt;=AT$5,$E203*INDEX($L$28:$BF$28,1,AT$5-$D203+1),0)</f>
        <v>0</v>
      </c>
      <c r="AU203" s="139" cm="1">
        <f t="array" ref="AU203">IF($D203&lt;=AU$5,$E203*INDEX($L$28:$BF$28,1,AU$5-$D203+1),0)</f>
        <v>0</v>
      </c>
      <c r="AV203" s="139" cm="1">
        <f t="array" ref="AV203">IF($D203&lt;=AV$5,$E203*INDEX($L$28:$BF$28,1,AV$5-$D203+1),0)</f>
        <v>0</v>
      </c>
      <c r="AW203" s="139" cm="1">
        <f t="array" ref="AW203">IF($D203&lt;=AW$5,$E203*INDEX($L$28:$BF$28,1,AW$5-$D203+1),0)</f>
        <v>0</v>
      </c>
      <c r="AX203" s="139" cm="1">
        <f t="array" ref="AX203">IF($D203&lt;=AX$5,$E203*INDEX($L$28:$BF$28,1,AX$5-$D203+1),0)</f>
        <v>0</v>
      </c>
      <c r="AY203" s="139" cm="1">
        <f t="array" ref="AY203">IF($D203&lt;=AY$5,$E203*INDEX($L$28:$BF$28,1,AY$5-$D203+1),0)</f>
        <v>0</v>
      </c>
      <c r="AZ203" s="139" cm="1">
        <f t="array" ref="AZ203">IF($D203&lt;=AZ$5,$E203*INDEX($L$28:$BF$28,1,AZ$5-$D203+1),0)</f>
        <v>0</v>
      </c>
      <c r="BA203" s="139" cm="1">
        <f t="array" ref="BA203">IF($D203&lt;=BA$5,$E203*INDEX($L$28:$BF$28,1,BA$5-$D203+1),0)</f>
        <v>0</v>
      </c>
      <c r="BB203" s="139" cm="1">
        <f t="array" ref="BB203">IF($D203&lt;=BB$5,$E203*INDEX($L$28:$BF$28,1,BB$5-$D203+1),0)</f>
        <v>0</v>
      </c>
      <c r="BC203" s="139" cm="1">
        <f t="array" ref="BC203">IF($D203&lt;=BC$5,$E203*INDEX($L$28:$BF$28,1,BC$5-$D203+1),0)</f>
        <v>0</v>
      </c>
      <c r="BD203" s="139" cm="1">
        <f t="array" ref="BD203">IF($D203&lt;=BD$5,$E203*INDEX($L$28:$BF$28,1,BD$5-$D203+1),0)</f>
        <v>0</v>
      </c>
      <c r="BE203" s="139" cm="1">
        <f t="array" ref="BE203">IF($D203&lt;=BE$5,$E203*INDEX($L$28:$BF$28,1,BE$5-$D203+1),0)</f>
        <v>0</v>
      </c>
      <c r="BF203" s="139" cm="1">
        <f t="array" ref="BF203">IF($D203&lt;=BF$5,$E203*INDEX($L$28:$BF$28,1,BF$5-$D203+1),0)</f>
        <v>0</v>
      </c>
      <c r="BH203" s="70">
        <f t="shared" ca="1" si="139"/>
        <v>0</v>
      </c>
      <c r="BI203" s="70">
        <f t="shared" ca="1" si="139"/>
        <v>0</v>
      </c>
      <c r="BJ203" s="70">
        <f t="shared" ca="1" si="139"/>
        <v>0</v>
      </c>
      <c r="BK203" s="70">
        <f t="shared" ca="1" si="139"/>
        <v>0</v>
      </c>
      <c r="BL203" s="70">
        <f t="shared" ca="1" si="139"/>
        <v>0</v>
      </c>
      <c r="BM203" s="70">
        <f t="shared" ca="1" si="139"/>
        <v>0</v>
      </c>
      <c r="BN203" s="70">
        <f t="shared" ca="1" si="139"/>
        <v>0</v>
      </c>
      <c r="BO203" s="70">
        <f t="shared" ca="1" si="139"/>
        <v>0</v>
      </c>
      <c r="BP203" s="70">
        <f t="shared" ca="1" si="139"/>
        <v>0</v>
      </c>
      <c r="BQ203" s="70">
        <f t="shared" ca="1" si="139"/>
        <v>0</v>
      </c>
      <c r="BR203" s="70">
        <f t="shared" ca="1" si="139"/>
        <v>0</v>
      </c>
      <c r="BS203" s="70">
        <f t="shared" ca="1" si="139"/>
        <v>0</v>
      </c>
      <c r="BT203" s="70">
        <f t="shared" ca="1" si="139"/>
        <v>0</v>
      </c>
      <c r="BU203" s="70">
        <f t="shared" ca="1" si="139"/>
        <v>0</v>
      </c>
      <c r="BV203" s="70">
        <f t="shared" ca="1" si="139"/>
        <v>0</v>
      </c>
      <c r="BW203" s="70">
        <f t="shared" ca="1" si="139"/>
        <v>0</v>
      </c>
      <c r="BX203" s="139"/>
      <c r="BY203" s="70">
        <f t="shared" ca="1" si="134"/>
        <v>0</v>
      </c>
      <c r="BZ203" s="70">
        <f t="shared" ca="1" si="134"/>
        <v>0</v>
      </c>
      <c r="CA203" s="70">
        <f t="shared" ca="1" si="134"/>
        <v>0</v>
      </c>
      <c r="CB203" s="70">
        <f t="shared" ca="1" si="134"/>
        <v>0</v>
      </c>
    </row>
    <row r="204" spans="2:80" s="217" customFormat="1" hidden="1" outlineLevel="1">
      <c r="B204" s="223">
        <f t="shared" si="136"/>
        <v>44651</v>
      </c>
      <c r="C204" s="136"/>
      <c r="D204" s="17">
        <f t="shared" si="137"/>
        <v>27</v>
      </c>
      <c r="E204" s="36" cm="1">
        <f t="array" ref="E204">INDEX(L$20:BF$20,1,D204)</f>
        <v>0</v>
      </c>
      <c r="F204" s="36"/>
      <c r="G204" s="36"/>
      <c r="H204" s="36"/>
      <c r="I204" s="36"/>
      <c r="J204" s="36"/>
      <c r="K204" s="36"/>
      <c r="L204" s="139" cm="1">
        <f t="array" ref="L204">IF($D204&lt;=L$5,$E204*INDEX($L$28:$BF$28,1,L$5-$D204+1),0)</f>
        <v>0</v>
      </c>
      <c r="M204" s="139" cm="1">
        <f t="array" ref="M204">IF($D204&lt;=M$5,$E204*INDEX($L$28:$BF$28,1,M$5-$D204+1),0)</f>
        <v>0</v>
      </c>
      <c r="N204" s="139" cm="1">
        <f t="array" ref="N204">IF($D204&lt;=N$5,$E204*INDEX($L$28:$BF$28,1,N$5-$D204+1),0)</f>
        <v>0</v>
      </c>
      <c r="O204" s="139" cm="1">
        <f t="array" ref="O204">IF($D204&lt;=O$5,$E204*INDEX($L$28:$BF$28,1,O$5-$D204+1),0)</f>
        <v>0</v>
      </c>
      <c r="P204" s="139" cm="1">
        <f t="array" ref="P204">IF($D204&lt;=P$5,$E204*INDEX($L$28:$BF$28,1,P$5-$D204+1),0)</f>
        <v>0</v>
      </c>
      <c r="Q204" s="139" cm="1">
        <f t="array" ref="Q204">IF($D204&lt;=Q$5,$E204*INDEX($L$28:$BF$28,1,Q$5-$D204+1),0)</f>
        <v>0</v>
      </c>
      <c r="R204" s="139" cm="1">
        <f t="array" ref="R204">IF($D204&lt;=R$5,$E204*INDEX($L$28:$BF$28,1,R$5-$D204+1),0)</f>
        <v>0</v>
      </c>
      <c r="S204" s="139" cm="1">
        <f t="array" ref="S204">IF($D204&lt;=S$5,$E204*INDEX($L$28:$BF$28,1,S$5-$D204+1),0)</f>
        <v>0</v>
      </c>
      <c r="T204" s="139" cm="1">
        <f t="array" ref="T204">IF($D204&lt;=T$5,$E204*INDEX($L$28:$BF$28,1,T$5-$D204+1),0)</f>
        <v>0</v>
      </c>
      <c r="U204" s="139" cm="1">
        <f t="array" ref="U204">IF($D204&lt;=U$5,$E204*INDEX($L$28:$BF$28,1,U$5-$D204+1),0)</f>
        <v>0</v>
      </c>
      <c r="V204" s="139" cm="1">
        <f t="array" ref="V204">IF($D204&lt;=V$5,$E204*INDEX($L$28:$BF$28,1,V$5-$D204+1),0)</f>
        <v>0</v>
      </c>
      <c r="W204" s="139" cm="1">
        <f t="array" ref="W204">IF($D204&lt;=W$5,$E204*INDEX($L$28:$BF$28,1,W$5-$D204+1),0)</f>
        <v>0</v>
      </c>
      <c r="X204" s="139" cm="1">
        <f t="array" ref="X204">IF($D204&lt;=X$5,$E204*INDEX($L$28:$BF$28,1,X$5-$D204+1),0)</f>
        <v>0</v>
      </c>
      <c r="Y204" s="139" cm="1">
        <f t="array" ref="Y204">IF($D204&lt;=Y$5,$E204*INDEX($L$28:$BF$28,1,Y$5-$D204+1),0)</f>
        <v>0</v>
      </c>
      <c r="Z204" s="139" cm="1">
        <f t="array" ref="Z204">IF($D204&lt;=Z$5,$E204*INDEX($L$28:$BF$28,1,Z$5-$D204+1),0)</f>
        <v>0</v>
      </c>
      <c r="AA204" s="139" cm="1">
        <f t="array" ref="AA204">IF($D204&lt;=AA$5,$E204*INDEX($L$28:$BF$28,1,AA$5-$D204+1),0)</f>
        <v>0</v>
      </c>
      <c r="AB204" s="139" cm="1">
        <f t="array" ref="AB204">IF($D204&lt;=AB$5,$E204*INDEX($L$28:$BF$28,1,AB$5-$D204+1),0)</f>
        <v>0</v>
      </c>
      <c r="AC204" s="139" cm="1">
        <f t="array" ref="AC204">IF($D204&lt;=AC$5,$E204*INDEX($L$28:$BF$28,1,AC$5-$D204+1),0)</f>
        <v>0</v>
      </c>
      <c r="AD204" s="139" cm="1">
        <f t="array" ref="AD204">IF($D204&lt;=AD$5,$E204*INDEX($L$28:$BF$28,1,AD$5-$D204+1),0)</f>
        <v>0</v>
      </c>
      <c r="AE204" s="139" cm="1">
        <f t="array" ref="AE204">IF($D204&lt;=AE$5,$E204*INDEX($L$28:$BF$28,1,AE$5-$D204+1),0)</f>
        <v>0</v>
      </c>
      <c r="AF204" s="139" cm="1">
        <f t="array" ref="AF204">IF($D204&lt;=AF$5,$E204*INDEX($L$28:$BF$28,1,AF$5-$D204+1),0)</f>
        <v>0</v>
      </c>
      <c r="AG204" s="139" cm="1">
        <f t="array" ref="AG204">IF($D204&lt;=AG$5,$E204*INDEX($L$28:$BF$28,1,AG$5-$D204+1),0)</f>
        <v>0</v>
      </c>
      <c r="AH204" s="139" cm="1">
        <f t="array" ref="AH204">IF($D204&lt;=AH$5,$E204*INDEX($L$28:$BF$28,1,AH$5-$D204+1),0)</f>
        <v>0</v>
      </c>
      <c r="AI204" s="139" cm="1">
        <f t="array" ref="AI204">IF($D204&lt;=AI$5,$E204*INDEX($L$28:$BF$28,1,AI$5-$D204+1),0)</f>
        <v>0</v>
      </c>
      <c r="AJ204" s="139" cm="1">
        <f t="array" ref="AJ204">IF($D204&lt;=AJ$5,$E204*INDEX($L$28:$BF$28,1,AJ$5-$D204+1),0)</f>
        <v>0</v>
      </c>
      <c r="AK204" s="139" cm="1">
        <f t="array" ref="AK204">IF($D204&lt;=AK$5,$E204*INDEX($L$28:$BF$28,1,AK$5-$D204+1),0)</f>
        <v>0</v>
      </c>
      <c r="AL204" s="139" cm="1">
        <f t="array" ref="AL204">IF($D204&lt;=AL$5,$E204*INDEX($L$28:$BF$28,1,AL$5-$D204+1),0)</f>
        <v>0</v>
      </c>
      <c r="AM204" s="139" cm="1">
        <f t="array" ref="AM204">IF($D204&lt;=AM$5,$E204*INDEX($L$28:$BF$28,1,AM$5-$D204+1),0)</f>
        <v>0</v>
      </c>
      <c r="AN204" s="139" cm="1">
        <f t="array" ref="AN204">IF($D204&lt;=AN$5,$E204*INDEX($L$28:$BF$28,1,AN$5-$D204+1),0)</f>
        <v>0</v>
      </c>
      <c r="AO204" s="139" cm="1">
        <f t="array" ref="AO204">IF($D204&lt;=AO$5,$E204*INDEX($L$28:$BF$28,1,AO$5-$D204+1),0)</f>
        <v>0</v>
      </c>
      <c r="AP204" s="139" cm="1">
        <f t="array" ref="AP204">IF($D204&lt;=AP$5,$E204*INDEX($L$28:$BF$28,1,AP$5-$D204+1),0)</f>
        <v>0</v>
      </c>
      <c r="AQ204" s="139" cm="1">
        <f t="array" ref="AQ204">IF($D204&lt;=AQ$5,$E204*INDEX($L$28:$BF$28,1,AQ$5-$D204+1),0)</f>
        <v>0</v>
      </c>
      <c r="AR204" s="139" cm="1">
        <f t="array" ref="AR204">IF($D204&lt;=AR$5,$E204*INDEX($L$28:$BF$28,1,AR$5-$D204+1),0)</f>
        <v>0</v>
      </c>
      <c r="AS204" s="139" cm="1">
        <f t="array" ref="AS204">IF($D204&lt;=AS$5,$E204*INDEX($L$28:$BF$28,1,AS$5-$D204+1),0)</f>
        <v>0</v>
      </c>
      <c r="AT204" s="139" cm="1">
        <f t="array" ref="AT204">IF($D204&lt;=AT$5,$E204*INDEX($L$28:$BF$28,1,AT$5-$D204+1),0)</f>
        <v>0</v>
      </c>
      <c r="AU204" s="139" cm="1">
        <f t="array" ref="AU204">IF($D204&lt;=AU$5,$E204*INDEX($L$28:$BF$28,1,AU$5-$D204+1),0)</f>
        <v>0</v>
      </c>
      <c r="AV204" s="139" cm="1">
        <f t="array" ref="AV204">IF($D204&lt;=AV$5,$E204*INDEX($L$28:$BF$28,1,AV$5-$D204+1),0)</f>
        <v>0</v>
      </c>
      <c r="AW204" s="139" cm="1">
        <f t="array" ref="AW204">IF($D204&lt;=AW$5,$E204*INDEX($L$28:$BF$28,1,AW$5-$D204+1),0)</f>
        <v>0</v>
      </c>
      <c r="AX204" s="139" cm="1">
        <f t="array" ref="AX204">IF($D204&lt;=AX$5,$E204*INDEX($L$28:$BF$28,1,AX$5-$D204+1),0)</f>
        <v>0</v>
      </c>
      <c r="AY204" s="139" cm="1">
        <f t="array" ref="AY204">IF($D204&lt;=AY$5,$E204*INDEX($L$28:$BF$28,1,AY$5-$D204+1),0)</f>
        <v>0</v>
      </c>
      <c r="AZ204" s="139" cm="1">
        <f t="array" ref="AZ204">IF($D204&lt;=AZ$5,$E204*INDEX($L$28:$BF$28,1,AZ$5-$D204+1),0)</f>
        <v>0</v>
      </c>
      <c r="BA204" s="139" cm="1">
        <f t="array" ref="BA204">IF($D204&lt;=BA$5,$E204*INDEX($L$28:$BF$28,1,BA$5-$D204+1),0)</f>
        <v>0</v>
      </c>
      <c r="BB204" s="139" cm="1">
        <f t="array" ref="BB204">IF($D204&lt;=BB$5,$E204*INDEX($L$28:$BF$28,1,BB$5-$D204+1),0)</f>
        <v>0</v>
      </c>
      <c r="BC204" s="139" cm="1">
        <f t="array" ref="BC204">IF($D204&lt;=BC$5,$E204*INDEX($L$28:$BF$28,1,BC$5-$D204+1),0)</f>
        <v>0</v>
      </c>
      <c r="BD204" s="139" cm="1">
        <f t="array" ref="BD204">IF($D204&lt;=BD$5,$E204*INDEX($L$28:$BF$28,1,BD$5-$D204+1),0)</f>
        <v>0</v>
      </c>
      <c r="BE204" s="139" cm="1">
        <f t="array" ref="BE204">IF($D204&lt;=BE$5,$E204*INDEX($L$28:$BF$28,1,BE$5-$D204+1),0)</f>
        <v>0</v>
      </c>
      <c r="BF204" s="139" cm="1">
        <f t="array" ref="BF204">IF($D204&lt;=BF$5,$E204*INDEX($L$28:$BF$28,1,BF$5-$D204+1),0)</f>
        <v>0</v>
      </c>
      <c r="BH204" s="70">
        <f t="shared" ca="1" si="139"/>
        <v>0</v>
      </c>
      <c r="BI204" s="70">
        <f t="shared" ca="1" si="139"/>
        <v>0</v>
      </c>
      <c r="BJ204" s="70">
        <f t="shared" ca="1" si="139"/>
        <v>0</v>
      </c>
      <c r="BK204" s="70">
        <f t="shared" ca="1" si="139"/>
        <v>0</v>
      </c>
      <c r="BL204" s="70">
        <f t="shared" ca="1" si="139"/>
        <v>0</v>
      </c>
      <c r="BM204" s="70">
        <f t="shared" ca="1" si="139"/>
        <v>0</v>
      </c>
      <c r="BN204" s="70">
        <f t="shared" ca="1" si="139"/>
        <v>0</v>
      </c>
      <c r="BO204" s="70">
        <f t="shared" ca="1" si="139"/>
        <v>0</v>
      </c>
      <c r="BP204" s="70">
        <f t="shared" ca="1" si="139"/>
        <v>0</v>
      </c>
      <c r="BQ204" s="70">
        <f t="shared" ca="1" si="139"/>
        <v>0</v>
      </c>
      <c r="BR204" s="70">
        <f t="shared" ca="1" si="139"/>
        <v>0</v>
      </c>
      <c r="BS204" s="70">
        <f t="shared" ca="1" si="139"/>
        <v>0</v>
      </c>
      <c r="BT204" s="70">
        <f t="shared" ca="1" si="139"/>
        <v>0</v>
      </c>
      <c r="BU204" s="70">
        <f t="shared" ca="1" si="139"/>
        <v>0</v>
      </c>
      <c r="BV204" s="70">
        <f t="shared" ca="1" si="139"/>
        <v>0</v>
      </c>
      <c r="BW204" s="70">
        <f t="shared" ca="1" si="139"/>
        <v>0</v>
      </c>
      <c r="BX204" s="139"/>
      <c r="BY204" s="70">
        <f t="shared" ca="1" si="134"/>
        <v>0</v>
      </c>
      <c r="BZ204" s="70">
        <f t="shared" ca="1" si="134"/>
        <v>0</v>
      </c>
      <c r="CA204" s="70">
        <f t="shared" ca="1" si="134"/>
        <v>0</v>
      </c>
      <c r="CB204" s="70">
        <f t="shared" ca="1" si="134"/>
        <v>0</v>
      </c>
    </row>
    <row r="205" spans="2:80" s="217" customFormat="1" hidden="1" outlineLevel="1">
      <c r="B205" s="223">
        <f t="shared" si="136"/>
        <v>44681</v>
      </c>
      <c r="C205" s="136"/>
      <c r="D205" s="17">
        <f t="shared" si="137"/>
        <v>28</v>
      </c>
      <c r="E205" s="36" cm="1">
        <f t="array" ref="E205">INDEX(L$20:BF$20,1,D205)</f>
        <v>0</v>
      </c>
      <c r="F205" s="36"/>
      <c r="G205" s="36"/>
      <c r="H205" s="36"/>
      <c r="I205" s="36"/>
      <c r="J205" s="36"/>
      <c r="K205" s="36"/>
      <c r="L205" s="139" cm="1">
        <f t="array" ref="L205">IF($D205&lt;=L$5,$E205*INDEX($L$28:$BF$28,1,L$5-$D205+1),0)</f>
        <v>0</v>
      </c>
      <c r="M205" s="139" cm="1">
        <f t="array" ref="M205">IF($D205&lt;=M$5,$E205*INDEX($L$28:$BF$28,1,M$5-$D205+1),0)</f>
        <v>0</v>
      </c>
      <c r="N205" s="139" cm="1">
        <f t="array" ref="N205">IF($D205&lt;=N$5,$E205*INDEX($L$28:$BF$28,1,N$5-$D205+1),0)</f>
        <v>0</v>
      </c>
      <c r="O205" s="139" cm="1">
        <f t="array" ref="O205">IF($D205&lt;=O$5,$E205*INDEX($L$28:$BF$28,1,O$5-$D205+1),0)</f>
        <v>0</v>
      </c>
      <c r="P205" s="139" cm="1">
        <f t="array" ref="P205">IF($D205&lt;=P$5,$E205*INDEX($L$28:$BF$28,1,P$5-$D205+1),0)</f>
        <v>0</v>
      </c>
      <c r="Q205" s="139" cm="1">
        <f t="array" ref="Q205">IF($D205&lt;=Q$5,$E205*INDEX($L$28:$BF$28,1,Q$5-$D205+1),0)</f>
        <v>0</v>
      </c>
      <c r="R205" s="139" cm="1">
        <f t="array" ref="R205">IF($D205&lt;=R$5,$E205*INDEX($L$28:$BF$28,1,R$5-$D205+1),0)</f>
        <v>0</v>
      </c>
      <c r="S205" s="139" cm="1">
        <f t="array" ref="S205">IF($D205&lt;=S$5,$E205*INDEX($L$28:$BF$28,1,S$5-$D205+1),0)</f>
        <v>0</v>
      </c>
      <c r="T205" s="139" cm="1">
        <f t="array" ref="T205">IF($D205&lt;=T$5,$E205*INDEX($L$28:$BF$28,1,T$5-$D205+1),0)</f>
        <v>0</v>
      </c>
      <c r="U205" s="139" cm="1">
        <f t="array" ref="U205">IF($D205&lt;=U$5,$E205*INDEX($L$28:$BF$28,1,U$5-$D205+1),0)</f>
        <v>0</v>
      </c>
      <c r="V205" s="139" cm="1">
        <f t="array" ref="V205">IF($D205&lt;=V$5,$E205*INDEX($L$28:$BF$28,1,V$5-$D205+1),0)</f>
        <v>0</v>
      </c>
      <c r="W205" s="139" cm="1">
        <f t="array" ref="W205">IF($D205&lt;=W$5,$E205*INDEX($L$28:$BF$28,1,W$5-$D205+1),0)</f>
        <v>0</v>
      </c>
      <c r="X205" s="139" cm="1">
        <f t="array" ref="X205">IF($D205&lt;=X$5,$E205*INDEX($L$28:$BF$28,1,X$5-$D205+1),0)</f>
        <v>0</v>
      </c>
      <c r="Y205" s="139" cm="1">
        <f t="array" ref="Y205">IF($D205&lt;=Y$5,$E205*INDEX($L$28:$BF$28,1,Y$5-$D205+1),0)</f>
        <v>0</v>
      </c>
      <c r="Z205" s="139" cm="1">
        <f t="array" ref="Z205">IF($D205&lt;=Z$5,$E205*INDEX($L$28:$BF$28,1,Z$5-$D205+1),0)</f>
        <v>0</v>
      </c>
      <c r="AA205" s="139" cm="1">
        <f t="array" ref="AA205">IF($D205&lt;=AA$5,$E205*INDEX($L$28:$BF$28,1,AA$5-$D205+1),0)</f>
        <v>0</v>
      </c>
      <c r="AB205" s="139" cm="1">
        <f t="array" ref="AB205">IF($D205&lt;=AB$5,$E205*INDEX($L$28:$BF$28,1,AB$5-$D205+1),0)</f>
        <v>0</v>
      </c>
      <c r="AC205" s="139" cm="1">
        <f t="array" ref="AC205">IF($D205&lt;=AC$5,$E205*INDEX($L$28:$BF$28,1,AC$5-$D205+1),0)</f>
        <v>0</v>
      </c>
      <c r="AD205" s="139" cm="1">
        <f t="array" ref="AD205">IF($D205&lt;=AD$5,$E205*INDEX($L$28:$BF$28,1,AD$5-$D205+1),0)</f>
        <v>0</v>
      </c>
      <c r="AE205" s="139" cm="1">
        <f t="array" ref="AE205">IF($D205&lt;=AE$5,$E205*INDEX($L$28:$BF$28,1,AE$5-$D205+1),0)</f>
        <v>0</v>
      </c>
      <c r="AF205" s="139" cm="1">
        <f t="array" ref="AF205">IF($D205&lt;=AF$5,$E205*INDEX($L$28:$BF$28,1,AF$5-$D205+1),0)</f>
        <v>0</v>
      </c>
      <c r="AG205" s="139" cm="1">
        <f t="array" ref="AG205">IF($D205&lt;=AG$5,$E205*INDEX($L$28:$BF$28,1,AG$5-$D205+1),0)</f>
        <v>0</v>
      </c>
      <c r="AH205" s="139" cm="1">
        <f t="array" ref="AH205">IF($D205&lt;=AH$5,$E205*INDEX($L$28:$BF$28,1,AH$5-$D205+1),0)</f>
        <v>0</v>
      </c>
      <c r="AI205" s="139" cm="1">
        <f t="array" ref="AI205">IF($D205&lt;=AI$5,$E205*INDEX($L$28:$BF$28,1,AI$5-$D205+1),0)</f>
        <v>0</v>
      </c>
      <c r="AJ205" s="139" cm="1">
        <f t="array" ref="AJ205">IF($D205&lt;=AJ$5,$E205*INDEX($L$28:$BF$28,1,AJ$5-$D205+1),0)</f>
        <v>0</v>
      </c>
      <c r="AK205" s="139" cm="1">
        <f t="array" ref="AK205">IF($D205&lt;=AK$5,$E205*INDEX($L$28:$BF$28,1,AK$5-$D205+1),0)</f>
        <v>0</v>
      </c>
      <c r="AL205" s="139" cm="1">
        <f t="array" ref="AL205">IF($D205&lt;=AL$5,$E205*INDEX($L$28:$BF$28,1,AL$5-$D205+1),0)</f>
        <v>0</v>
      </c>
      <c r="AM205" s="139" cm="1">
        <f t="array" ref="AM205">IF($D205&lt;=AM$5,$E205*INDEX($L$28:$BF$28,1,AM$5-$D205+1),0)</f>
        <v>0</v>
      </c>
      <c r="AN205" s="139" cm="1">
        <f t="array" ref="AN205">IF($D205&lt;=AN$5,$E205*INDEX($L$28:$BF$28,1,AN$5-$D205+1),0)</f>
        <v>0</v>
      </c>
      <c r="AO205" s="139" cm="1">
        <f t="array" ref="AO205">IF($D205&lt;=AO$5,$E205*INDEX($L$28:$BF$28,1,AO$5-$D205+1),0)</f>
        <v>0</v>
      </c>
      <c r="AP205" s="139" cm="1">
        <f t="array" ref="AP205">IF($D205&lt;=AP$5,$E205*INDEX($L$28:$BF$28,1,AP$5-$D205+1),0)</f>
        <v>0</v>
      </c>
      <c r="AQ205" s="139" cm="1">
        <f t="array" ref="AQ205">IF($D205&lt;=AQ$5,$E205*INDEX($L$28:$BF$28,1,AQ$5-$D205+1),0)</f>
        <v>0</v>
      </c>
      <c r="AR205" s="139" cm="1">
        <f t="array" ref="AR205">IF($D205&lt;=AR$5,$E205*INDEX($L$28:$BF$28,1,AR$5-$D205+1),0)</f>
        <v>0</v>
      </c>
      <c r="AS205" s="139" cm="1">
        <f t="array" ref="AS205">IF($D205&lt;=AS$5,$E205*INDEX($L$28:$BF$28,1,AS$5-$D205+1),0)</f>
        <v>0</v>
      </c>
      <c r="AT205" s="139" cm="1">
        <f t="array" ref="AT205">IF($D205&lt;=AT$5,$E205*INDEX($L$28:$BF$28,1,AT$5-$D205+1),0)</f>
        <v>0</v>
      </c>
      <c r="AU205" s="139" cm="1">
        <f t="array" ref="AU205">IF($D205&lt;=AU$5,$E205*INDEX($L$28:$BF$28,1,AU$5-$D205+1),0)</f>
        <v>0</v>
      </c>
      <c r="AV205" s="139" cm="1">
        <f t="array" ref="AV205">IF($D205&lt;=AV$5,$E205*INDEX($L$28:$BF$28,1,AV$5-$D205+1),0)</f>
        <v>0</v>
      </c>
      <c r="AW205" s="139" cm="1">
        <f t="array" ref="AW205">IF($D205&lt;=AW$5,$E205*INDEX($L$28:$BF$28,1,AW$5-$D205+1),0)</f>
        <v>0</v>
      </c>
      <c r="AX205" s="139" cm="1">
        <f t="array" ref="AX205">IF($D205&lt;=AX$5,$E205*INDEX($L$28:$BF$28,1,AX$5-$D205+1),0)</f>
        <v>0</v>
      </c>
      <c r="AY205" s="139" cm="1">
        <f t="array" ref="AY205">IF($D205&lt;=AY$5,$E205*INDEX($L$28:$BF$28,1,AY$5-$D205+1),0)</f>
        <v>0</v>
      </c>
      <c r="AZ205" s="139" cm="1">
        <f t="array" ref="AZ205">IF($D205&lt;=AZ$5,$E205*INDEX($L$28:$BF$28,1,AZ$5-$D205+1),0)</f>
        <v>0</v>
      </c>
      <c r="BA205" s="139" cm="1">
        <f t="array" ref="BA205">IF($D205&lt;=BA$5,$E205*INDEX($L$28:$BF$28,1,BA$5-$D205+1),0)</f>
        <v>0</v>
      </c>
      <c r="BB205" s="139" cm="1">
        <f t="array" ref="BB205">IF($D205&lt;=BB$5,$E205*INDEX($L$28:$BF$28,1,BB$5-$D205+1),0)</f>
        <v>0</v>
      </c>
      <c r="BC205" s="139" cm="1">
        <f t="array" ref="BC205">IF($D205&lt;=BC$5,$E205*INDEX($L$28:$BF$28,1,BC$5-$D205+1),0)</f>
        <v>0</v>
      </c>
      <c r="BD205" s="139" cm="1">
        <f t="array" ref="BD205">IF($D205&lt;=BD$5,$E205*INDEX($L$28:$BF$28,1,BD$5-$D205+1),0)</f>
        <v>0</v>
      </c>
      <c r="BE205" s="139" cm="1">
        <f t="array" ref="BE205">IF($D205&lt;=BE$5,$E205*INDEX($L$28:$BF$28,1,BE$5-$D205+1),0)</f>
        <v>0</v>
      </c>
      <c r="BF205" s="139" cm="1">
        <f t="array" ref="BF205">IF($D205&lt;=BF$5,$E205*INDEX($L$28:$BF$28,1,BF$5-$D205+1),0)</f>
        <v>0</v>
      </c>
      <c r="BH205" s="70">
        <f t="shared" ca="1" si="139"/>
        <v>0</v>
      </c>
      <c r="BI205" s="70">
        <f t="shared" ca="1" si="139"/>
        <v>0</v>
      </c>
      <c r="BJ205" s="70">
        <f t="shared" ca="1" si="139"/>
        <v>0</v>
      </c>
      <c r="BK205" s="70">
        <f t="shared" ca="1" si="139"/>
        <v>0</v>
      </c>
      <c r="BL205" s="70">
        <f t="shared" ca="1" si="139"/>
        <v>0</v>
      </c>
      <c r="BM205" s="70">
        <f t="shared" ca="1" si="139"/>
        <v>0</v>
      </c>
      <c r="BN205" s="70">
        <f t="shared" ca="1" si="139"/>
        <v>0</v>
      </c>
      <c r="BO205" s="70">
        <f t="shared" ca="1" si="139"/>
        <v>0</v>
      </c>
      <c r="BP205" s="70">
        <f t="shared" ca="1" si="139"/>
        <v>0</v>
      </c>
      <c r="BQ205" s="70">
        <f t="shared" ca="1" si="139"/>
        <v>0</v>
      </c>
      <c r="BR205" s="70">
        <f t="shared" ca="1" si="139"/>
        <v>0</v>
      </c>
      <c r="BS205" s="70">
        <f t="shared" ca="1" si="139"/>
        <v>0</v>
      </c>
      <c r="BT205" s="70">
        <f t="shared" ca="1" si="139"/>
        <v>0</v>
      </c>
      <c r="BU205" s="70">
        <f t="shared" ca="1" si="139"/>
        <v>0</v>
      </c>
      <c r="BV205" s="70">
        <f t="shared" ca="1" si="139"/>
        <v>0</v>
      </c>
      <c r="BW205" s="70">
        <f t="shared" ca="1" si="139"/>
        <v>0</v>
      </c>
      <c r="BX205" s="139"/>
      <c r="BY205" s="70">
        <f t="shared" ca="1" si="134"/>
        <v>0</v>
      </c>
      <c r="BZ205" s="70">
        <f t="shared" ca="1" si="134"/>
        <v>0</v>
      </c>
      <c r="CA205" s="70">
        <f t="shared" ca="1" si="134"/>
        <v>0</v>
      </c>
      <c r="CB205" s="70">
        <f t="shared" ca="1" si="134"/>
        <v>0</v>
      </c>
    </row>
    <row r="206" spans="2:80" s="217" customFormat="1" hidden="1" outlineLevel="1">
      <c r="B206" s="223">
        <f t="shared" si="136"/>
        <v>44712</v>
      </c>
      <c r="C206" s="136"/>
      <c r="D206" s="17">
        <f t="shared" si="137"/>
        <v>29</v>
      </c>
      <c r="E206" s="36" cm="1">
        <f t="array" ref="E206">INDEX(L$20:BF$20,1,D206)</f>
        <v>0</v>
      </c>
      <c r="F206" s="36"/>
      <c r="G206" s="36"/>
      <c r="H206" s="36"/>
      <c r="I206" s="36"/>
      <c r="J206" s="36"/>
      <c r="K206" s="36"/>
      <c r="L206" s="139" cm="1">
        <f t="array" ref="L206">IF($D206&lt;=L$5,$E206*INDEX($L$28:$BF$28,1,L$5-$D206+1),0)</f>
        <v>0</v>
      </c>
      <c r="M206" s="139" cm="1">
        <f t="array" ref="M206">IF($D206&lt;=M$5,$E206*INDEX($L$28:$BF$28,1,M$5-$D206+1),0)</f>
        <v>0</v>
      </c>
      <c r="N206" s="139" cm="1">
        <f t="array" ref="N206">IF($D206&lt;=N$5,$E206*INDEX($L$28:$BF$28,1,N$5-$D206+1),0)</f>
        <v>0</v>
      </c>
      <c r="O206" s="139" cm="1">
        <f t="array" ref="O206">IF($D206&lt;=O$5,$E206*INDEX($L$28:$BF$28,1,O$5-$D206+1),0)</f>
        <v>0</v>
      </c>
      <c r="P206" s="139" cm="1">
        <f t="array" ref="P206">IF($D206&lt;=P$5,$E206*INDEX($L$28:$BF$28,1,P$5-$D206+1),0)</f>
        <v>0</v>
      </c>
      <c r="Q206" s="139" cm="1">
        <f t="array" ref="Q206">IF($D206&lt;=Q$5,$E206*INDEX($L$28:$BF$28,1,Q$5-$D206+1),0)</f>
        <v>0</v>
      </c>
      <c r="R206" s="139" cm="1">
        <f t="array" ref="R206">IF($D206&lt;=R$5,$E206*INDEX($L$28:$BF$28,1,R$5-$D206+1),0)</f>
        <v>0</v>
      </c>
      <c r="S206" s="139" cm="1">
        <f t="array" ref="S206">IF($D206&lt;=S$5,$E206*INDEX($L$28:$BF$28,1,S$5-$D206+1),0)</f>
        <v>0</v>
      </c>
      <c r="T206" s="139" cm="1">
        <f t="array" ref="T206">IF($D206&lt;=T$5,$E206*INDEX($L$28:$BF$28,1,T$5-$D206+1),0)</f>
        <v>0</v>
      </c>
      <c r="U206" s="139" cm="1">
        <f t="array" ref="U206">IF($D206&lt;=U$5,$E206*INDEX($L$28:$BF$28,1,U$5-$D206+1),0)</f>
        <v>0</v>
      </c>
      <c r="V206" s="139" cm="1">
        <f t="array" ref="V206">IF($D206&lt;=V$5,$E206*INDEX($L$28:$BF$28,1,V$5-$D206+1),0)</f>
        <v>0</v>
      </c>
      <c r="W206" s="139" cm="1">
        <f t="array" ref="W206">IF($D206&lt;=W$5,$E206*INDEX($L$28:$BF$28,1,W$5-$D206+1),0)</f>
        <v>0</v>
      </c>
      <c r="X206" s="139" cm="1">
        <f t="array" ref="X206">IF($D206&lt;=X$5,$E206*INDEX($L$28:$BF$28,1,X$5-$D206+1),0)</f>
        <v>0</v>
      </c>
      <c r="Y206" s="139" cm="1">
        <f t="array" ref="Y206">IF($D206&lt;=Y$5,$E206*INDEX($L$28:$BF$28,1,Y$5-$D206+1),0)</f>
        <v>0</v>
      </c>
      <c r="Z206" s="139" cm="1">
        <f t="array" ref="Z206">IF($D206&lt;=Z$5,$E206*INDEX($L$28:$BF$28,1,Z$5-$D206+1),0)</f>
        <v>0</v>
      </c>
      <c r="AA206" s="139" cm="1">
        <f t="array" ref="AA206">IF($D206&lt;=AA$5,$E206*INDEX($L$28:$BF$28,1,AA$5-$D206+1),0)</f>
        <v>0</v>
      </c>
      <c r="AB206" s="139" cm="1">
        <f t="array" ref="AB206">IF($D206&lt;=AB$5,$E206*INDEX($L$28:$BF$28,1,AB$5-$D206+1),0)</f>
        <v>0</v>
      </c>
      <c r="AC206" s="139" cm="1">
        <f t="array" ref="AC206">IF($D206&lt;=AC$5,$E206*INDEX($L$28:$BF$28,1,AC$5-$D206+1),0)</f>
        <v>0</v>
      </c>
      <c r="AD206" s="139" cm="1">
        <f t="array" ref="AD206">IF($D206&lt;=AD$5,$E206*INDEX($L$28:$BF$28,1,AD$5-$D206+1),0)</f>
        <v>0</v>
      </c>
      <c r="AE206" s="139" cm="1">
        <f t="array" ref="AE206">IF($D206&lt;=AE$5,$E206*INDEX($L$28:$BF$28,1,AE$5-$D206+1),0)</f>
        <v>0</v>
      </c>
      <c r="AF206" s="139" cm="1">
        <f t="array" ref="AF206">IF($D206&lt;=AF$5,$E206*INDEX($L$28:$BF$28,1,AF$5-$D206+1),0)</f>
        <v>0</v>
      </c>
      <c r="AG206" s="139" cm="1">
        <f t="array" ref="AG206">IF($D206&lt;=AG$5,$E206*INDEX($L$28:$BF$28,1,AG$5-$D206+1),0)</f>
        <v>0</v>
      </c>
      <c r="AH206" s="139" cm="1">
        <f t="array" ref="AH206">IF($D206&lt;=AH$5,$E206*INDEX($L$28:$BF$28,1,AH$5-$D206+1),0)</f>
        <v>0</v>
      </c>
      <c r="AI206" s="139" cm="1">
        <f t="array" ref="AI206">IF($D206&lt;=AI$5,$E206*INDEX($L$28:$BF$28,1,AI$5-$D206+1),0)</f>
        <v>0</v>
      </c>
      <c r="AJ206" s="139" cm="1">
        <f t="array" ref="AJ206">IF($D206&lt;=AJ$5,$E206*INDEX($L$28:$BF$28,1,AJ$5-$D206+1),0)</f>
        <v>0</v>
      </c>
      <c r="AK206" s="139" cm="1">
        <f t="array" ref="AK206">IF($D206&lt;=AK$5,$E206*INDEX($L$28:$BF$28,1,AK$5-$D206+1),0)</f>
        <v>0</v>
      </c>
      <c r="AL206" s="139" cm="1">
        <f t="array" ref="AL206">IF($D206&lt;=AL$5,$E206*INDEX($L$28:$BF$28,1,AL$5-$D206+1),0)</f>
        <v>0</v>
      </c>
      <c r="AM206" s="139" cm="1">
        <f t="array" ref="AM206">IF($D206&lt;=AM$5,$E206*INDEX($L$28:$BF$28,1,AM$5-$D206+1),0)</f>
        <v>0</v>
      </c>
      <c r="AN206" s="139" cm="1">
        <f t="array" ref="AN206">IF($D206&lt;=AN$5,$E206*INDEX($L$28:$BF$28,1,AN$5-$D206+1),0)</f>
        <v>0</v>
      </c>
      <c r="AO206" s="139" cm="1">
        <f t="array" ref="AO206">IF($D206&lt;=AO$5,$E206*INDEX($L$28:$BF$28,1,AO$5-$D206+1),0)</f>
        <v>0</v>
      </c>
      <c r="AP206" s="139" cm="1">
        <f t="array" ref="AP206">IF($D206&lt;=AP$5,$E206*INDEX($L$28:$BF$28,1,AP$5-$D206+1),0)</f>
        <v>0</v>
      </c>
      <c r="AQ206" s="139" cm="1">
        <f t="array" ref="AQ206">IF($D206&lt;=AQ$5,$E206*INDEX($L$28:$BF$28,1,AQ$5-$D206+1),0)</f>
        <v>0</v>
      </c>
      <c r="AR206" s="139" cm="1">
        <f t="array" ref="AR206">IF($D206&lt;=AR$5,$E206*INDEX($L$28:$BF$28,1,AR$5-$D206+1),0)</f>
        <v>0</v>
      </c>
      <c r="AS206" s="139" cm="1">
        <f t="array" ref="AS206">IF($D206&lt;=AS$5,$E206*INDEX($L$28:$BF$28,1,AS$5-$D206+1),0)</f>
        <v>0</v>
      </c>
      <c r="AT206" s="139" cm="1">
        <f t="array" ref="AT206">IF($D206&lt;=AT$5,$E206*INDEX($L$28:$BF$28,1,AT$5-$D206+1),0)</f>
        <v>0</v>
      </c>
      <c r="AU206" s="139" cm="1">
        <f t="array" ref="AU206">IF($D206&lt;=AU$5,$E206*INDEX($L$28:$BF$28,1,AU$5-$D206+1),0)</f>
        <v>0</v>
      </c>
      <c r="AV206" s="139" cm="1">
        <f t="array" ref="AV206">IF($D206&lt;=AV$5,$E206*INDEX($L$28:$BF$28,1,AV$5-$D206+1),0)</f>
        <v>0</v>
      </c>
      <c r="AW206" s="139" cm="1">
        <f t="array" ref="AW206">IF($D206&lt;=AW$5,$E206*INDEX($L$28:$BF$28,1,AW$5-$D206+1),0)</f>
        <v>0</v>
      </c>
      <c r="AX206" s="139" cm="1">
        <f t="array" ref="AX206">IF($D206&lt;=AX$5,$E206*INDEX($L$28:$BF$28,1,AX$5-$D206+1),0)</f>
        <v>0</v>
      </c>
      <c r="AY206" s="139" cm="1">
        <f t="array" ref="AY206">IF($D206&lt;=AY$5,$E206*INDEX($L$28:$BF$28,1,AY$5-$D206+1),0)</f>
        <v>0</v>
      </c>
      <c r="AZ206" s="139" cm="1">
        <f t="array" ref="AZ206">IF($D206&lt;=AZ$5,$E206*INDEX($L$28:$BF$28,1,AZ$5-$D206+1),0)</f>
        <v>0</v>
      </c>
      <c r="BA206" s="139" cm="1">
        <f t="array" ref="BA206">IF($D206&lt;=BA$5,$E206*INDEX($L$28:$BF$28,1,BA$5-$D206+1),0)</f>
        <v>0</v>
      </c>
      <c r="BB206" s="139" cm="1">
        <f t="array" ref="BB206">IF($D206&lt;=BB$5,$E206*INDEX($L$28:$BF$28,1,BB$5-$D206+1),0)</f>
        <v>0</v>
      </c>
      <c r="BC206" s="139" cm="1">
        <f t="array" ref="BC206">IF($D206&lt;=BC$5,$E206*INDEX($L$28:$BF$28,1,BC$5-$D206+1),0)</f>
        <v>0</v>
      </c>
      <c r="BD206" s="139" cm="1">
        <f t="array" ref="BD206">IF($D206&lt;=BD$5,$E206*INDEX($L$28:$BF$28,1,BD$5-$D206+1),0)</f>
        <v>0</v>
      </c>
      <c r="BE206" s="139" cm="1">
        <f t="array" ref="BE206">IF($D206&lt;=BE$5,$E206*INDEX($L$28:$BF$28,1,BE$5-$D206+1),0)</f>
        <v>0</v>
      </c>
      <c r="BF206" s="139" cm="1">
        <f t="array" ref="BF206">IF($D206&lt;=BF$5,$E206*INDEX($L$28:$BF$28,1,BF$5-$D206+1),0)</f>
        <v>0</v>
      </c>
      <c r="BH206" s="70">
        <f t="shared" ca="1" si="139"/>
        <v>0</v>
      </c>
      <c r="BI206" s="70">
        <f t="shared" ca="1" si="139"/>
        <v>0</v>
      </c>
      <c r="BJ206" s="70">
        <f t="shared" ca="1" si="139"/>
        <v>0</v>
      </c>
      <c r="BK206" s="70">
        <f t="shared" ca="1" si="139"/>
        <v>0</v>
      </c>
      <c r="BL206" s="70">
        <f t="shared" ca="1" si="139"/>
        <v>0</v>
      </c>
      <c r="BM206" s="70">
        <f t="shared" ca="1" si="139"/>
        <v>0</v>
      </c>
      <c r="BN206" s="70">
        <f t="shared" ca="1" si="139"/>
        <v>0</v>
      </c>
      <c r="BO206" s="70">
        <f t="shared" ca="1" si="139"/>
        <v>0</v>
      </c>
      <c r="BP206" s="70">
        <f t="shared" ca="1" si="139"/>
        <v>0</v>
      </c>
      <c r="BQ206" s="70">
        <f t="shared" ca="1" si="139"/>
        <v>0</v>
      </c>
      <c r="BR206" s="70">
        <f t="shared" ca="1" si="139"/>
        <v>0</v>
      </c>
      <c r="BS206" s="70">
        <f t="shared" ca="1" si="139"/>
        <v>0</v>
      </c>
      <c r="BT206" s="70">
        <f t="shared" ca="1" si="139"/>
        <v>0</v>
      </c>
      <c r="BU206" s="70">
        <f t="shared" ca="1" si="139"/>
        <v>0</v>
      </c>
      <c r="BV206" s="70">
        <f t="shared" ca="1" si="139"/>
        <v>0</v>
      </c>
      <c r="BW206" s="70">
        <f t="shared" ca="1" si="139"/>
        <v>0</v>
      </c>
      <c r="BX206" s="139"/>
      <c r="BY206" s="70">
        <f t="shared" ca="1" si="134"/>
        <v>0</v>
      </c>
      <c r="BZ206" s="70">
        <f t="shared" ca="1" si="134"/>
        <v>0</v>
      </c>
      <c r="CA206" s="70">
        <f t="shared" ca="1" si="134"/>
        <v>0</v>
      </c>
      <c r="CB206" s="70">
        <f t="shared" ca="1" si="134"/>
        <v>0</v>
      </c>
    </row>
    <row r="207" spans="2:80" s="217" customFormat="1" hidden="1" outlineLevel="1">
      <c r="B207" s="223">
        <f t="shared" si="136"/>
        <v>44742</v>
      </c>
      <c r="C207" s="136"/>
      <c r="D207" s="17">
        <f t="shared" si="137"/>
        <v>30</v>
      </c>
      <c r="E207" s="36" cm="1">
        <f t="array" ref="E207">INDEX(L$20:BF$20,1,D207)</f>
        <v>0</v>
      </c>
      <c r="F207" s="36"/>
      <c r="G207" s="36"/>
      <c r="H207" s="36"/>
      <c r="I207" s="36"/>
      <c r="J207" s="36"/>
      <c r="K207" s="36"/>
      <c r="L207" s="139" cm="1">
        <f t="array" ref="L207">IF($D207&lt;=L$5,$E207*INDEX($L$28:$BF$28,1,L$5-$D207+1),0)</f>
        <v>0</v>
      </c>
      <c r="M207" s="139" cm="1">
        <f t="array" ref="M207">IF($D207&lt;=M$5,$E207*INDEX($L$28:$BF$28,1,M$5-$D207+1),0)</f>
        <v>0</v>
      </c>
      <c r="N207" s="139" cm="1">
        <f t="array" ref="N207">IF($D207&lt;=N$5,$E207*INDEX($L$28:$BF$28,1,N$5-$D207+1),0)</f>
        <v>0</v>
      </c>
      <c r="O207" s="139" cm="1">
        <f t="array" ref="O207">IF($D207&lt;=O$5,$E207*INDEX($L$28:$BF$28,1,O$5-$D207+1),0)</f>
        <v>0</v>
      </c>
      <c r="P207" s="139" cm="1">
        <f t="array" ref="P207">IF($D207&lt;=P$5,$E207*INDEX($L$28:$BF$28,1,P$5-$D207+1),0)</f>
        <v>0</v>
      </c>
      <c r="Q207" s="139" cm="1">
        <f t="array" ref="Q207">IF($D207&lt;=Q$5,$E207*INDEX($L$28:$BF$28,1,Q$5-$D207+1),0)</f>
        <v>0</v>
      </c>
      <c r="R207" s="139" cm="1">
        <f t="array" ref="R207">IF($D207&lt;=R$5,$E207*INDEX($L$28:$BF$28,1,R$5-$D207+1),0)</f>
        <v>0</v>
      </c>
      <c r="S207" s="139" cm="1">
        <f t="array" ref="S207">IF($D207&lt;=S$5,$E207*INDEX($L$28:$BF$28,1,S$5-$D207+1),0)</f>
        <v>0</v>
      </c>
      <c r="T207" s="139" cm="1">
        <f t="array" ref="T207">IF($D207&lt;=T$5,$E207*INDEX($L$28:$BF$28,1,T$5-$D207+1),0)</f>
        <v>0</v>
      </c>
      <c r="U207" s="139" cm="1">
        <f t="array" ref="U207">IF($D207&lt;=U$5,$E207*INDEX($L$28:$BF$28,1,U$5-$D207+1),0)</f>
        <v>0</v>
      </c>
      <c r="V207" s="139" cm="1">
        <f t="array" ref="V207">IF($D207&lt;=V$5,$E207*INDEX($L$28:$BF$28,1,V$5-$D207+1),0)</f>
        <v>0</v>
      </c>
      <c r="W207" s="139" cm="1">
        <f t="array" ref="W207">IF($D207&lt;=W$5,$E207*INDEX($L$28:$BF$28,1,W$5-$D207+1),0)</f>
        <v>0</v>
      </c>
      <c r="X207" s="139" cm="1">
        <f t="array" ref="X207">IF($D207&lt;=X$5,$E207*INDEX($L$28:$BF$28,1,X$5-$D207+1),0)</f>
        <v>0</v>
      </c>
      <c r="Y207" s="139" cm="1">
        <f t="array" ref="Y207">IF($D207&lt;=Y$5,$E207*INDEX($L$28:$BF$28,1,Y$5-$D207+1),0)</f>
        <v>0</v>
      </c>
      <c r="Z207" s="139" cm="1">
        <f t="array" ref="Z207">IF($D207&lt;=Z$5,$E207*INDEX($L$28:$BF$28,1,Z$5-$D207+1),0)</f>
        <v>0</v>
      </c>
      <c r="AA207" s="139" cm="1">
        <f t="array" ref="AA207">IF($D207&lt;=AA$5,$E207*INDEX($L$28:$BF$28,1,AA$5-$D207+1),0)</f>
        <v>0</v>
      </c>
      <c r="AB207" s="139" cm="1">
        <f t="array" ref="AB207">IF($D207&lt;=AB$5,$E207*INDEX($L$28:$BF$28,1,AB$5-$D207+1),0)</f>
        <v>0</v>
      </c>
      <c r="AC207" s="139" cm="1">
        <f t="array" ref="AC207">IF($D207&lt;=AC$5,$E207*INDEX($L$28:$BF$28,1,AC$5-$D207+1),0)</f>
        <v>0</v>
      </c>
      <c r="AD207" s="139" cm="1">
        <f t="array" ref="AD207">IF($D207&lt;=AD$5,$E207*INDEX($L$28:$BF$28,1,AD$5-$D207+1),0)</f>
        <v>0</v>
      </c>
      <c r="AE207" s="139" cm="1">
        <f t="array" ref="AE207">IF($D207&lt;=AE$5,$E207*INDEX($L$28:$BF$28,1,AE$5-$D207+1),0)</f>
        <v>0</v>
      </c>
      <c r="AF207" s="139" cm="1">
        <f t="array" ref="AF207">IF($D207&lt;=AF$5,$E207*INDEX($L$28:$BF$28,1,AF$5-$D207+1),0)</f>
        <v>0</v>
      </c>
      <c r="AG207" s="139" cm="1">
        <f t="array" ref="AG207">IF($D207&lt;=AG$5,$E207*INDEX($L$28:$BF$28,1,AG$5-$D207+1),0)</f>
        <v>0</v>
      </c>
      <c r="AH207" s="139" cm="1">
        <f t="array" ref="AH207">IF($D207&lt;=AH$5,$E207*INDEX($L$28:$BF$28,1,AH$5-$D207+1),0)</f>
        <v>0</v>
      </c>
      <c r="AI207" s="139" cm="1">
        <f t="array" ref="AI207">IF($D207&lt;=AI$5,$E207*INDEX($L$28:$BF$28,1,AI$5-$D207+1),0)</f>
        <v>0</v>
      </c>
      <c r="AJ207" s="139" cm="1">
        <f t="array" ref="AJ207">IF($D207&lt;=AJ$5,$E207*INDEX($L$28:$BF$28,1,AJ$5-$D207+1),0)</f>
        <v>0</v>
      </c>
      <c r="AK207" s="139" cm="1">
        <f t="array" ref="AK207">IF($D207&lt;=AK$5,$E207*INDEX($L$28:$BF$28,1,AK$5-$D207+1),0)</f>
        <v>0</v>
      </c>
      <c r="AL207" s="139" cm="1">
        <f t="array" ref="AL207">IF($D207&lt;=AL$5,$E207*INDEX($L$28:$BF$28,1,AL$5-$D207+1),0)</f>
        <v>0</v>
      </c>
      <c r="AM207" s="139" cm="1">
        <f t="array" ref="AM207">IF($D207&lt;=AM$5,$E207*INDEX($L$28:$BF$28,1,AM$5-$D207+1),0)</f>
        <v>0</v>
      </c>
      <c r="AN207" s="139" cm="1">
        <f t="array" ref="AN207">IF($D207&lt;=AN$5,$E207*INDEX($L$28:$BF$28,1,AN$5-$D207+1),0)</f>
        <v>0</v>
      </c>
      <c r="AO207" s="139" cm="1">
        <f t="array" ref="AO207">IF($D207&lt;=AO$5,$E207*INDEX($L$28:$BF$28,1,AO$5-$D207+1),0)</f>
        <v>0</v>
      </c>
      <c r="AP207" s="139" cm="1">
        <f t="array" ref="AP207">IF($D207&lt;=AP$5,$E207*INDEX($L$28:$BF$28,1,AP$5-$D207+1),0)</f>
        <v>0</v>
      </c>
      <c r="AQ207" s="139" cm="1">
        <f t="array" ref="AQ207">IF($D207&lt;=AQ$5,$E207*INDEX($L$28:$BF$28,1,AQ$5-$D207+1),0)</f>
        <v>0</v>
      </c>
      <c r="AR207" s="139" cm="1">
        <f t="array" ref="AR207">IF($D207&lt;=AR$5,$E207*INDEX($L$28:$BF$28,1,AR$5-$D207+1),0)</f>
        <v>0</v>
      </c>
      <c r="AS207" s="139" cm="1">
        <f t="array" ref="AS207">IF($D207&lt;=AS$5,$E207*INDEX($L$28:$BF$28,1,AS$5-$D207+1),0)</f>
        <v>0</v>
      </c>
      <c r="AT207" s="139" cm="1">
        <f t="array" ref="AT207">IF($D207&lt;=AT$5,$E207*INDEX($L$28:$BF$28,1,AT$5-$D207+1),0)</f>
        <v>0</v>
      </c>
      <c r="AU207" s="139" cm="1">
        <f t="array" ref="AU207">IF($D207&lt;=AU$5,$E207*INDEX($L$28:$BF$28,1,AU$5-$D207+1),0)</f>
        <v>0</v>
      </c>
      <c r="AV207" s="139" cm="1">
        <f t="array" ref="AV207">IF($D207&lt;=AV$5,$E207*INDEX($L$28:$BF$28,1,AV$5-$D207+1),0)</f>
        <v>0</v>
      </c>
      <c r="AW207" s="139" cm="1">
        <f t="array" ref="AW207">IF($D207&lt;=AW$5,$E207*INDEX($L$28:$BF$28,1,AW$5-$D207+1),0)</f>
        <v>0</v>
      </c>
      <c r="AX207" s="139" cm="1">
        <f t="array" ref="AX207">IF($D207&lt;=AX$5,$E207*INDEX($L$28:$BF$28,1,AX$5-$D207+1),0)</f>
        <v>0</v>
      </c>
      <c r="AY207" s="139" cm="1">
        <f t="array" ref="AY207">IF($D207&lt;=AY$5,$E207*INDEX($L$28:$BF$28,1,AY$5-$D207+1),0)</f>
        <v>0</v>
      </c>
      <c r="AZ207" s="139" cm="1">
        <f t="array" ref="AZ207">IF($D207&lt;=AZ$5,$E207*INDEX($L$28:$BF$28,1,AZ$5-$D207+1),0)</f>
        <v>0</v>
      </c>
      <c r="BA207" s="139" cm="1">
        <f t="array" ref="BA207">IF($D207&lt;=BA$5,$E207*INDEX($L$28:$BF$28,1,BA$5-$D207+1),0)</f>
        <v>0</v>
      </c>
      <c r="BB207" s="139" cm="1">
        <f t="array" ref="BB207">IF($D207&lt;=BB$5,$E207*INDEX($L$28:$BF$28,1,BB$5-$D207+1),0)</f>
        <v>0</v>
      </c>
      <c r="BC207" s="139" cm="1">
        <f t="array" ref="BC207">IF($D207&lt;=BC$5,$E207*INDEX($L$28:$BF$28,1,BC$5-$D207+1),0)</f>
        <v>0</v>
      </c>
      <c r="BD207" s="139" cm="1">
        <f t="array" ref="BD207">IF($D207&lt;=BD$5,$E207*INDEX($L$28:$BF$28,1,BD$5-$D207+1),0)</f>
        <v>0</v>
      </c>
      <c r="BE207" s="139" cm="1">
        <f t="array" ref="BE207">IF($D207&lt;=BE$5,$E207*INDEX($L$28:$BF$28,1,BE$5-$D207+1),0)</f>
        <v>0</v>
      </c>
      <c r="BF207" s="139" cm="1">
        <f t="array" ref="BF207">IF($D207&lt;=BF$5,$E207*INDEX($L$28:$BF$28,1,BF$5-$D207+1),0)</f>
        <v>0</v>
      </c>
      <c r="BH207" s="70">
        <f t="shared" ca="1" si="139"/>
        <v>0</v>
      </c>
      <c r="BI207" s="70">
        <f t="shared" ca="1" si="139"/>
        <v>0</v>
      </c>
      <c r="BJ207" s="70">
        <f t="shared" ca="1" si="139"/>
        <v>0</v>
      </c>
      <c r="BK207" s="70">
        <f t="shared" ca="1" si="139"/>
        <v>0</v>
      </c>
      <c r="BL207" s="70">
        <f t="shared" ca="1" si="139"/>
        <v>0</v>
      </c>
      <c r="BM207" s="70">
        <f t="shared" ca="1" si="139"/>
        <v>0</v>
      </c>
      <c r="BN207" s="70">
        <f t="shared" ca="1" si="139"/>
        <v>0</v>
      </c>
      <c r="BO207" s="70">
        <f t="shared" ca="1" si="139"/>
        <v>0</v>
      </c>
      <c r="BP207" s="70">
        <f t="shared" ca="1" si="139"/>
        <v>0</v>
      </c>
      <c r="BQ207" s="70">
        <f t="shared" ca="1" si="139"/>
        <v>0</v>
      </c>
      <c r="BR207" s="70">
        <f t="shared" ca="1" si="139"/>
        <v>0</v>
      </c>
      <c r="BS207" s="70">
        <f t="shared" ca="1" si="139"/>
        <v>0</v>
      </c>
      <c r="BT207" s="70">
        <f t="shared" ca="1" si="139"/>
        <v>0</v>
      </c>
      <c r="BU207" s="70">
        <f t="shared" ca="1" si="139"/>
        <v>0</v>
      </c>
      <c r="BV207" s="70">
        <f t="shared" ca="1" si="139"/>
        <v>0</v>
      </c>
      <c r="BW207" s="70">
        <f t="shared" ca="1" si="139"/>
        <v>0</v>
      </c>
      <c r="BX207" s="139"/>
      <c r="BY207" s="70">
        <f t="shared" ca="1" si="134"/>
        <v>0</v>
      </c>
      <c r="BZ207" s="70">
        <f t="shared" ca="1" si="134"/>
        <v>0</v>
      </c>
      <c r="CA207" s="70">
        <f t="shared" ca="1" si="134"/>
        <v>0</v>
      </c>
      <c r="CB207" s="70">
        <f t="shared" ca="1" si="134"/>
        <v>0</v>
      </c>
    </row>
    <row r="208" spans="2:80" s="217" customFormat="1" hidden="1" outlineLevel="1">
      <c r="B208" s="223">
        <f t="shared" si="136"/>
        <v>44773</v>
      </c>
      <c r="C208" s="136"/>
      <c r="D208" s="17">
        <f t="shared" si="137"/>
        <v>31</v>
      </c>
      <c r="E208" s="36" cm="1">
        <f t="array" ref="E208">INDEX(L$20:BF$20,1,D208)</f>
        <v>0</v>
      </c>
      <c r="F208" s="36"/>
      <c r="G208" s="36"/>
      <c r="H208" s="36"/>
      <c r="I208" s="36"/>
      <c r="J208" s="36"/>
      <c r="K208" s="36"/>
      <c r="L208" s="139" cm="1">
        <f t="array" ref="L208">IF($D208&lt;=L$5,$E208*INDEX($L$28:$BF$28,1,L$5-$D208+1),0)</f>
        <v>0</v>
      </c>
      <c r="M208" s="139" cm="1">
        <f t="array" ref="M208">IF($D208&lt;=M$5,$E208*INDEX($L$28:$BF$28,1,M$5-$D208+1),0)</f>
        <v>0</v>
      </c>
      <c r="N208" s="139" cm="1">
        <f t="array" ref="N208">IF($D208&lt;=N$5,$E208*INDEX($L$28:$BF$28,1,N$5-$D208+1),0)</f>
        <v>0</v>
      </c>
      <c r="O208" s="139" cm="1">
        <f t="array" ref="O208">IF($D208&lt;=O$5,$E208*INDEX($L$28:$BF$28,1,O$5-$D208+1),0)</f>
        <v>0</v>
      </c>
      <c r="P208" s="139" cm="1">
        <f t="array" ref="P208">IF($D208&lt;=P$5,$E208*INDEX($L$28:$BF$28,1,P$5-$D208+1),0)</f>
        <v>0</v>
      </c>
      <c r="Q208" s="139" cm="1">
        <f t="array" ref="Q208">IF($D208&lt;=Q$5,$E208*INDEX($L$28:$BF$28,1,Q$5-$D208+1),0)</f>
        <v>0</v>
      </c>
      <c r="R208" s="139" cm="1">
        <f t="array" ref="R208">IF($D208&lt;=R$5,$E208*INDEX($L$28:$BF$28,1,R$5-$D208+1),0)</f>
        <v>0</v>
      </c>
      <c r="S208" s="139" cm="1">
        <f t="array" ref="S208">IF($D208&lt;=S$5,$E208*INDEX($L$28:$BF$28,1,S$5-$D208+1),0)</f>
        <v>0</v>
      </c>
      <c r="T208" s="139" cm="1">
        <f t="array" ref="T208">IF($D208&lt;=T$5,$E208*INDEX($L$28:$BF$28,1,T$5-$D208+1),0)</f>
        <v>0</v>
      </c>
      <c r="U208" s="139" cm="1">
        <f t="array" ref="U208">IF($D208&lt;=U$5,$E208*INDEX($L$28:$BF$28,1,U$5-$D208+1),0)</f>
        <v>0</v>
      </c>
      <c r="V208" s="139" cm="1">
        <f t="array" ref="V208">IF($D208&lt;=V$5,$E208*INDEX($L$28:$BF$28,1,V$5-$D208+1),0)</f>
        <v>0</v>
      </c>
      <c r="W208" s="139" cm="1">
        <f t="array" ref="W208">IF($D208&lt;=W$5,$E208*INDEX($L$28:$BF$28,1,W$5-$D208+1),0)</f>
        <v>0</v>
      </c>
      <c r="X208" s="139" cm="1">
        <f t="array" ref="X208">IF($D208&lt;=X$5,$E208*INDEX($L$28:$BF$28,1,X$5-$D208+1),0)</f>
        <v>0</v>
      </c>
      <c r="Y208" s="139" cm="1">
        <f t="array" ref="Y208">IF($D208&lt;=Y$5,$E208*INDEX($L$28:$BF$28,1,Y$5-$D208+1),0)</f>
        <v>0</v>
      </c>
      <c r="Z208" s="139" cm="1">
        <f t="array" ref="Z208">IF($D208&lt;=Z$5,$E208*INDEX($L$28:$BF$28,1,Z$5-$D208+1),0)</f>
        <v>0</v>
      </c>
      <c r="AA208" s="139" cm="1">
        <f t="array" ref="AA208">IF($D208&lt;=AA$5,$E208*INDEX($L$28:$BF$28,1,AA$5-$D208+1),0)</f>
        <v>0</v>
      </c>
      <c r="AB208" s="139" cm="1">
        <f t="array" ref="AB208">IF($D208&lt;=AB$5,$E208*INDEX($L$28:$BF$28,1,AB$5-$D208+1),0)</f>
        <v>0</v>
      </c>
      <c r="AC208" s="139" cm="1">
        <f t="array" ref="AC208">IF($D208&lt;=AC$5,$E208*INDEX($L$28:$BF$28,1,AC$5-$D208+1),0)</f>
        <v>0</v>
      </c>
      <c r="AD208" s="139" cm="1">
        <f t="array" ref="AD208">IF($D208&lt;=AD$5,$E208*INDEX($L$28:$BF$28,1,AD$5-$D208+1),0)</f>
        <v>0</v>
      </c>
      <c r="AE208" s="139" cm="1">
        <f t="array" ref="AE208">IF($D208&lt;=AE$5,$E208*INDEX($L$28:$BF$28,1,AE$5-$D208+1),0)</f>
        <v>0</v>
      </c>
      <c r="AF208" s="139" cm="1">
        <f t="array" ref="AF208">IF($D208&lt;=AF$5,$E208*INDEX($L$28:$BF$28,1,AF$5-$D208+1),0)</f>
        <v>0</v>
      </c>
      <c r="AG208" s="139" cm="1">
        <f t="array" ref="AG208">IF($D208&lt;=AG$5,$E208*INDEX($L$28:$BF$28,1,AG$5-$D208+1),0)</f>
        <v>0</v>
      </c>
      <c r="AH208" s="139" cm="1">
        <f t="array" ref="AH208">IF($D208&lt;=AH$5,$E208*INDEX($L$28:$BF$28,1,AH$5-$D208+1),0)</f>
        <v>0</v>
      </c>
      <c r="AI208" s="139" cm="1">
        <f t="array" ref="AI208">IF($D208&lt;=AI$5,$E208*INDEX($L$28:$BF$28,1,AI$5-$D208+1),0)</f>
        <v>0</v>
      </c>
      <c r="AJ208" s="139" cm="1">
        <f t="array" ref="AJ208">IF($D208&lt;=AJ$5,$E208*INDEX($L$28:$BF$28,1,AJ$5-$D208+1),0)</f>
        <v>0</v>
      </c>
      <c r="AK208" s="139" cm="1">
        <f t="array" ref="AK208">IF($D208&lt;=AK$5,$E208*INDEX($L$28:$BF$28,1,AK$5-$D208+1),0)</f>
        <v>0</v>
      </c>
      <c r="AL208" s="139" cm="1">
        <f t="array" ref="AL208">IF($D208&lt;=AL$5,$E208*INDEX($L$28:$BF$28,1,AL$5-$D208+1),0)</f>
        <v>0</v>
      </c>
      <c r="AM208" s="139" cm="1">
        <f t="array" ref="AM208">IF($D208&lt;=AM$5,$E208*INDEX($L$28:$BF$28,1,AM$5-$D208+1),0)</f>
        <v>0</v>
      </c>
      <c r="AN208" s="139" cm="1">
        <f t="array" ref="AN208">IF($D208&lt;=AN$5,$E208*INDEX($L$28:$BF$28,1,AN$5-$D208+1),0)</f>
        <v>0</v>
      </c>
      <c r="AO208" s="139" cm="1">
        <f t="array" ref="AO208">IF($D208&lt;=AO$5,$E208*INDEX($L$28:$BF$28,1,AO$5-$D208+1),0)</f>
        <v>0</v>
      </c>
      <c r="AP208" s="139" cm="1">
        <f t="array" ref="AP208">IF($D208&lt;=AP$5,$E208*INDEX($L$28:$BF$28,1,AP$5-$D208+1),0)</f>
        <v>0</v>
      </c>
      <c r="AQ208" s="139" cm="1">
        <f t="array" ref="AQ208">IF($D208&lt;=AQ$5,$E208*INDEX($L$28:$BF$28,1,AQ$5-$D208+1),0)</f>
        <v>0</v>
      </c>
      <c r="AR208" s="139" cm="1">
        <f t="array" ref="AR208">IF($D208&lt;=AR$5,$E208*INDEX($L$28:$BF$28,1,AR$5-$D208+1),0)</f>
        <v>0</v>
      </c>
      <c r="AS208" s="139" cm="1">
        <f t="array" ref="AS208">IF($D208&lt;=AS$5,$E208*INDEX($L$28:$BF$28,1,AS$5-$D208+1),0)</f>
        <v>0</v>
      </c>
      <c r="AT208" s="139" cm="1">
        <f t="array" ref="AT208">IF($D208&lt;=AT$5,$E208*INDEX($L$28:$BF$28,1,AT$5-$D208+1),0)</f>
        <v>0</v>
      </c>
      <c r="AU208" s="139" cm="1">
        <f t="array" ref="AU208">IF($D208&lt;=AU$5,$E208*INDEX($L$28:$BF$28,1,AU$5-$D208+1),0)</f>
        <v>0</v>
      </c>
      <c r="AV208" s="139" cm="1">
        <f t="array" ref="AV208">IF($D208&lt;=AV$5,$E208*INDEX($L$28:$BF$28,1,AV$5-$D208+1),0)</f>
        <v>0</v>
      </c>
      <c r="AW208" s="139" cm="1">
        <f t="array" ref="AW208">IF($D208&lt;=AW$5,$E208*INDEX($L$28:$BF$28,1,AW$5-$D208+1),0)</f>
        <v>0</v>
      </c>
      <c r="AX208" s="139" cm="1">
        <f t="array" ref="AX208">IF($D208&lt;=AX$5,$E208*INDEX($L$28:$BF$28,1,AX$5-$D208+1),0)</f>
        <v>0</v>
      </c>
      <c r="AY208" s="139" cm="1">
        <f t="array" ref="AY208">IF($D208&lt;=AY$5,$E208*INDEX($L$28:$BF$28,1,AY$5-$D208+1),0)</f>
        <v>0</v>
      </c>
      <c r="AZ208" s="139" cm="1">
        <f t="array" ref="AZ208">IF($D208&lt;=AZ$5,$E208*INDEX($L$28:$BF$28,1,AZ$5-$D208+1),0)</f>
        <v>0</v>
      </c>
      <c r="BA208" s="139" cm="1">
        <f t="array" ref="BA208">IF($D208&lt;=BA$5,$E208*INDEX($L$28:$BF$28,1,BA$5-$D208+1),0)</f>
        <v>0</v>
      </c>
      <c r="BB208" s="139" cm="1">
        <f t="array" ref="BB208">IF($D208&lt;=BB$5,$E208*INDEX($L$28:$BF$28,1,BB$5-$D208+1),0)</f>
        <v>0</v>
      </c>
      <c r="BC208" s="139" cm="1">
        <f t="array" ref="BC208">IF($D208&lt;=BC$5,$E208*INDEX($L$28:$BF$28,1,BC$5-$D208+1),0)</f>
        <v>0</v>
      </c>
      <c r="BD208" s="139" cm="1">
        <f t="array" ref="BD208">IF($D208&lt;=BD$5,$E208*INDEX($L$28:$BF$28,1,BD$5-$D208+1),0)</f>
        <v>0</v>
      </c>
      <c r="BE208" s="139" cm="1">
        <f t="array" ref="BE208">IF($D208&lt;=BE$5,$E208*INDEX($L$28:$BF$28,1,BE$5-$D208+1),0)</f>
        <v>0</v>
      </c>
      <c r="BF208" s="139" cm="1">
        <f t="array" ref="BF208">IF($D208&lt;=BF$5,$E208*INDEX($L$28:$BF$28,1,BF$5-$D208+1),0)</f>
        <v>0</v>
      </c>
      <c r="BH208" s="70">
        <f t="shared" ca="1" si="139"/>
        <v>0</v>
      </c>
      <c r="BI208" s="70">
        <f t="shared" ca="1" si="139"/>
        <v>0</v>
      </c>
      <c r="BJ208" s="70">
        <f t="shared" ca="1" si="139"/>
        <v>0</v>
      </c>
      <c r="BK208" s="70">
        <f t="shared" ca="1" si="139"/>
        <v>0</v>
      </c>
      <c r="BL208" s="70">
        <f t="shared" ca="1" si="139"/>
        <v>0</v>
      </c>
      <c r="BM208" s="70">
        <f t="shared" ca="1" si="139"/>
        <v>0</v>
      </c>
      <c r="BN208" s="70">
        <f t="shared" ca="1" si="139"/>
        <v>0</v>
      </c>
      <c r="BO208" s="70">
        <f t="shared" ca="1" si="139"/>
        <v>0</v>
      </c>
      <c r="BP208" s="70">
        <f t="shared" ca="1" si="139"/>
        <v>0</v>
      </c>
      <c r="BQ208" s="70">
        <f t="shared" ca="1" si="139"/>
        <v>0</v>
      </c>
      <c r="BR208" s="70">
        <f t="shared" ca="1" si="139"/>
        <v>0</v>
      </c>
      <c r="BS208" s="70">
        <f t="shared" ca="1" si="139"/>
        <v>0</v>
      </c>
      <c r="BT208" s="70">
        <f t="shared" ca="1" si="139"/>
        <v>0</v>
      </c>
      <c r="BU208" s="70">
        <f t="shared" ca="1" si="139"/>
        <v>0</v>
      </c>
      <c r="BV208" s="70">
        <f t="shared" ca="1" si="139"/>
        <v>0</v>
      </c>
      <c r="BW208" s="70">
        <f t="shared" ca="1" si="139"/>
        <v>0</v>
      </c>
      <c r="BX208" s="139"/>
      <c r="BY208" s="70">
        <f t="shared" ca="1" si="134"/>
        <v>0</v>
      </c>
      <c r="BZ208" s="70">
        <f t="shared" ca="1" si="134"/>
        <v>0</v>
      </c>
      <c r="CA208" s="70">
        <f t="shared" ca="1" si="134"/>
        <v>0</v>
      </c>
      <c r="CB208" s="70">
        <f t="shared" ca="1" si="134"/>
        <v>0</v>
      </c>
    </row>
    <row r="209" spans="2:80" s="217" customFormat="1" hidden="1" outlineLevel="1">
      <c r="B209" s="223">
        <f t="shared" si="136"/>
        <v>44804</v>
      </c>
      <c r="C209" s="136"/>
      <c r="D209" s="17">
        <f t="shared" si="137"/>
        <v>32</v>
      </c>
      <c r="E209" s="36" cm="1">
        <f t="array" ref="E209">INDEX(L$20:BF$20,1,D209)</f>
        <v>0</v>
      </c>
      <c r="F209" s="36"/>
      <c r="G209" s="36"/>
      <c r="H209" s="36"/>
      <c r="I209" s="36"/>
      <c r="J209" s="36"/>
      <c r="K209" s="36"/>
      <c r="L209" s="139" cm="1">
        <f t="array" ref="L209">IF($D209&lt;=L$5,$E209*INDEX($L$28:$BF$28,1,L$5-$D209+1),0)</f>
        <v>0</v>
      </c>
      <c r="M209" s="139" cm="1">
        <f t="array" ref="M209">IF($D209&lt;=M$5,$E209*INDEX($L$28:$BF$28,1,M$5-$D209+1),0)</f>
        <v>0</v>
      </c>
      <c r="N209" s="139" cm="1">
        <f t="array" ref="N209">IF($D209&lt;=N$5,$E209*INDEX($L$28:$BF$28,1,N$5-$D209+1),0)</f>
        <v>0</v>
      </c>
      <c r="O209" s="139" cm="1">
        <f t="array" ref="O209">IF($D209&lt;=O$5,$E209*INDEX($L$28:$BF$28,1,O$5-$D209+1),0)</f>
        <v>0</v>
      </c>
      <c r="P209" s="139" cm="1">
        <f t="array" ref="P209">IF($D209&lt;=P$5,$E209*INDEX($L$28:$BF$28,1,P$5-$D209+1),0)</f>
        <v>0</v>
      </c>
      <c r="Q209" s="139" cm="1">
        <f t="array" ref="Q209">IF($D209&lt;=Q$5,$E209*INDEX($L$28:$BF$28,1,Q$5-$D209+1),0)</f>
        <v>0</v>
      </c>
      <c r="R209" s="139" cm="1">
        <f t="array" ref="R209">IF($D209&lt;=R$5,$E209*INDEX($L$28:$BF$28,1,R$5-$D209+1),0)</f>
        <v>0</v>
      </c>
      <c r="S209" s="139" cm="1">
        <f t="array" ref="S209">IF($D209&lt;=S$5,$E209*INDEX($L$28:$BF$28,1,S$5-$D209+1),0)</f>
        <v>0</v>
      </c>
      <c r="T209" s="139" cm="1">
        <f t="array" ref="T209">IF($D209&lt;=T$5,$E209*INDEX($L$28:$BF$28,1,T$5-$D209+1),0)</f>
        <v>0</v>
      </c>
      <c r="U209" s="139" cm="1">
        <f t="array" ref="U209">IF($D209&lt;=U$5,$E209*INDEX($L$28:$BF$28,1,U$5-$D209+1),0)</f>
        <v>0</v>
      </c>
      <c r="V209" s="139" cm="1">
        <f t="array" ref="V209">IF($D209&lt;=V$5,$E209*INDEX($L$28:$BF$28,1,V$5-$D209+1),0)</f>
        <v>0</v>
      </c>
      <c r="W209" s="139" cm="1">
        <f t="array" ref="W209">IF($D209&lt;=W$5,$E209*INDEX($L$28:$BF$28,1,W$5-$D209+1),0)</f>
        <v>0</v>
      </c>
      <c r="X209" s="139" cm="1">
        <f t="array" ref="X209">IF($D209&lt;=X$5,$E209*INDEX($L$28:$BF$28,1,X$5-$D209+1),0)</f>
        <v>0</v>
      </c>
      <c r="Y209" s="139" cm="1">
        <f t="array" ref="Y209">IF($D209&lt;=Y$5,$E209*INDEX($L$28:$BF$28,1,Y$5-$D209+1),0)</f>
        <v>0</v>
      </c>
      <c r="Z209" s="139" cm="1">
        <f t="array" ref="Z209">IF($D209&lt;=Z$5,$E209*INDEX($L$28:$BF$28,1,Z$5-$D209+1),0)</f>
        <v>0</v>
      </c>
      <c r="AA209" s="139" cm="1">
        <f t="array" ref="AA209">IF($D209&lt;=AA$5,$E209*INDEX($L$28:$BF$28,1,AA$5-$D209+1),0)</f>
        <v>0</v>
      </c>
      <c r="AB209" s="139" cm="1">
        <f t="array" ref="AB209">IF($D209&lt;=AB$5,$E209*INDEX($L$28:$BF$28,1,AB$5-$D209+1),0)</f>
        <v>0</v>
      </c>
      <c r="AC209" s="139" cm="1">
        <f t="array" ref="AC209">IF($D209&lt;=AC$5,$E209*INDEX($L$28:$BF$28,1,AC$5-$D209+1),0)</f>
        <v>0</v>
      </c>
      <c r="AD209" s="139" cm="1">
        <f t="array" ref="AD209">IF($D209&lt;=AD$5,$E209*INDEX($L$28:$BF$28,1,AD$5-$D209+1),0)</f>
        <v>0</v>
      </c>
      <c r="AE209" s="139" cm="1">
        <f t="array" ref="AE209">IF($D209&lt;=AE$5,$E209*INDEX($L$28:$BF$28,1,AE$5-$D209+1),0)</f>
        <v>0</v>
      </c>
      <c r="AF209" s="139" cm="1">
        <f t="array" ref="AF209">IF($D209&lt;=AF$5,$E209*INDEX($L$28:$BF$28,1,AF$5-$D209+1),0)</f>
        <v>0</v>
      </c>
      <c r="AG209" s="139" cm="1">
        <f t="array" ref="AG209">IF($D209&lt;=AG$5,$E209*INDEX($L$28:$BF$28,1,AG$5-$D209+1),0)</f>
        <v>0</v>
      </c>
      <c r="AH209" s="139" cm="1">
        <f t="array" ref="AH209">IF($D209&lt;=AH$5,$E209*INDEX($L$28:$BF$28,1,AH$5-$D209+1),0)</f>
        <v>0</v>
      </c>
      <c r="AI209" s="139" cm="1">
        <f t="array" ref="AI209">IF($D209&lt;=AI$5,$E209*INDEX($L$28:$BF$28,1,AI$5-$D209+1),0)</f>
        <v>0</v>
      </c>
      <c r="AJ209" s="139" cm="1">
        <f t="array" ref="AJ209">IF($D209&lt;=AJ$5,$E209*INDEX($L$28:$BF$28,1,AJ$5-$D209+1),0)</f>
        <v>0</v>
      </c>
      <c r="AK209" s="139" cm="1">
        <f t="array" ref="AK209">IF($D209&lt;=AK$5,$E209*INDEX($L$28:$BF$28,1,AK$5-$D209+1),0)</f>
        <v>0</v>
      </c>
      <c r="AL209" s="139" cm="1">
        <f t="array" ref="AL209">IF($D209&lt;=AL$5,$E209*INDEX($L$28:$BF$28,1,AL$5-$D209+1),0)</f>
        <v>0</v>
      </c>
      <c r="AM209" s="139" cm="1">
        <f t="array" ref="AM209">IF($D209&lt;=AM$5,$E209*INDEX($L$28:$BF$28,1,AM$5-$D209+1),0)</f>
        <v>0</v>
      </c>
      <c r="AN209" s="139" cm="1">
        <f t="array" ref="AN209">IF($D209&lt;=AN$5,$E209*INDEX($L$28:$BF$28,1,AN$5-$D209+1),0)</f>
        <v>0</v>
      </c>
      <c r="AO209" s="139" cm="1">
        <f t="array" ref="AO209">IF($D209&lt;=AO$5,$E209*INDEX($L$28:$BF$28,1,AO$5-$D209+1),0)</f>
        <v>0</v>
      </c>
      <c r="AP209" s="139" cm="1">
        <f t="array" ref="AP209">IF($D209&lt;=AP$5,$E209*INDEX($L$28:$BF$28,1,AP$5-$D209+1),0)</f>
        <v>0</v>
      </c>
      <c r="AQ209" s="139" cm="1">
        <f t="array" ref="AQ209">IF($D209&lt;=AQ$5,$E209*INDEX($L$28:$BF$28,1,AQ$5-$D209+1),0)</f>
        <v>0</v>
      </c>
      <c r="AR209" s="139" cm="1">
        <f t="array" ref="AR209">IF($D209&lt;=AR$5,$E209*INDEX($L$28:$BF$28,1,AR$5-$D209+1),0)</f>
        <v>0</v>
      </c>
      <c r="AS209" s="139" cm="1">
        <f t="array" ref="AS209">IF($D209&lt;=AS$5,$E209*INDEX($L$28:$BF$28,1,AS$5-$D209+1),0)</f>
        <v>0</v>
      </c>
      <c r="AT209" s="139" cm="1">
        <f t="array" ref="AT209">IF($D209&lt;=AT$5,$E209*INDEX($L$28:$BF$28,1,AT$5-$D209+1),0)</f>
        <v>0</v>
      </c>
      <c r="AU209" s="139" cm="1">
        <f t="array" ref="AU209">IF($D209&lt;=AU$5,$E209*INDEX($L$28:$BF$28,1,AU$5-$D209+1),0)</f>
        <v>0</v>
      </c>
      <c r="AV209" s="139" cm="1">
        <f t="array" ref="AV209">IF($D209&lt;=AV$5,$E209*INDEX($L$28:$BF$28,1,AV$5-$D209+1),0)</f>
        <v>0</v>
      </c>
      <c r="AW209" s="139" cm="1">
        <f t="array" ref="AW209">IF($D209&lt;=AW$5,$E209*INDEX($L$28:$BF$28,1,AW$5-$D209+1),0)</f>
        <v>0</v>
      </c>
      <c r="AX209" s="139" cm="1">
        <f t="array" ref="AX209">IF($D209&lt;=AX$5,$E209*INDEX($L$28:$BF$28,1,AX$5-$D209+1),0)</f>
        <v>0</v>
      </c>
      <c r="AY209" s="139" cm="1">
        <f t="array" ref="AY209">IF($D209&lt;=AY$5,$E209*INDEX($L$28:$BF$28,1,AY$5-$D209+1),0)</f>
        <v>0</v>
      </c>
      <c r="AZ209" s="139" cm="1">
        <f t="array" ref="AZ209">IF($D209&lt;=AZ$5,$E209*INDEX($L$28:$BF$28,1,AZ$5-$D209+1),0)</f>
        <v>0</v>
      </c>
      <c r="BA209" s="139" cm="1">
        <f t="array" ref="BA209">IF($D209&lt;=BA$5,$E209*INDEX($L$28:$BF$28,1,BA$5-$D209+1),0)</f>
        <v>0</v>
      </c>
      <c r="BB209" s="139" cm="1">
        <f t="array" ref="BB209">IF($D209&lt;=BB$5,$E209*INDEX($L$28:$BF$28,1,BB$5-$D209+1),0)</f>
        <v>0</v>
      </c>
      <c r="BC209" s="139" cm="1">
        <f t="array" ref="BC209">IF($D209&lt;=BC$5,$E209*INDEX($L$28:$BF$28,1,BC$5-$D209+1),0)</f>
        <v>0</v>
      </c>
      <c r="BD209" s="139" cm="1">
        <f t="array" ref="BD209">IF($D209&lt;=BD$5,$E209*INDEX($L$28:$BF$28,1,BD$5-$D209+1),0)</f>
        <v>0</v>
      </c>
      <c r="BE209" s="139" cm="1">
        <f t="array" ref="BE209">IF($D209&lt;=BE$5,$E209*INDEX($L$28:$BF$28,1,BE$5-$D209+1),0)</f>
        <v>0</v>
      </c>
      <c r="BF209" s="139" cm="1">
        <f t="array" ref="BF209">IF($D209&lt;=BF$5,$E209*INDEX($L$28:$BF$28,1,BF$5-$D209+1),0)</f>
        <v>0</v>
      </c>
      <c r="BH209" s="70">
        <f t="shared" ca="1" si="139"/>
        <v>0</v>
      </c>
      <c r="BI209" s="70">
        <f t="shared" ca="1" si="139"/>
        <v>0</v>
      </c>
      <c r="BJ209" s="70">
        <f t="shared" ca="1" si="139"/>
        <v>0</v>
      </c>
      <c r="BK209" s="70">
        <f t="shared" ca="1" si="139"/>
        <v>0</v>
      </c>
      <c r="BL209" s="70">
        <f t="shared" ca="1" si="139"/>
        <v>0</v>
      </c>
      <c r="BM209" s="70">
        <f t="shared" ca="1" si="139"/>
        <v>0</v>
      </c>
      <c r="BN209" s="70">
        <f t="shared" ca="1" si="139"/>
        <v>0</v>
      </c>
      <c r="BO209" s="70">
        <f t="shared" ca="1" si="139"/>
        <v>0</v>
      </c>
      <c r="BP209" s="70">
        <f t="shared" ca="1" si="139"/>
        <v>0</v>
      </c>
      <c r="BQ209" s="70">
        <f t="shared" ca="1" si="139"/>
        <v>0</v>
      </c>
      <c r="BR209" s="70">
        <f t="shared" ca="1" si="139"/>
        <v>0</v>
      </c>
      <c r="BS209" s="70">
        <f t="shared" ca="1" si="139"/>
        <v>0</v>
      </c>
      <c r="BT209" s="70">
        <f t="shared" ca="1" si="139"/>
        <v>0</v>
      </c>
      <c r="BU209" s="70">
        <f t="shared" ca="1" si="139"/>
        <v>0</v>
      </c>
      <c r="BV209" s="70">
        <f t="shared" ca="1" si="139"/>
        <v>0</v>
      </c>
      <c r="BW209" s="70">
        <f t="shared" ref="BW209" ca="1" si="140">SUMIFS($L209:$BF209,$L$6:$BF$6,BW$6,$L$7:$BF$7,BW$7)</f>
        <v>0</v>
      </c>
      <c r="BX209" s="139"/>
      <c r="BY209" s="70">
        <f t="shared" ca="1" si="134"/>
        <v>0</v>
      </c>
      <c r="BZ209" s="70">
        <f t="shared" ca="1" si="134"/>
        <v>0</v>
      </c>
      <c r="CA209" s="70">
        <f t="shared" ca="1" si="134"/>
        <v>0</v>
      </c>
      <c r="CB209" s="70">
        <f t="shared" ca="1" si="134"/>
        <v>0</v>
      </c>
    </row>
    <row r="210" spans="2:80" s="217" customFormat="1" hidden="1" outlineLevel="1">
      <c r="B210" s="223">
        <f t="shared" si="136"/>
        <v>44834</v>
      </c>
      <c r="C210" s="136"/>
      <c r="D210" s="17">
        <f t="shared" si="137"/>
        <v>33</v>
      </c>
      <c r="E210" s="36" cm="1">
        <f t="array" ref="E210">INDEX(L$20:BF$20,1,D210)</f>
        <v>0</v>
      </c>
      <c r="F210" s="36"/>
      <c r="G210" s="36"/>
      <c r="H210" s="36"/>
      <c r="I210" s="36"/>
      <c r="J210" s="36"/>
      <c r="K210" s="36"/>
      <c r="L210" s="139" cm="1">
        <f t="array" ref="L210">IF($D210&lt;=L$5,$E210*INDEX($L$28:$BF$28,1,L$5-$D210+1),0)</f>
        <v>0</v>
      </c>
      <c r="M210" s="139" cm="1">
        <f t="array" ref="M210">IF($D210&lt;=M$5,$E210*INDEX($L$28:$BF$28,1,M$5-$D210+1),0)</f>
        <v>0</v>
      </c>
      <c r="N210" s="139" cm="1">
        <f t="array" ref="N210">IF($D210&lt;=N$5,$E210*INDEX($L$28:$BF$28,1,N$5-$D210+1),0)</f>
        <v>0</v>
      </c>
      <c r="O210" s="139" cm="1">
        <f t="array" ref="O210">IF($D210&lt;=O$5,$E210*INDEX($L$28:$BF$28,1,O$5-$D210+1),0)</f>
        <v>0</v>
      </c>
      <c r="P210" s="139" cm="1">
        <f t="array" ref="P210">IF($D210&lt;=P$5,$E210*INDEX($L$28:$BF$28,1,P$5-$D210+1),0)</f>
        <v>0</v>
      </c>
      <c r="Q210" s="139" cm="1">
        <f t="array" ref="Q210">IF($D210&lt;=Q$5,$E210*INDEX($L$28:$BF$28,1,Q$5-$D210+1),0)</f>
        <v>0</v>
      </c>
      <c r="R210" s="139" cm="1">
        <f t="array" ref="R210">IF($D210&lt;=R$5,$E210*INDEX($L$28:$BF$28,1,R$5-$D210+1),0)</f>
        <v>0</v>
      </c>
      <c r="S210" s="139" cm="1">
        <f t="array" ref="S210">IF($D210&lt;=S$5,$E210*INDEX($L$28:$BF$28,1,S$5-$D210+1),0)</f>
        <v>0</v>
      </c>
      <c r="T210" s="139" cm="1">
        <f t="array" ref="T210">IF($D210&lt;=T$5,$E210*INDEX($L$28:$BF$28,1,T$5-$D210+1),0)</f>
        <v>0</v>
      </c>
      <c r="U210" s="139" cm="1">
        <f t="array" ref="U210">IF($D210&lt;=U$5,$E210*INDEX($L$28:$BF$28,1,U$5-$D210+1),0)</f>
        <v>0</v>
      </c>
      <c r="V210" s="139" cm="1">
        <f t="array" ref="V210">IF($D210&lt;=V$5,$E210*INDEX($L$28:$BF$28,1,V$5-$D210+1),0)</f>
        <v>0</v>
      </c>
      <c r="W210" s="139" cm="1">
        <f t="array" ref="W210">IF($D210&lt;=W$5,$E210*INDEX($L$28:$BF$28,1,W$5-$D210+1),0)</f>
        <v>0</v>
      </c>
      <c r="X210" s="139" cm="1">
        <f t="array" ref="X210">IF($D210&lt;=X$5,$E210*INDEX($L$28:$BF$28,1,X$5-$D210+1),0)</f>
        <v>0</v>
      </c>
      <c r="Y210" s="139" cm="1">
        <f t="array" ref="Y210">IF($D210&lt;=Y$5,$E210*INDEX($L$28:$BF$28,1,Y$5-$D210+1),0)</f>
        <v>0</v>
      </c>
      <c r="Z210" s="139" cm="1">
        <f t="array" ref="Z210">IF($D210&lt;=Z$5,$E210*INDEX($L$28:$BF$28,1,Z$5-$D210+1),0)</f>
        <v>0</v>
      </c>
      <c r="AA210" s="139" cm="1">
        <f t="array" ref="AA210">IF($D210&lt;=AA$5,$E210*INDEX($L$28:$BF$28,1,AA$5-$D210+1),0)</f>
        <v>0</v>
      </c>
      <c r="AB210" s="139" cm="1">
        <f t="array" ref="AB210">IF($D210&lt;=AB$5,$E210*INDEX($L$28:$BF$28,1,AB$5-$D210+1),0)</f>
        <v>0</v>
      </c>
      <c r="AC210" s="139" cm="1">
        <f t="array" ref="AC210">IF($D210&lt;=AC$5,$E210*INDEX($L$28:$BF$28,1,AC$5-$D210+1),0)</f>
        <v>0</v>
      </c>
      <c r="AD210" s="139" cm="1">
        <f t="array" ref="AD210">IF($D210&lt;=AD$5,$E210*INDEX($L$28:$BF$28,1,AD$5-$D210+1),0)</f>
        <v>0</v>
      </c>
      <c r="AE210" s="139" cm="1">
        <f t="array" ref="AE210">IF($D210&lt;=AE$5,$E210*INDEX($L$28:$BF$28,1,AE$5-$D210+1),0)</f>
        <v>0</v>
      </c>
      <c r="AF210" s="139" cm="1">
        <f t="array" ref="AF210">IF($D210&lt;=AF$5,$E210*INDEX($L$28:$BF$28,1,AF$5-$D210+1),0)</f>
        <v>0</v>
      </c>
      <c r="AG210" s="139" cm="1">
        <f t="array" ref="AG210">IF($D210&lt;=AG$5,$E210*INDEX($L$28:$BF$28,1,AG$5-$D210+1),0)</f>
        <v>0</v>
      </c>
      <c r="AH210" s="139" cm="1">
        <f t="array" ref="AH210">IF($D210&lt;=AH$5,$E210*INDEX($L$28:$BF$28,1,AH$5-$D210+1),0)</f>
        <v>0</v>
      </c>
      <c r="AI210" s="139" cm="1">
        <f t="array" ref="AI210">IF($D210&lt;=AI$5,$E210*INDEX($L$28:$BF$28,1,AI$5-$D210+1),0)</f>
        <v>0</v>
      </c>
      <c r="AJ210" s="139" cm="1">
        <f t="array" ref="AJ210">IF($D210&lt;=AJ$5,$E210*INDEX($L$28:$BF$28,1,AJ$5-$D210+1),0)</f>
        <v>0</v>
      </c>
      <c r="AK210" s="139" cm="1">
        <f t="array" ref="AK210">IF($D210&lt;=AK$5,$E210*INDEX($L$28:$BF$28,1,AK$5-$D210+1),0)</f>
        <v>0</v>
      </c>
      <c r="AL210" s="139" cm="1">
        <f t="array" ref="AL210">IF($D210&lt;=AL$5,$E210*INDEX($L$28:$BF$28,1,AL$5-$D210+1),0)</f>
        <v>0</v>
      </c>
      <c r="AM210" s="139" cm="1">
        <f t="array" ref="AM210">IF($D210&lt;=AM$5,$E210*INDEX($L$28:$BF$28,1,AM$5-$D210+1),0)</f>
        <v>0</v>
      </c>
      <c r="AN210" s="139" cm="1">
        <f t="array" ref="AN210">IF($D210&lt;=AN$5,$E210*INDEX($L$28:$BF$28,1,AN$5-$D210+1),0)</f>
        <v>0</v>
      </c>
      <c r="AO210" s="139" cm="1">
        <f t="array" ref="AO210">IF($D210&lt;=AO$5,$E210*INDEX($L$28:$BF$28,1,AO$5-$D210+1),0)</f>
        <v>0</v>
      </c>
      <c r="AP210" s="139" cm="1">
        <f t="array" ref="AP210">IF($D210&lt;=AP$5,$E210*INDEX($L$28:$BF$28,1,AP$5-$D210+1),0)</f>
        <v>0</v>
      </c>
      <c r="AQ210" s="139" cm="1">
        <f t="array" ref="AQ210">IF($D210&lt;=AQ$5,$E210*INDEX($L$28:$BF$28,1,AQ$5-$D210+1),0)</f>
        <v>0</v>
      </c>
      <c r="AR210" s="139" cm="1">
        <f t="array" ref="AR210">IF($D210&lt;=AR$5,$E210*INDEX($L$28:$BF$28,1,AR$5-$D210+1),0)</f>
        <v>0</v>
      </c>
      <c r="AS210" s="139" cm="1">
        <f t="array" ref="AS210">IF($D210&lt;=AS$5,$E210*INDEX($L$28:$BF$28,1,AS$5-$D210+1),0)</f>
        <v>0</v>
      </c>
      <c r="AT210" s="139" cm="1">
        <f t="array" ref="AT210">IF($D210&lt;=AT$5,$E210*INDEX($L$28:$BF$28,1,AT$5-$D210+1),0)</f>
        <v>0</v>
      </c>
      <c r="AU210" s="139" cm="1">
        <f t="array" ref="AU210">IF($D210&lt;=AU$5,$E210*INDEX($L$28:$BF$28,1,AU$5-$D210+1),0)</f>
        <v>0</v>
      </c>
      <c r="AV210" s="139" cm="1">
        <f t="array" ref="AV210">IF($D210&lt;=AV$5,$E210*INDEX($L$28:$BF$28,1,AV$5-$D210+1),0)</f>
        <v>0</v>
      </c>
      <c r="AW210" s="139" cm="1">
        <f t="array" ref="AW210">IF($D210&lt;=AW$5,$E210*INDEX($L$28:$BF$28,1,AW$5-$D210+1),0)</f>
        <v>0</v>
      </c>
      <c r="AX210" s="139" cm="1">
        <f t="array" ref="AX210">IF($D210&lt;=AX$5,$E210*INDEX($L$28:$BF$28,1,AX$5-$D210+1),0)</f>
        <v>0</v>
      </c>
      <c r="AY210" s="139" cm="1">
        <f t="array" ref="AY210">IF($D210&lt;=AY$5,$E210*INDEX($L$28:$BF$28,1,AY$5-$D210+1),0)</f>
        <v>0</v>
      </c>
      <c r="AZ210" s="139" cm="1">
        <f t="array" ref="AZ210">IF($D210&lt;=AZ$5,$E210*INDEX($L$28:$BF$28,1,AZ$5-$D210+1),0)</f>
        <v>0</v>
      </c>
      <c r="BA210" s="139" cm="1">
        <f t="array" ref="BA210">IF($D210&lt;=BA$5,$E210*INDEX($L$28:$BF$28,1,BA$5-$D210+1),0)</f>
        <v>0</v>
      </c>
      <c r="BB210" s="139" cm="1">
        <f t="array" ref="BB210">IF($D210&lt;=BB$5,$E210*INDEX($L$28:$BF$28,1,BB$5-$D210+1),0)</f>
        <v>0</v>
      </c>
      <c r="BC210" s="139" cm="1">
        <f t="array" ref="BC210">IF($D210&lt;=BC$5,$E210*INDEX($L$28:$BF$28,1,BC$5-$D210+1),0)</f>
        <v>0</v>
      </c>
      <c r="BD210" s="139" cm="1">
        <f t="array" ref="BD210">IF($D210&lt;=BD$5,$E210*INDEX($L$28:$BF$28,1,BD$5-$D210+1),0)</f>
        <v>0</v>
      </c>
      <c r="BE210" s="139" cm="1">
        <f t="array" ref="BE210">IF($D210&lt;=BE$5,$E210*INDEX($L$28:$BF$28,1,BE$5-$D210+1),0)</f>
        <v>0</v>
      </c>
      <c r="BF210" s="139" cm="1">
        <f t="array" ref="BF210">IF($D210&lt;=BF$5,$E210*INDEX($L$28:$BF$28,1,BF$5-$D210+1),0)</f>
        <v>0</v>
      </c>
      <c r="BH210" s="70">
        <f t="shared" ref="BH210:BW224" ca="1" si="141">SUMIFS($L210:$BF210,$L$6:$BF$6,BH$6,$L$7:$BF$7,BH$7)</f>
        <v>0</v>
      </c>
      <c r="BI210" s="70">
        <f t="shared" ca="1" si="141"/>
        <v>0</v>
      </c>
      <c r="BJ210" s="70">
        <f t="shared" ca="1" si="141"/>
        <v>0</v>
      </c>
      <c r="BK210" s="70">
        <f t="shared" ca="1" si="141"/>
        <v>0</v>
      </c>
      <c r="BL210" s="70">
        <f t="shared" ca="1" si="141"/>
        <v>0</v>
      </c>
      <c r="BM210" s="70">
        <f t="shared" ca="1" si="141"/>
        <v>0</v>
      </c>
      <c r="BN210" s="70">
        <f t="shared" ca="1" si="141"/>
        <v>0</v>
      </c>
      <c r="BO210" s="70">
        <f t="shared" ca="1" si="141"/>
        <v>0</v>
      </c>
      <c r="BP210" s="70">
        <f t="shared" ca="1" si="141"/>
        <v>0</v>
      </c>
      <c r="BQ210" s="70">
        <f t="shared" ca="1" si="141"/>
        <v>0</v>
      </c>
      <c r="BR210" s="70">
        <f t="shared" ca="1" si="141"/>
        <v>0</v>
      </c>
      <c r="BS210" s="70">
        <f t="shared" ca="1" si="141"/>
        <v>0</v>
      </c>
      <c r="BT210" s="70">
        <f t="shared" ca="1" si="141"/>
        <v>0</v>
      </c>
      <c r="BU210" s="70">
        <f t="shared" ca="1" si="141"/>
        <v>0</v>
      </c>
      <c r="BV210" s="70">
        <f t="shared" ca="1" si="141"/>
        <v>0</v>
      </c>
      <c r="BW210" s="70">
        <f t="shared" ca="1" si="141"/>
        <v>0</v>
      </c>
      <c r="BX210" s="139"/>
      <c r="BY210" s="70">
        <f t="shared" ca="1" si="134"/>
        <v>0</v>
      </c>
      <c r="BZ210" s="70">
        <f t="shared" ca="1" si="134"/>
        <v>0</v>
      </c>
      <c r="CA210" s="70">
        <f t="shared" ca="1" si="134"/>
        <v>0</v>
      </c>
      <c r="CB210" s="70">
        <f t="shared" ca="1" si="134"/>
        <v>0</v>
      </c>
    </row>
    <row r="211" spans="2:80" s="217" customFormat="1" hidden="1" outlineLevel="1">
      <c r="B211" s="223">
        <f t="shared" si="136"/>
        <v>44865</v>
      </c>
      <c r="C211" s="136"/>
      <c r="D211" s="17">
        <f t="shared" si="137"/>
        <v>34</v>
      </c>
      <c r="E211" s="36" cm="1">
        <f t="array" ref="E211">INDEX(L$20:BF$20,1,D211)</f>
        <v>0</v>
      </c>
      <c r="F211" s="36"/>
      <c r="G211" s="36"/>
      <c r="H211" s="36"/>
      <c r="I211" s="36"/>
      <c r="J211" s="36"/>
      <c r="K211" s="36"/>
      <c r="L211" s="139" cm="1">
        <f t="array" ref="L211">IF($D211&lt;=L$5,$E211*INDEX($L$28:$BF$28,1,L$5-$D211+1),0)</f>
        <v>0</v>
      </c>
      <c r="M211" s="139" cm="1">
        <f t="array" ref="M211">IF($D211&lt;=M$5,$E211*INDEX($L$28:$BF$28,1,M$5-$D211+1),0)</f>
        <v>0</v>
      </c>
      <c r="N211" s="139" cm="1">
        <f t="array" ref="N211">IF($D211&lt;=N$5,$E211*INDEX($L$28:$BF$28,1,N$5-$D211+1),0)</f>
        <v>0</v>
      </c>
      <c r="O211" s="139" cm="1">
        <f t="array" ref="O211">IF($D211&lt;=O$5,$E211*INDEX($L$28:$BF$28,1,O$5-$D211+1),0)</f>
        <v>0</v>
      </c>
      <c r="P211" s="139" cm="1">
        <f t="array" ref="P211">IF($D211&lt;=P$5,$E211*INDEX($L$28:$BF$28,1,P$5-$D211+1),0)</f>
        <v>0</v>
      </c>
      <c r="Q211" s="139" cm="1">
        <f t="array" ref="Q211">IF($D211&lt;=Q$5,$E211*INDEX($L$28:$BF$28,1,Q$5-$D211+1),0)</f>
        <v>0</v>
      </c>
      <c r="R211" s="139" cm="1">
        <f t="array" ref="R211">IF($D211&lt;=R$5,$E211*INDEX($L$28:$BF$28,1,R$5-$D211+1),0)</f>
        <v>0</v>
      </c>
      <c r="S211" s="139" cm="1">
        <f t="array" ref="S211">IF($D211&lt;=S$5,$E211*INDEX($L$28:$BF$28,1,S$5-$D211+1),0)</f>
        <v>0</v>
      </c>
      <c r="T211" s="139" cm="1">
        <f t="array" ref="T211">IF($D211&lt;=T$5,$E211*INDEX($L$28:$BF$28,1,T$5-$D211+1),0)</f>
        <v>0</v>
      </c>
      <c r="U211" s="139" cm="1">
        <f t="array" ref="U211">IF($D211&lt;=U$5,$E211*INDEX($L$28:$BF$28,1,U$5-$D211+1),0)</f>
        <v>0</v>
      </c>
      <c r="V211" s="139" cm="1">
        <f t="array" ref="V211">IF($D211&lt;=V$5,$E211*INDEX($L$28:$BF$28,1,V$5-$D211+1),0)</f>
        <v>0</v>
      </c>
      <c r="W211" s="139" cm="1">
        <f t="array" ref="W211">IF($D211&lt;=W$5,$E211*INDEX($L$28:$BF$28,1,W$5-$D211+1),0)</f>
        <v>0</v>
      </c>
      <c r="X211" s="139" cm="1">
        <f t="array" ref="X211">IF($D211&lt;=X$5,$E211*INDEX($L$28:$BF$28,1,X$5-$D211+1),0)</f>
        <v>0</v>
      </c>
      <c r="Y211" s="139" cm="1">
        <f t="array" ref="Y211">IF($D211&lt;=Y$5,$E211*INDEX($L$28:$BF$28,1,Y$5-$D211+1),0)</f>
        <v>0</v>
      </c>
      <c r="Z211" s="139" cm="1">
        <f t="array" ref="Z211">IF($D211&lt;=Z$5,$E211*INDEX($L$28:$BF$28,1,Z$5-$D211+1),0)</f>
        <v>0</v>
      </c>
      <c r="AA211" s="139" cm="1">
        <f t="array" ref="AA211">IF($D211&lt;=AA$5,$E211*INDEX($L$28:$BF$28,1,AA$5-$D211+1),0)</f>
        <v>0</v>
      </c>
      <c r="AB211" s="139" cm="1">
        <f t="array" ref="AB211">IF($D211&lt;=AB$5,$E211*INDEX($L$28:$BF$28,1,AB$5-$D211+1),0)</f>
        <v>0</v>
      </c>
      <c r="AC211" s="139" cm="1">
        <f t="array" ref="AC211">IF($D211&lt;=AC$5,$E211*INDEX($L$28:$BF$28,1,AC$5-$D211+1),0)</f>
        <v>0</v>
      </c>
      <c r="AD211" s="139" cm="1">
        <f t="array" ref="AD211">IF($D211&lt;=AD$5,$E211*INDEX($L$28:$BF$28,1,AD$5-$D211+1),0)</f>
        <v>0</v>
      </c>
      <c r="AE211" s="139" cm="1">
        <f t="array" ref="AE211">IF($D211&lt;=AE$5,$E211*INDEX($L$28:$BF$28,1,AE$5-$D211+1),0)</f>
        <v>0</v>
      </c>
      <c r="AF211" s="139" cm="1">
        <f t="array" ref="AF211">IF($D211&lt;=AF$5,$E211*INDEX($L$28:$BF$28,1,AF$5-$D211+1),0)</f>
        <v>0</v>
      </c>
      <c r="AG211" s="139" cm="1">
        <f t="array" ref="AG211">IF($D211&lt;=AG$5,$E211*INDEX($L$28:$BF$28,1,AG$5-$D211+1),0)</f>
        <v>0</v>
      </c>
      <c r="AH211" s="139" cm="1">
        <f t="array" ref="AH211">IF($D211&lt;=AH$5,$E211*INDEX($L$28:$BF$28,1,AH$5-$D211+1),0)</f>
        <v>0</v>
      </c>
      <c r="AI211" s="139" cm="1">
        <f t="array" ref="AI211">IF($D211&lt;=AI$5,$E211*INDEX($L$28:$BF$28,1,AI$5-$D211+1),0)</f>
        <v>0</v>
      </c>
      <c r="AJ211" s="139" cm="1">
        <f t="array" ref="AJ211">IF($D211&lt;=AJ$5,$E211*INDEX($L$28:$BF$28,1,AJ$5-$D211+1),0)</f>
        <v>0</v>
      </c>
      <c r="AK211" s="139" cm="1">
        <f t="array" ref="AK211">IF($D211&lt;=AK$5,$E211*INDEX($L$28:$BF$28,1,AK$5-$D211+1),0)</f>
        <v>0</v>
      </c>
      <c r="AL211" s="139" cm="1">
        <f t="array" ref="AL211">IF($D211&lt;=AL$5,$E211*INDEX($L$28:$BF$28,1,AL$5-$D211+1),0)</f>
        <v>0</v>
      </c>
      <c r="AM211" s="139" cm="1">
        <f t="array" ref="AM211">IF($D211&lt;=AM$5,$E211*INDEX($L$28:$BF$28,1,AM$5-$D211+1),0)</f>
        <v>0</v>
      </c>
      <c r="AN211" s="139" cm="1">
        <f t="array" ref="AN211">IF($D211&lt;=AN$5,$E211*INDEX($L$28:$BF$28,1,AN$5-$D211+1),0)</f>
        <v>0</v>
      </c>
      <c r="AO211" s="139" cm="1">
        <f t="array" ref="AO211">IF($D211&lt;=AO$5,$E211*INDEX($L$28:$BF$28,1,AO$5-$D211+1),0)</f>
        <v>0</v>
      </c>
      <c r="AP211" s="139" cm="1">
        <f t="array" ref="AP211">IF($D211&lt;=AP$5,$E211*INDEX($L$28:$BF$28,1,AP$5-$D211+1),0)</f>
        <v>0</v>
      </c>
      <c r="AQ211" s="139" cm="1">
        <f t="array" ref="AQ211">IF($D211&lt;=AQ$5,$E211*INDEX($L$28:$BF$28,1,AQ$5-$D211+1),0)</f>
        <v>0</v>
      </c>
      <c r="AR211" s="139" cm="1">
        <f t="array" ref="AR211">IF($D211&lt;=AR$5,$E211*INDEX($L$28:$BF$28,1,AR$5-$D211+1),0)</f>
        <v>0</v>
      </c>
      <c r="AS211" s="139" cm="1">
        <f t="array" ref="AS211">IF($D211&lt;=AS$5,$E211*INDEX($L$28:$BF$28,1,AS$5-$D211+1),0)</f>
        <v>0</v>
      </c>
      <c r="AT211" s="139" cm="1">
        <f t="array" ref="AT211">IF($D211&lt;=AT$5,$E211*INDEX($L$28:$BF$28,1,AT$5-$D211+1),0)</f>
        <v>0</v>
      </c>
      <c r="AU211" s="139" cm="1">
        <f t="array" ref="AU211">IF($D211&lt;=AU$5,$E211*INDEX($L$28:$BF$28,1,AU$5-$D211+1),0)</f>
        <v>0</v>
      </c>
      <c r="AV211" s="139" cm="1">
        <f t="array" ref="AV211">IF($D211&lt;=AV$5,$E211*INDEX($L$28:$BF$28,1,AV$5-$D211+1),0)</f>
        <v>0</v>
      </c>
      <c r="AW211" s="139" cm="1">
        <f t="array" ref="AW211">IF($D211&lt;=AW$5,$E211*INDEX($L$28:$BF$28,1,AW$5-$D211+1),0)</f>
        <v>0</v>
      </c>
      <c r="AX211" s="139" cm="1">
        <f t="array" ref="AX211">IF($D211&lt;=AX$5,$E211*INDEX($L$28:$BF$28,1,AX$5-$D211+1),0)</f>
        <v>0</v>
      </c>
      <c r="AY211" s="139" cm="1">
        <f t="array" ref="AY211">IF($D211&lt;=AY$5,$E211*INDEX($L$28:$BF$28,1,AY$5-$D211+1),0)</f>
        <v>0</v>
      </c>
      <c r="AZ211" s="139" cm="1">
        <f t="array" ref="AZ211">IF($D211&lt;=AZ$5,$E211*INDEX($L$28:$BF$28,1,AZ$5-$D211+1),0)</f>
        <v>0</v>
      </c>
      <c r="BA211" s="139" cm="1">
        <f t="array" ref="BA211">IF($D211&lt;=BA$5,$E211*INDEX($L$28:$BF$28,1,BA$5-$D211+1),0)</f>
        <v>0</v>
      </c>
      <c r="BB211" s="139" cm="1">
        <f t="array" ref="BB211">IF($D211&lt;=BB$5,$E211*INDEX($L$28:$BF$28,1,BB$5-$D211+1),0)</f>
        <v>0</v>
      </c>
      <c r="BC211" s="139" cm="1">
        <f t="array" ref="BC211">IF($D211&lt;=BC$5,$E211*INDEX($L$28:$BF$28,1,BC$5-$D211+1),0)</f>
        <v>0</v>
      </c>
      <c r="BD211" s="139" cm="1">
        <f t="array" ref="BD211">IF($D211&lt;=BD$5,$E211*INDEX($L$28:$BF$28,1,BD$5-$D211+1),0)</f>
        <v>0</v>
      </c>
      <c r="BE211" s="139" cm="1">
        <f t="array" ref="BE211">IF($D211&lt;=BE$5,$E211*INDEX($L$28:$BF$28,1,BE$5-$D211+1),0)</f>
        <v>0</v>
      </c>
      <c r="BF211" s="139" cm="1">
        <f t="array" ref="BF211">IF($D211&lt;=BF$5,$E211*INDEX($L$28:$BF$28,1,BF$5-$D211+1),0)</f>
        <v>0</v>
      </c>
      <c r="BH211" s="70">
        <f t="shared" ca="1" si="141"/>
        <v>0</v>
      </c>
      <c r="BI211" s="70">
        <f t="shared" ca="1" si="141"/>
        <v>0</v>
      </c>
      <c r="BJ211" s="70">
        <f t="shared" ca="1" si="141"/>
        <v>0</v>
      </c>
      <c r="BK211" s="70">
        <f t="shared" ca="1" si="141"/>
        <v>0</v>
      </c>
      <c r="BL211" s="70">
        <f t="shared" ca="1" si="141"/>
        <v>0</v>
      </c>
      <c r="BM211" s="70">
        <f t="shared" ca="1" si="141"/>
        <v>0</v>
      </c>
      <c r="BN211" s="70">
        <f t="shared" ca="1" si="141"/>
        <v>0</v>
      </c>
      <c r="BO211" s="70">
        <f t="shared" ca="1" si="141"/>
        <v>0</v>
      </c>
      <c r="BP211" s="70">
        <f t="shared" ca="1" si="141"/>
        <v>0</v>
      </c>
      <c r="BQ211" s="70">
        <f t="shared" ca="1" si="141"/>
        <v>0</v>
      </c>
      <c r="BR211" s="70">
        <f t="shared" ca="1" si="141"/>
        <v>0</v>
      </c>
      <c r="BS211" s="70">
        <f t="shared" ca="1" si="141"/>
        <v>0</v>
      </c>
      <c r="BT211" s="70">
        <f t="shared" ca="1" si="141"/>
        <v>0</v>
      </c>
      <c r="BU211" s="70">
        <f t="shared" ca="1" si="141"/>
        <v>0</v>
      </c>
      <c r="BV211" s="70">
        <f t="shared" ca="1" si="141"/>
        <v>0</v>
      </c>
      <c r="BW211" s="70">
        <f t="shared" ca="1" si="141"/>
        <v>0</v>
      </c>
      <c r="BX211" s="139"/>
      <c r="BY211" s="70">
        <f t="shared" ca="1" si="134"/>
        <v>0</v>
      </c>
      <c r="BZ211" s="70">
        <f t="shared" ca="1" si="134"/>
        <v>0</v>
      </c>
      <c r="CA211" s="70">
        <f t="shared" ca="1" si="134"/>
        <v>0</v>
      </c>
      <c r="CB211" s="70">
        <f t="shared" ca="1" si="134"/>
        <v>0</v>
      </c>
    </row>
    <row r="212" spans="2:80" s="217" customFormat="1" hidden="1" outlineLevel="1">
      <c r="B212" s="223">
        <f t="shared" si="136"/>
        <v>44895</v>
      </c>
      <c r="C212" s="136"/>
      <c r="D212" s="17">
        <f t="shared" si="137"/>
        <v>35</v>
      </c>
      <c r="E212" s="36" cm="1">
        <f t="array" ref="E212">INDEX(L$20:BF$20,1,D212)</f>
        <v>0</v>
      </c>
      <c r="F212" s="36"/>
      <c r="G212" s="36"/>
      <c r="H212" s="36"/>
      <c r="I212" s="36"/>
      <c r="J212" s="36"/>
      <c r="K212" s="36"/>
      <c r="L212" s="139" cm="1">
        <f t="array" ref="L212">IF($D212&lt;=L$5,$E212*INDEX($L$28:$BF$28,1,L$5-$D212+1),0)</f>
        <v>0</v>
      </c>
      <c r="M212" s="139" cm="1">
        <f t="array" ref="M212">IF($D212&lt;=M$5,$E212*INDEX($L$28:$BF$28,1,M$5-$D212+1),0)</f>
        <v>0</v>
      </c>
      <c r="N212" s="139" cm="1">
        <f t="array" ref="N212">IF($D212&lt;=N$5,$E212*INDEX($L$28:$BF$28,1,N$5-$D212+1),0)</f>
        <v>0</v>
      </c>
      <c r="O212" s="139" cm="1">
        <f t="array" ref="O212">IF($D212&lt;=O$5,$E212*INDEX($L$28:$BF$28,1,O$5-$D212+1),0)</f>
        <v>0</v>
      </c>
      <c r="P212" s="139" cm="1">
        <f t="array" ref="P212">IF($D212&lt;=P$5,$E212*INDEX($L$28:$BF$28,1,P$5-$D212+1),0)</f>
        <v>0</v>
      </c>
      <c r="Q212" s="139" cm="1">
        <f t="array" ref="Q212">IF($D212&lt;=Q$5,$E212*INDEX($L$28:$BF$28,1,Q$5-$D212+1),0)</f>
        <v>0</v>
      </c>
      <c r="R212" s="139" cm="1">
        <f t="array" ref="R212">IF($D212&lt;=R$5,$E212*INDEX($L$28:$BF$28,1,R$5-$D212+1),0)</f>
        <v>0</v>
      </c>
      <c r="S212" s="139" cm="1">
        <f t="array" ref="S212">IF($D212&lt;=S$5,$E212*INDEX($L$28:$BF$28,1,S$5-$D212+1),0)</f>
        <v>0</v>
      </c>
      <c r="T212" s="139" cm="1">
        <f t="array" ref="T212">IF($D212&lt;=T$5,$E212*INDEX($L$28:$BF$28,1,T$5-$D212+1),0)</f>
        <v>0</v>
      </c>
      <c r="U212" s="139" cm="1">
        <f t="array" ref="U212">IF($D212&lt;=U$5,$E212*INDEX($L$28:$BF$28,1,U$5-$D212+1),0)</f>
        <v>0</v>
      </c>
      <c r="V212" s="139" cm="1">
        <f t="array" ref="V212">IF($D212&lt;=V$5,$E212*INDEX($L$28:$BF$28,1,V$5-$D212+1),0)</f>
        <v>0</v>
      </c>
      <c r="W212" s="139" cm="1">
        <f t="array" ref="W212">IF($D212&lt;=W$5,$E212*INDEX($L$28:$BF$28,1,W$5-$D212+1),0)</f>
        <v>0</v>
      </c>
      <c r="X212" s="139" cm="1">
        <f t="array" ref="X212">IF($D212&lt;=X$5,$E212*INDEX($L$28:$BF$28,1,X$5-$D212+1),0)</f>
        <v>0</v>
      </c>
      <c r="Y212" s="139" cm="1">
        <f t="array" ref="Y212">IF($D212&lt;=Y$5,$E212*INDEX($L$28:$BF$28,1,Y$5-$D212+1),0)</f>
        <v>0</v>
      </c>
      <c r="Z212" s="139" cm="1">
        <f t="array" ref="Z212">IF($D212&lt;=Z$5,$E212*INDEX($L$28:$BF$28,1,Z$5-$D212+1),0)</f>
        <v>0</v>
      </c>
      <c r="AA212" s="139" cm="1">
        <f t="array" ref="AA212">IF($D212&lt;=AA$5,$E212*INDEX($L$28:$BF$28,1,AA$5-$D212+1),0)</f>
        <v>0</v>
      </c>
      <c r="AB212" s="139" cm="1">
        <f t="array" ref="AB212">IF($D212&lt;=AB$5,$E212*INDEX($L$28:$BF$28,1,AB$5-$D212+1),0)</f>
        <v>0</v>
      </c>
      <c r="AC212" s="139" cm="1">
        <f t="array" ref="AC212">IF($D212&lt;=AC$5,$E212*INDEX($L$28:$BF$28,1,AC$5-$D212+1),0)</f>
        <v>0</v>
      </c>
      <c r="AD212" s="139" cm="1">
        <f t="array" ref="AD212">IF($D212&lt;=AD$5,$E212*INDEX($L$28:$BF$28,1,AD$5-$D212+1),0)</f>
        <v>0</v>
      </c>
      <c r="AE212" s="139" cm="1">
        <f t="array" ref="AE212">IF($D212&lt;=AE$5,$E212*INDEX($L$28:$BF$28,1,AE$5-$D212+1),0)</f>
        <v>0</v>
      </c>
      <c r="AF212" s="139" cm="1">
        <f t="array" ref="AF212">IF($D212&lt;=AF$5,$E212*INDEX($L$28:$BF$28,1,AF$5-$D212+1),0)</f>
        <v>0</v>
      </c>
      <c r="AG212" s="139" cm="1">
        <f t="array" ref="AG212">IF($D212&lt;=AG$5,$E212*INDEX($L$28:$BF$28,1,AG$5-$D212+1),0)</f>
        <v>0</v>
      </c>
      <c r="AH212" s="139" cm="1">
        <f t="array" ref="AH212">IF($D212&lt;=AH$5,$E212*INDEX($L$28:$BF$28,1,AH$5-$D212+1),0)</f>
        <v>0</v>
      </c>
      <c r="AI212" s="139" cm="1">
        <f t="array" ref="AI212">IF($D212&lt;=AI$5,$E212*INDEX($L$28:$BF$28,1,AI$5-$D212+1),0)</f>
        <v>0</v>
      </c>
      <c r="AJ212" s="139" cm="1">
        <f t="array" ref="AJ212">IF($D212&lt;=AJ$5,$E212*INDEX($L$28:$BF$28,1,AJ$5-$D212+1),0)</f>
        <v>0</v>
      </c>
      <c r="AK212" s="139" cm="1">
        <f t="array" ref="AK212">IF($D212&lt;=AK$5,$E212*INDEX($L$28:$BF$28,1,AK$5-$D212+1),0)</f>
        <v>0</v>
      </c>
      <c r="AL212" s="139" cm="1">
        <f t="array" ref="AL212">IF($D212&lt;=AL$5,$E212*INDEX($L$28:$BF$28,1,AL$5-$D212+1),0)</f>
        <v>0</v>
      </c>
      <c r="AM212" s="139" cm="1">
        <f t="array" ref="AM212">IF($D212&lt;=AM$5,$E212*INDEX($L$28:$BF$28,1,AM$5-$D212+1),0)</f>
        <v>0</v>
      </c>
      <c r="AN212" s="139" cm="1">
        <f t="array" ref="AN212">IF($D212&lt;=AN$5,$E212*INDEX($L$28:$BF$28,1,AN$5-$D212+1),0)</f>
        <v>0</v>
      </c>
      <c r="AO212" s="139" cm="1">
        <f t="array" ref="AO212">IF($D212&lt;=AO$5,$E212*INDEX($L$28:$BF$28,1,AO$5-$D212+1),0)</f>
        <v>0</v>
      </c>
      <c r="AP212" s="139" cm="1">
        <f t="array" ref="AP212">IF($D212&lt;=AP$5,$E212*INDEX($L$28:$BF$28,1,AP$5-$D212+1),0)</f>
        <v>0</v>
      </c>
      <c r="AQ212" s="139" cm="1">
        <f t="array" ref="AQ212">IF($D212&lt;=AQ$5,$E212*INDEX($L$28:$BF$28,1,AQ$5-$D212+1),0)</f>
        <v>0</v>
      </c>
      <c r="AR212" s="139" cm="1">
        <f t="array" ref="AR212">IF($D212&lt;=AR$5,$E212*INDEX($L$28:$BF$28,1,AR$5-$D212+1),0)</f>
        <v>0</v>
      </c>
      <c r="AS212" s="139" cm="1">
        <f t="array" ref="AS212">IF($D212&lt;=AS$5,$E212*INDEX($L$28:$BF$28,1,AS$5-$D212+1),0)</f>
        <v>0</v>
      </c>
      <c r="AT212" s="139" cm="1">
        <f t="array" ref="AT212">IF($D212&lt;=AT$5,$E212*INDEX($L$28:$BF$28,1,AT$5-$D212+1),0)</f>
        <v>0</v>
      </c>
      <c r="AU212" s="139" cm="1">
        <f t="array" ref="AU212">IF($D212&lt;=AU$5,$E212*INDEX($L$28:$BF$28,1,AU$5-$D212+1),0)</f>
        <v>0</v>
      </c>
      <c r="AV212" s="139" cm="1">
        <f t="array" ref="AV212">IF($D212&lt;=AV$5,$E212*INDEX($L$28:$BF$28,1,AV$5-$D212+1),0)</f>
        <v>0</v>
      </c>
      <c r="AW212" s="139" cm="1">
        <f t="array" ref="AW212">IF($D212&lt;=AW$5,$E212*INDEX($L$28:$BF$28,1,AW$5-$D212+1),0)</f>
        <v>0</v>
      </c>
      <c r="AX212" s="139" cm="1">
        <f t="array" ref="AX212">IF($D212&lt;=AX$5,$E212*INDEX($L$28:$BF$28,1,AX$5-$D212+1),0)</f>
        <v>0</v>
      </c>
      <c r="AY212" s="139" cm="1">
        <f t="array" ref="AY212">IF($D212&lt;=AY$5,$E212*INDEX($L$28:$BF$28,1,AY$5-$D212+1),0)</f>
        <v>0</v>
      </c>
      <c r="AZ212" s="139" cm="1">
        <f t="array" ref="AZ212">IF($D212&lt;=AZ$5,$E212*INDEX($L$28:$BF$28,1,AZ$5-$D212+1),0)</f>
        <v>0</v>
      </c>
      <c r="BA212" s="139" cm="1">
        <f t="array" ref="BA212">IF($D212&lt;=BA$5,$E212*INDEX($L$28:$BF$28,1,BA$5-$D212+1),0)</f>
        <v>0</v>
      </c>
      <c r="BB212" s="139" cm="1">
        <f t="array" ref="BB212">IF($D212&lt;=BB$5,$E212*INDEX($L$28:$BF$28,1,BB$5-$D212+1),0)</f>
        <v>0</v>
      </c>
      <c r="BC212" s="139" cm="1">
        <f t="array" ref="BC212">IF($D212&lt;=BC$5,$E212*INDEX($L$28:$BF$28,1,BC$5-$D212+1),0)</f>
        <v>0</v>
      </c>
      <c r="BD212" s="139" cm="1">
        <f t="array" ref="BD212">IF($D212&lt;=BD$5,$E212*INDEX($L$28:$BF$28,1,BD$5-$D212+1),0)</f>
        <v>0</v>
      </c>
      <c r="BE212" s="139" cm="1">
        <f t="array" ref="BE212">IF($D212&lt;=BE$5,$E212*INDEX($L$28:$BF$28,1,BE$5-$D212+1),0)</f>
        <v>0</v>
      </c>
      <c r="BF212" s="139" cm="1">
        <f t="array" ref="BF212">IF($D212&lt;=BF$5,$E212*INDEX($L$28:$BF$28,1,BF$5-$D212+1),0)</f>
        <v>0</v>
      </c>
      <c r="BH212" s="70">
        <f t="shared" ca="1" si="141"/>
        <v>0</v>
      </c>
      <c r="BI212" s="70">
        <f t="shared" ca="1" si="141"/>
        <v>0</v>
      </c>
      <c r="BJ212" s="70">
        <f t="shared" ca="1" si="141"/>
        <v>0</v>
      </c>
      <c r="BK212" s="70">
        <f t="shared" ca="1" si="141"/>
        <v>0</v>
      </c>
      <c r="BL212" s="70">
        <f t="shared" ca="1" si="141"/>
        <v>0</v>
      </c>
      <c r="BM212" s="70">
        <f t="shared" ca="1" si="141"/>
        <v>0</v>
      </c>
      <c r="BN212" s="70">
        <f t="shared" ca="1" si="141"/>
        <v>0</v>
      </c>
      <c r="BO212" s="70">
        <f t="shared" ca="1" si="141"/>
        <v>0</v>
      </c>
      <c r="BP212" s="70">
        <f t="shared" ca="1" si="141"/>
        <v>0</v>
      </c>
      <c r="BQ212" s="70">
        <f t="shared" ca="1" si="141"/>
        <v>0</v>
      </c>
      <c r="BR212" s="70">
        <f t="shared" ca="1" si="141"/>
        <v>0</v>
      </c>
      <c r="BS212" s="70">
        <f t="shared" ca="1" si="141"/>
        <v>0</v>
      </c>
      <c r="BT212" s="70">
        <f t="shared" ca="1" si="141"/>
        <v>0</v>
      </c>
      <c r="BU212" s="70">
        <f t="shared" ca="1" si="141"/>
        <v>0</v>
      </c>
      <c r="BV212" s="70">
        <f t="shared" ca="1" si="141"/>
        <v>0</v>
      </c>
      <c r="BW212" s="70">
        <f t="shared" ca="1" si="141"/>
        <v>0</v>
      </c>
      <c r="BX212" s="139"/>
      <c r="BY212" s="70">
        <f t="shared" ca="1" si="134"/>
        <v>0</v>
      </c>
      <c r="BZ212" s="70">
        <f t="shared" ca="1" si="134"/>
        <v>0</v>
      </c>
      <c r="CA212" s="70">
        <f t="shared" ca="1" si="134"/>
        <v>0</v>
      </c>
      <c r="CB212" s="70">
        <f t="shared" ca="1" si="134"/>
        <v>0</v>
      </c>
    </row>
    <row r="213" spans="2:80" s="217" customFormat="1" hidden="1" outlineLevel="1">
      <c r="B213" s="223">
        <f t="shared" si="136"/>
        <v>44926</v>
      </c>
      <c r="C213" s="136"/>
      <c r="D213" s="17">
        <f t="shared" si="137"/>
        <v>36</v>
      </c>
      <c r="E213" s="36" cm="1">
        <f t="array" ref="E213">INDEX(L$20:BF$20,1,D213)</f>
        <v>0</v>
      </c>
      <c r="F213" s="36"/>
      <c r="G213" s="36"/>
      <c r="H213" s="36"/>
      <c r="I213" s="36"/>
      <c r="J213" s="36"/>
      <c r="K213" s="36"/>
      <c r="L213" s="139" cm="1">
        <f t="array" ref="L213">IF($D213&lt;=L$5,$E213*INDEX($L$28:$BF$28,1,L$5-$D213+1),0)</f>
        <v>0</v>
      </c>
      <c r="M213" s="139" cm="1">
        <f t="array" ref="M213">IF($D213&lt;=M$5,$E213*INDEX($L$28:$BF$28,1,M$5-$D213+1),0)</f>
        <v>0</v>
      </c>
      <c r="N213" s="139" cm="1">
        <f t="array" ref="N213">IF($D213&lt;=N$5,$E213*INDEX($L$28:$BF$28,1,N$5-$D213+1),0)</f>
        <v>0</v>
      </c>
      <c r="O213" s="139" cm="1">
        <f t="array" ref="O213">IF($D213&lt;=O$5,$E213*INDEX($L$28:$BF$28,1,O$5-$D213+1),0)</f>
        <v>0</v>
      </c>
      <c r="P213" s="139" cm="1">
        <f t="array" ref="P213">IF($D213&lt;=P$5,$E213*INDEX($L$28:$BF$28,1,P$5-$D213+1),0)</f>
        <v>0</v>
      </c>
      <c r="Q213" s="139" cm="1">
        <f t="array" ref="Q213">IF($D213&lt;=Q$5,$E213*INDEX($L$28:$BF$28,1,Q$5-$D213+1),0)</f>
        <v>0</v>
      </c>
      <c r="R213" s="139" cm="1">
        <f t="array" ref="R213">IF($D213&lt;=R$5,$E213*INDEX($L$28:$BF$28,1,R$5-$D213+1),0)</f>
        <v>0</v>
      </c>
      <c r="S213" s="139" cm="1">
        <f t="array" ref="S213">IF($D213&lt;=S$5,$E213*INDEX($L$28:$BF$28,1,S$5-$D213+1),0)</f>
        <v>0</v>
      </c>
      <c r="T213" s="139" cm="1">
        <f t="array" ref="T213">IF($D213&lt;=T$5,$E213*INDEX($L$28:$BF$28,1,T$5-$D213+1),0)</f>
        <v>0</v>
      </c>
      <c r="U213" s="139" cm="1">
        <f t="array" ref="U213">IF($D213&lt;=U$5,$E213*INDEX($L$28:$BF$28,1,U$5-$D213+1),0)</f>
        <v>0</v>
      </c>
      <c r="V213" s="139" cm="1">
        <f t="array" ref="V213">IF($D213&lt;=V$5,$E213*INDEX($L$28:$BF$28,1,V$5-$D213+1),0)</f>
        <v>0</v>
      </c>
      <c r="W213" s="139" cm="1">
        <f t="array" ref="W213">IF($D213&lt;=W$5,$E213*INDEX($L$28:$BF$28,1,W$5-$D213+1),0)</f>
        <v>0</v>
      </c>
      <c r="X213" s="139" cm="1">
        <f t="array" ref="X213">IF($D213&lt;=X$5,$E213*INDEX($L$28:$BF$28,1,X$5-$D213+1),0)</f>
        <v>0</v>
      </c>
      <c r="Y213" s="139" cm="1">
        <f t="array" ref="Y213">IF($D213&lt;=Y$5,$E213*INDEX($L$28:$BF$28,1,Y$5-$D213+1),0)</f>
        <v>0</v>
      </c>
      <c r="Z213" s="139" cm="1">
        <f t="array" ref="Z213">IF($D213&lt;=Z$5,$E213*INDEX($L$28:$BF$28,1,Z$5-$D213+1),0)</f>
        <v>0</v>
      </c>
      <c r="AA213" s="139" cm="1">
        <f t="array" ref="AA213">IF($D213&lt;=AA$5,$E213*INDEX($L$28:$BF$28,1,AA$5-$D213+1),0)</f>
        <v>0</v>
      </c>
      <c r="AB213" s="139" cm="1">
        <f t="array" ref="AB213">IF($D213&lt;=AB$5,$E213*INDEX($L$28:$BF$28,1,AB$5-$D213+1),0)</f>
        <v>0</v>
      </c>
      <c r="AC213" s="139" cm="1">
        <f t="array" ref="AC213">IF($D213&lt;=AC$5,$E213*INDEX($L$28:$BF$28,1,AC$5-$D213+1),0)</f>
        <v>0</v>
      </c>
      <c r="AD213" s="139" cm="1">
        <f t="array" ref="AD213">IF($D213&lt;=AD$5,$E213*INDEX($L$28:$BF$28,1,AD$5-$D213+1),0)</f>
        <v>0</v>
      </c>
      <c r="AE213" s="139" cm="1">
        <f t="array" ref="AE213">IF($D213&lt;=AE$5,$E213*INDEX($L$28:$BF$28,1,AE$5-$D213+1),0)</f>
        <v>0</v>
      </c>
      <c r="AF213" s="139" cm="1">
        <f t="array" ref="AF213">IF($D213&lt;=AF$5,$E213*INDEX($L$28:$BF$28,1,AF$5-$D213+1),0)</f>
        <v>0</v>
      </c>
      <c r="AG213" s="139" cm="1">
        <f t="array" ref="AG213">IF($D213&lt;=AG$5,$E213*INDEX($L$28:$BF$28,1,AG$5-$D213+1),0)</f>
        <v>0</v>
      </c>
      <c r="AH213" s="139" cm="1">
        <f t="array" ref="AH213">IF($D213&lt;=AH$5,$E213*INDEX($L$28:$BF$28,1,AH$5-$D213+1),0)</f>
        <v>0</v>
      </c>
      <c r="AI213" s="139" cm="1">
        <f t="array" ref="AI213">IF($D213&lt;=AI$5,$E213*INDEX($L$28:$BF$28,1,AI$5-$D213+1),0)</f>
        <v>0</v>
      </c>
      <c r="AJ213" s="139" cm="1">
        <f t="array" ref="AJ213">IF($D213&lt;=AJ$5,$E213*INDEX($L$28:$BF$28,1,AJ$5-$D213+1),0)</f>
        <v>0</v>
      </c>
      <c r="AK213" s="139" cm="1">
        <f t="array" ref="AK213">IF($D213&lt;=AK$5,$E213*INDEX($L$28:$BF$28,1,AK$5-$D213+1),0)</f>
        <v>0</v>
      </c>
      <c r="AL213" s="139" cm="1">
        <f t="array" ref="AL213">IF($D213&lt;=AL$5,$E213*INDEX($L$28:$BF$28,1,AL$5-$D213+1),0)</f>
        <v>0</v>
      </c>
      <c r="AM213" s="139" cm="1">
        <f t="array" ref="AM213">IF($D213&lt;=AM$5,$E213*INDEX($L$28:$BF$28,1,AM$5-$D213+1),0)</f>
        <v>0</v>
      </c>
      <c r="AN213" s="139" cm="1">
        <f t="array" ref="AN213">IF($D213&lt;=AN$5,$E213*INDEX($L$28:$BF$28,1,AN$5-$D213+1),0)</f>
        <v>0</v>
      </c>
      <c r="AO213" s="139" cm="1">
        <f t="array" ref="AO213">IF($D213&lt;=AO$5,$E213*INDEX($L$28:$BF$28,1,AO$5-$D213+1),0)</f>
        <v>0</v>
      </c>
      <c r="AP213" s="139" cm="1">
        <f t="array" ref="AP213">IF($D213&lt;=AP$5,$E213*INDEX($L$28:$BF$28,1,AP$5-$D213+1),0)</f>
        <v>0</v>
      </c>
      <c r="AQ213" s="139" cm="1">
        <f t="array" ref="AQ213">IF($D213&lt;=AQ$5,$E213*INDEX($L$28:$BF$28,1,AQ$5-$D213+1),0)</f>
        <v>0</v>
      </c>
      <c r="AR213" s="139" cm="1">
        <f t="array" ref="AR213">IF($D213&lt;=AR$5,$E213*INDEX($L$28:$BF$28,1,AR$5-$D213+1),0)</f>
        <v>0</v>
      </c>
      <c r="AS213" s="139" cm="1">
        <f t="array" ref="AS213">IF($D213&lt;=AS$5,$E213*INDEX($L$28:$BF$28,1,AS$5-$D213+1),0)</f>
        <v>0</v>
      </c>
      <c r="AT213" s="139" cm="1">
        <f t="array" ref="AT213">IF($D213&lt;=AT$5,$E213*INDEX($L$28:$BF$28,1,AT$5-$D213+1),0)</f>
        <v>0</v>
      </c>
      <c r="AU213" s="139" cm="1">
        <f t="array" ref="AU213">IF($D213&lt;=AU$5,$E213*INDEX($L$28:$BF$28,1,AU$5-$D213+1),0)</f>
        <v>0</v>
      </c>
      <c r="AV213" s="139" cm="1">
        <f t="array" ref="AV213">IF($D213&lt;=AV$5,$E213*INDEX($L$28:$BF$28,1,AV$5-$D213+1),0)</f>
        <v>0</v>
      </c>
      <c r="AW213" s="139" cm="1">
        <f t="array" ref="AW213">IF($D213&lt;=AW$5,$E213*INDEX($L$28:$BF$28,1,AW$5-$D213+1),0)</f>
        <v>0</v>
      </c>
      <c r="AX213" s="139" cm="1">
        <f t="array" ref="AX213">IF($D213&lt;=AX$5,$E213*INDEX($L$28:$BF$28,1,AX$5-$D213+1),0)</f>
        <v>0</v>
      </c>
      <c r="AY213" s="139" cm="1">
        <f t="array" ref="AY213">IF($D213&lt;=AY$5,$E213*INDEX($L$28:$BF$28,1,AY$5-$D213+1),0)</f>
        <v>0</v>
      </c>
      <c r="AZ213" s="139" cm="1">
        <f t="array" ref="AZ213">IF($D213&lt;=AZ$5,$E213*INDEX($L$28:$BF$28,1,AZ$5-$D213+1),0)</f>
        <v>0</v>
      </c>
      <c r="BA213" s="139" cm="1">
        <f t="array" ref="BA213">IF($D213&lt;=BA$5,$E213*INDEX($L$28:$BF$28,1,BA$5-$D213+1),0)</f>
        <v>0</v>
      </c>
      <c r="BB213" s="139" cm="1">
        <f t="array" ref="BB213">IF($D213&lt;=BB$5,$E213*INDEX($L$28:$BF$28,1,BB$5-$D213+1),0)</f>
        <v>0</v>
      </c>
      <c r="BC213" s="139" cm="1">
        <f t="array" ref="BC213">IF($D213&lt;=BC$5,$E213*INDEX($L$28:$BF$28,1,BC$5-$D213+1),0)</f>
        <v>0</v>
      </c>
      <c r="BD213" s="139" cm="1">
        <f t="array" ref="BD213">IF($D213&lt;=BD$5,$E213*INDEX($L$28:$BF$28,1,BD$5-$D213+1),0)</f>
        <v>0</v>
      </c>
      <c r="BE213" s="139" cm="1">
        <f t="array" ref="BE213">IF($D213&lt;=BE$5,$E213*INDEX($L$28:$BF$28,1,BE$5-$D213+1),0)</f>
        <v>0</v>
      </c>
      <c r="BF213" s="139" cm="1">
        <f t="array" ref="BF213">IF($D213&lt;=BF$5,$E213*INDEX($L$28:$BF$28,1,BF$5-$D213+1),0)</f>
        <v>0</v>
      </c>
      <c r="BH213" s="70">
        <f t="shared" ca="1" si="141"/>
        <v>0</v>
      </c>
      <c r="BI213" s="70">
        <f t="shared" ca="1" si="141"/>
        <v>0</v>
      </c>
      <c r="BJ213" s="70">
        <f t="shared" ca="1" si="141"/>
        <v>0</v>
      </c>
      <c r="BK213" s="70">
        <f t="shared" ca="1" si="141"/>
        <v>0</v>
      </c>
      <c r="BL213" s="70">
        <f t="shared" ca="1" si="141"/>
        <v>0</v>
      </c>
      <c r="BM213" s="70">
        <f t="shared" ca="1" si="141"/>
        <v>0</v>
      </c>
      <c r="BN213" s="70">
        <f t="shared" ca="1" si="141"/>
        <v>0</v>
      </c>
      <c r="BO213" s="70">
        <f t="shared" ca="1" si="141"/>
        <v>0</v>
      </c>
      <c r="BP213" s="70">
        <f t="shared" ca="1" si="141"/>
        <v>0</v>
      </c>
      <c r="BQ213" s="70">
        <f t="shared" ca="1" si="141"/>
        <v>0</v>
      </c>
      <c r="BR213" s="70">
        <f t="shared" ca="1" si="141"/>
        <v>0</v>
      </c>
      <c r="BS213" s="70">
        <f t="shared" ca="1" si="141"/>
        <v>0</v>
      </c>
      <c r="BT213" s="70">
        <f t="shared" ca="1" si="141"/>
        <v>0</v>
      </c>
      <c r="BU213" s="70">
        <f t="shared" ca="1" si="141"/>
        <v>0</v>
      </c>
      <c r="BV213" s="70">
        <f t="shared" ca="1" si="141"/>
        <v>0</v>
      </c>
      <c r="BW213" s="70">
        <f t="shared" ca="1" si="141"/>
        <v>0</v>
      </c>
      <c r="BX213" s="139"/>
      <c r="BY213" s="70">
        <f t="shared" ca="1" si="134"/>
        <v>0</v>
      </c>
      <c r="BZ213" s="70">
        <f t="shared" ca="1" si="134"/>
        <v>0</v>
      </c>
      <c r="CA213" s="70">
        <f t="shared" ca="1" si="134"/>
        <v>0</v>
      </c>
      <c r="CB213" s="70">
        <f t="shared" ca="1" si="134"/>
        <v>0</v>
      </c>
    </row>
    <row r="214" spans="2:80" s="217" customFormat="1" hidden="1" outlineLevel="1">
      <c r="B214" s="223">
        <f t="shared" si="136"/>
        <v>44957</v>
      </c>
      <c r="C214" s="136"/>
      <c r="D214" s="17">
        <f t="shared" si="137"/>
        <v>37</v>
      </c>
      <c r="E214" s="36" cm="1">
        <f t="array" ref="E214">INDEX(L$20:BF$20,1,D214)</f>
        <v>0</v>
      </c>
      <c r="F214" s="36"/>
      <c r="G214" s="36"/>
      <c r="H214" s="36"/>
      <c r="I214" s="36"/>
      <c r="J214" s="36"/>
      <c r="K214" s="36"/>
      <c r="L214" s="139" cm="1">
        <f t="array" ref="L214">IF($D214&lt;=L$5,$E214*INDEX($L$28:$BF$28,1,L$5-$D214+1),0)</f>
        <v>0</v>
      </c>
      <c r="M214" s="139" cm="1">
        <f t="array" ref="M214">IF($D214&lt;=M$5,$E214*INDEX($L$28:$BF$28,1,M$5-$D214+1),0)</f>
        <v>0</v>
      </c>
      <c r="N214" s="139" cm="1">
        <f t="array" ref="N214">IF($D214&lt;=N$5,$E214*INDEX($L$28:$BF$28,1,N$5-$D214+1),0)</f>
        <v>0</v>
      </c>
      <c r="O214" s="139" cm="1">
        <f t="array" ref="O214">IF($D214&lt;=O$5,$E214*INDEX($L$28:$BF$28,1,O$5-$D214+1),0)</f>
        <v>0</v>
      </c>
      <c r="P214" s="139" cm="1">
        <f t="array" ref="P214">IF($D214&lt;=P$5,$E214*INDEX($L$28:$BF$28,1,P$5-$D214+1),0)</f>
        <v>0</v>
      </c>
      <c r="Q214" s="139" cm="1">
        <f t="array" ref="Q214">IF($D214&lt;=Q$5,$E214*INDEX($L$28:$BF$28,1,Q$5-$D214+1),0)</f>
        <v>0</v>
      </c>
      <c r="R214" s="139" cm="1">
        <f t="array" ref="R214">IF($D214&lt;=R$5,$E214*INDEX($L$28:$BF$28,1,R$5-$D214+1),0)</f>
        <v>0</v>
      </c>
      <c r="S214" s="139" cm="1">
        <f t="array" ref="S214">IF($D214&lt;=S$5,$E214*INDEX($L$28:$BF$28,1,S$5-$D214+1),0)</f>
        <v>0</v>
      </c>
      <c r="T214" s="139" cm="1">
        <f t="array" ref="T214">IF($D214&lt;=T$5,$E214*INDEX($L$28:$BF$28,1,T$5-$D214+1),0)</f>
        <v>0</v>
      </c>
      <c r="U214" s="139" cm="1">
        <f t="array" ref="U214">IF($D214&lt;=U$5,$E214*INDEX($L$28:$BF$28,1,U$5-$D214+1),0)</f>
        <v>0</v>
      </c>
      <c r="V214" s="139" cm="1">
        <f t="array" ref="V214">IF($D214&lt;=V$5,$E214*INDEX($L$28:$BF$28,1,V$5-$D214+1),0)</f>
        <v>0</v>
      </c>
      <c r="W214" s="139" cm="1">
        <f t="array" ref="W214">IF($D214&lt;=W$5,$E214*INDEX($L$28:$BF$28,1,W$5-$D214+1),0)</f>
        <v>0</v>
      </c>
      <c r="X214" s="139" cm="1">
        <f t="array" ref="X214">IF($D214&lt;=X$5,$E214*INDEX($L$28:$BF$28,1,X$5-$D214+1),0)</f>
        <v>0</v>
      </c>
      <c r="Y214" s="139" cm="1">
        <f t="array" ref="Y214">IF($D214&lt;=Y$5,$E214*INDEX($L$28:$BF$28,1,Y$5-$D214+1),0)</f>
        <v>0</v>
      </c>
      <c r="Z214" s="139" cm="1">
        <f t="array" ref="Z214">IF($D214&lt;=Z$5,$E214*INDEX($L$28:$BF$28,1,Z$5-$D214+1),0)</f>
        <v>0</v>
      </c>
      <c r="AA214" s="139" cm="1">
        <f t="array" ref="AA214">IF($D214&lt;=AA$5,$E214*INDEX($L$28:$BF$28,1,AA$5-$D214+1),0)</f>
        <v>0</v>
      </c>
      <c r="AB214" s="139" cm="1">
        <f t="array" ref="AB214">IF($D214&lt;=AB$5,$E214*INDEX($L$28:$BF$28,1,AB$5-$D214+1),0)</f>
        <v>0</v>
      </c>
      <c r="AC214" s="139" cm="1">
        <f t="array" ref="AC214">IF($D214&lt;=AC$5,$E214*INDEX($L$28:$BF$28,1,AC$5-$D214+1),0)</f>
        <v>0</v>
      </c>
      <c r="AD214" s="139" cm="1">
        <f t="array" ref="AD214">IF($D214&lt;=AD$5,$E214*INDEX($L$28:$BF$28,1,AD$5-$D214+1),0)</f>
        <v>0</v>
      </c>
      <c r="AE214" s="139" cm="1">
        <f t="array" ref="AE214">IF($D214&lt;=AE$5,$E214*INDEX($L$28:$BF$28,1,AE$5-$D214+1),0)</f>
        <v>0</v>
      </c>
      <c r="AF214" s="139" cm="1">
        <f t="array" ref="AF214">IF($D214&lt;=AF$5,$E214*INDEX($L$28:$BF$28,1,AF$5-$D214+1),0)</f>
        <v>0</v>
      </c>
      <c r="AG214" s="139" cm="1">
        <f t="array" ref="AG214">IF($D214&lt;=AG$5,$E214*INDEX($L$28:$BF$28,1,AG$5-$D214+1),0)</f>
        <v>0</v>
      </c>
      <c r="AH214" s="139" cm="1">
        <f t="array" ref="AH214">IF($D214&lt;=AH$5,$E214*INDEX($L$28:$BF$28,1,AH$5-$D214+1),0)</f>
        <v>0</v>
      </c>
      <c r="AI214" s="139" cm="1">
        <f t="array" ref="AI214">IF($D214&lt;=AI$5,$E214*INDEX($L$28:$BF$28,1,AI$5-$D214+1),0)</f>
        <v>0</v>
      </c>
      <c r="AJ214" s="139" cm="1">
        <f t="array" ref="AJ214">IF($D214&lt;=AJ$5,$E214*INDEX($L$28:$BF$28,1,AJ$5-$D214+1),0)</f>
        <v>0</v>
      </c>
      <c r="AK214" s="139" cm="1">
        <f t="array" ref="AK214">IF($D214&lt;=AK$5,$E214*INDEX($L$28:$BF$28,1,AK$5-$D214+1),0)</f>
        <v>0</v>
      </c>
      <c r="AL214" s="139" cm="1">
        <f t="array" ref="AL214">IF($D214&lt;=AL$5,$E214*INDEX($L$28:$BF$28,1,AL$5-$D214+1),0)</f>
        <v>0</v>
      </c>
      <c r="AM214" s="139" cm="1">
        <f t="array" ref="AM214">IF($D214&lt;=AM$5,$E214*INDEX($L$28:$BF$28,1,AM$5-$D214+1),0)</f>
        <v>0</v>
      </c>
      <c r="AN214" s="139" cm="1">
        <f t="array" ref="AN214">IF($D214&lt;=AN$5,$E214*INDEX($L$28:$BF$28,1,AN$5-$D214+1),0)</f>
        <v>0</v>
      </c>
      <c r="AO214" s="139" cm="1">
        <f t="array" ref="AO214">IF($D214&lt;=AO$5,$E214*INDEX($L$28:$BF$28,1,AO$5-$D214+1),0)</f>
        <v>0</v>
      </c>
      <c r="AP214" s="139" cm="1">
        <f t="array" ref="AP214">IF($D214&lt;=AP$5,$E214*INDEX($L$28:$BF$28,1,AP$5-$D214+1),0)</f>
        <v>0</v>
      </c>
      <c r="AQ214" s="139" cm="1">
        <f t="array" ref="AQ214">IF($D214&lt;=AQ$5,$E214*INDEX($L$28:$BF$28,1,AQ$5-$D214+1),0)</f>
        <v>0</v>
      </c>
      <c r="AR214" s="139" cm="1">
        <f t="array" ref="AR214">IF($D214&lt;=AR$5,$E214*INDEX($L$28:$BF$28,1,AR$5-$D214+1),0)</f>
        <v>0</v>
      </c>
      <c r="AS214" s="139" cm="1">
        <f t="array" ref="AS214">IF($D214&lt;=AS$5,$E214*INDEX($L$28:$BF$28,1,AS$5-$D214+1),0)</f>
        <v>0</v>
      </c>
      <c r="AT214" s="139" cm="1">
        <f t="array" ref="AT214">IF($D214&lt;=AT$5,$E214*INDEX($L$28:$BF$28,1,AT$5-$D214+1),0)</f>
        <v>0</v>
      </c>
      <c r="AU214" s="139" cm="1">
        <f t="array" ref="AU214">IF($D214&lt;=AU$5,$E214*INDEX($L$28:$BF$28,1,AU$5-$D214+1),0)</f>
        <v>0</v>
      </c>
      <c r="AV214" s="139" cm="1">
        <f t="array" ref="AV214">IF($D214&lt;=AV$5,$E214*INDEX($L$28:$BF$28,1,AV$5-$D214+1),0)</f>
        <v>0</v>
      </c>
      <c r="AW214" s="139" cm="1">
        <f t="array" ref="AW214">IF($D214&lt;=AW$5,$E214*INDEX($L$28:$BF$28,1,AW$5-$D214+1),0)</f>
        <v>0</v>
      </c>
      <c r="AX214" s="139" cm="1">
        <f t="array" ref="AX214">IF($D214&lt;=AX$5,$E214*INDEX($L$28:$BF$28,1,AX$5-$D214+1),0)</f>
        <v>0</v>
      </c>
      <c r="AY214" s="139" cm="1">
        <f t="array" ref="AY214">IF($D214&lt;=AY$5,$E214*INDEX($L$28:$BF$28,1,AY$5-$D214+1),0)</f>
        <v>0</v>
      </c>
      <c r="AZ214" s="139" cm="1">
        <f t="array" ref="AZ214">IF($D214&lt;=AZ$5,$E214*INDEX($L$28:$BF$28,1,AZ$5-$D214+1),0)</f>
        <v>0</v>
      </c>
      <c r="BA214" s="139" cm="1">
        <f t="array" ref="BA214">IF($D214&lt;=BA$5,$E214*INDEX($L$28:$BF$28,1,BA$5-$D214+1),0)</f>
        <v>0</v>
      </c>
      <c r="BB214" s="139" cm="1">
        <f t="array" ref="BB214">IF($D214&lt;=BB$5,$E214*INDEX($L$28:$BF$28,1,BB$5-$D214+1),0)</f>
        <v>0</v>
      </c>
      <c r="BC214" s="139" cm="1">
        <f t="array" ref="BC214">IF($D214&lt;=BC$5,$E214*INDEX($L$28:$BF$28,1,BC$5-$D214+1),0)</f>
        <v>0</v>
      </c>
      <c r="BD214" s="139" cm="1">
        <f t="array" ref="BD214">IF($D214&lt;=BD$5,$E214*INDEX($L$28:$BF$28,1,BD$5-$D214+1),0)</f>
        <v>0</v>
      </c>
      <c r="BE214" s="139" cm="1">
        <f t="array" ref="BE214">IF($D214&lt;=BE$5,$E214*INDEX($L$28:$BF$28,1,BE$5-$D214+1),0)</f>
        <v>0</v>
      </c>
      <c r="BF214" s="139" cm="1">
        <f t="array" ref="BF214">IF($D214&lt;=BF$5,$E214*INDEX($L$28:$BF$28,1,BF$5-$D214+1),0)</f>
        <v>0</v>
      </c>
      <c r="BH214" s="70">
        <f t="shared" ca="1" si="141"/>
        <v>0</v>
      </c>
      <c r="BI214" s="70">
        <f t="shared" ca="1" si="141"/>
        <v>0</v>
      </c>
      <c r="BJ214" s="70">
        <f t="shared" ca="1" si="141"/>
        <v>0</v>
      </c>
      <c r="BK214" s="70">
        <f t="shared" ca="1" si="141"/>
        <v>0</v>
      </c>
      <c r="BL214" s="70">
        <f t="shared" ca="1" si="141"/>
        <v>0</v>
      </c>
      <c r="BM214" s="70">
        <f t="shared" ca="1" si="141"/>
        <v>0</v>
      </c>
      <c r="BN214" s="70">
        <f t="shared" ca="1" si="141"/>
        <v>0</v>
      </c>
      <c r="BO214" s="70">
        <f t="shared" ca="1" si="141"/>
        <v>0</v>
      </c>
      <c r="BP214" s="70">
        <f t="shared" ca="1" si="141"/>
        <v>0</v>
      </c>
      <c r="BQ214" s="70">
        <f t="shared" ca="1" si="141"/>
        <v>0</v>
      </c>
      <c r="BR214" s="70">
        <f t="shared" ca="1" si="141"/>
        <v>0</v>
      </c>
      <c r="BS214" s="70">
        <f t="shared" ca="1" si="141"/>
        <v>0</v>
      </c>
      <c r="BT214" s="70">
        <f t="shared" ca="1" si="141"/>
        <v>0</v>
      </c>
      <c r="BU214" s="70">
        <f t="shared" ca="1" si="141"/>
        <v>0</v>
      </c>
      <c r="BV214" s="70">
        <f t="shared" ca="1" si="141"/>
        <v>0</v>
      </c>
      <c r="BW214" s="70">
        <f t="shared" ca="1" si="141"/>
        <v>0</v>
      </c>
      <c r="BX214" s="139"/>
      <c r="BY214" s="70">
        <f t="shared" ca="1" si="134"/>
        <v>0</v>
      </c>
      <c r="BZ214" s="70">
        <f t="shared" ca="1" si="134"/>
        <v>0</v>
      </c>
      <c r="CA214" s="70">
        <f t="shared" ca="1" si="134"/>
        <v>0</v>
      </c>
      <c r="CB214" s="70">
        <f t="shared" ca="1" si="134"/>
        <v>0</v>
      </c>
    </row>
    <row r="215" spans="2:80" s="217" customFormat="1" hidden="1" outlineLevel="1">
      <c r="B215" s="223">
        <f t="shared" si="136"/>
        <v>44985</v>
      </c>
      <c r="C215" s="136"/>
      <c r="D215" s="17">
        <f t="shared" si="137"/>
        <v>38</v>
      </c>
      <c r="E215" s="36" cm="1">
        <f t="array" ref="E215">INDEX(L$20:BF$20,1,D215)</f>
        <v>0</v>
      </c>
      <c r="F215" s="36"/>
      <c r="G215" s="36"/>
      <c r="H215" s="36"/>
      <c r="I215" s="36"/>
      <c r="J215" s="36"/>
      <c r="K215" s="36"/>
      <c r="L215" s="139" cm="1">
        <f t="array" ref="L215">IF($D215&lt;=L$5,$E215*INDEX($L$28:$BF$28,1,L$5-$D215+1),0)</f>
        <v>0</v>
      </c>
      <c r="M215" s="139" cm="1">
        <f t="array" ref="M215">IF($D215&lt;=M$5,$E215*INDEX($L$28:$BF$28,1,M$5-$D215+1),0)</f>
        <v>0</v>
      </c>
      <c r="N215" s="139" cm="1">
        <f t="array" ref="N215">IF($D215&lt;=N$5,$E215*INDEX($L$28:$BF$28,1,N$5-$D215+1),0)</f>
        <v>0</v>
      </c>
      <c r="O215" s="139" cm="1">
        <f t="array" ref="O215">IF($D215&lt;=O$5,$E215*INDEX($L$28:$BF$28,1,O$5-$D215+1),0)</f>
        <v>0</v>
      </c>
      <c r="P215" s="139" cm="1">
        <f t="array" ref="P215">IF($D215&lt;=P$5,$E215*INDEX($L$28:$BF$28,1,P$5-$D215+1),0)</f>
        <v>0</v>
      </c>
      <c r="Q215" s="139" cm="1">
        <f t="array" ref="Q215">IF($D215&lt;=Q$5,$E215*INDEX($L$28:$BF$28,1,Q$5-$D215+1),0)</f>
        <v>0</v>
      </c>
      <c r="R215" s="139" cm="1">
        <f t="array" ref="R215">IF($D215&lt;=R$5,$E215*INDEX($L$28:$BF$28,1,R$5-$D215+1),0)</f>
        <v>0</v>
      </c>
      <c r="S215" s="139" cm="1">
        <f t="array" ref="S215">IF($D215&lt;=S$5,$E215*INDEX($L$28:$BF$28,1,S$5-$D215+1),0)</f>
        <v>0</v>
      </c>
      <c r="T215" s="139" cm="1">
        <f t="array" ref="T215">IF($D215&lt;=T$5,$E215*INDEX($L$28:$BF$28,1,T$5-$D215+1),0)</f>
        <v>0</v>
      </c>
      <c r="U215" s="139" cm="1">
        <f t="array" ref="U215">IF($D215&lt;=U$5,$E215*INDEX($L$28:$BF$28,1,U$5-$D215+1),0)</f>
        <v>0</v>
      </c>
      <c r="V215" s="139" cm="1">
        <f t="array" ref="V215">IF($D215&lt;=V$5,$E215*INDEX($L$28:$BF$28,1,V$5-$D215+1),0)</f>
        <v>0</v>
      </c>
      <c r="W215" s="139" cm="1">
        <f t="array" ref="W215">IF($D215&lt;=W$5,$E215*INDEX($L$28:$BF$28,1,W$5-$D215+1),0)</f>
        <v>0</v>
      </c>
      <c r="X215" s="139" cm="1">
        <f t="array" ref="X215">IF($D215&lt;=X$5,$E215*INDEX($L$28:$BF$28,1,X$5-$D215+1),0)</f>
        <v>0</v>
      </c>
      <c r="Y215" s="139" cm="1">
        <f t="array" ref="Y215">IF($D215&lt;=Y$5,$E215*INDEX($L$28:$BF$28,1,Y$5-$D215+1),0)</f>
        <v>0</v>
      </c>
      <c r="Z215" s="139" cm="1">
        <f t="array" ref="Z215">IF($D215&lt;=Z$5,$E215*INDEX($L$28:$BF$28,1,Z$5-$D215+1),0)</f>
        <v>0</v>
      </c>
      <c r="AA215" s="139" cm="1">
        <f t="array" ref="AA215">IF($D215&lt;=AA$5,$E215*INDEX($L$28:$BF$28,1,AA$5-$D215+1),0)</f>
        <v>0</v>
      </c>
      <c r="AB215" s="139" cm="1">
        <f t="array" ref="AB215">IF($D215&lt;=AB$5,$E215*INDEX($L$28:$BF$28,1,AB$5-$D215+1),0)</f>
        <v>0</v>
      </c>
      <c r="AC215" s="139" cm="1">
        <f t="array" ref="AC215">IF($D215&lt;=AC$5,$E215*INDEX($L$28:$BF$28,1,AC$5-$D215+1),0)</f>
        <v>0</v>
      </c>
      <c r="AD215" s="139" cm="1">
        <f t="array" ref="AD215">IF($D215&lt;=AD$5,$E215*INDEX($L$28:$BF$28,1,AD$5-$D215+1),0)</f>
        <v>0</v>
      </c>
      <c r="AE215" s="139" cm="1">
        <f t="array" ref="AE215">IF($D215&lt;=AE$5,$E215*INDEX($L$28:$BF$28,1,AE$5-$D215+1),0)</f>
        <v>0</v>
      </c>
      <c r="AF215" s="139" cm="1">
        <f t="array" ref="AF215">IF($D215&lt;=AF$5,$E215*INDEX($L$28:$BF$28,1,AF$5-$D215+1),0)</f>
        <v>0</v>
      </c>
      <c r="AG215" s="139" cm="1">
        <f t="array" ref="AG215">IF($D215&lt;=AG$5,$E215*INDEX($L$28:$BF$28,1,AG$5-$D215+1),0)</f>
        <v>0</v>
      </c>
      <c r="AH215" s="139" cm="1">
        <f t="array" ref="AH215">IF($D215&lt;=AH$5,$E215*INDEX($L$28:$BF$28,1,AH$5-$D215+1),0)</f>
        <v>0</v>
      </c>
      <c r="AI215" s="139" cm="1">
        <f t="array" ref="AI215">IF($D215&lt;=AI$5,$E215*INDEX($L$28:$BF$28,1,AI$5-$D215+1),0)</f>
        <v>0</v>
      </c>
      <c r="AJ215" s="139" cm="1">
        <f t="array" ref="AJ215">IF($D215&lt;=AJ$5,$E215*INDEX($L$28:$BF$28,1,AJ$5-$D215+1),0)</f>
        <v>0</v>
      </c>
      <c r="AK215" s="139" cm="1">
        <f t="array" ref="AK215">IF($D215&lt;=AK$5,$E215*INDEX($L$28:$BF$28,1,AK$5-$D215+1),0)</f>
        <v>0</v>
      </c>
      <c r="AL215" s="139" cm="1">
        <f t="array" ref="AL215">IF($D215&lt;=AL$5,$E215*INDEX($L$28:$BF$28,1,AL$5-$D215+1),0)</f>
        <v>0</v>
      </c>
      <c r="AM215" s="139" cm="1">
        <f t="array" ref="AM215">IF($D215&lt;=AM$5,$E215*INDEX($L$28:$BF$28,1,AM$5-$D215+1),0)</f>
        <v>0</v>
      </c>
      <c r="AN215" s="139" cm="1">
        <f t="array" ref="AN215">IF($D215&lt;=AN$5,$E215*INDEX($L$28:$BF$28,1,AN$5-$D215+1),0)</f>
        <v>0</v>
      </c>
      <c r="AO215" s="139" cm="1">
        <f t="array" ref="AO215">IF($D215&lt;=AO$5,$E215*INDEX($L$28:$BF$28,1,AO$5-$D215+1),0)</f>
        <v>0</v>
      </c>
      <c r="AP215" s="139" cm="1">
        <f t="array" ref="AP215">IF($D215&lt;=AP$5,$E215*INDEX($L$28:$BF$28,1,AP$5-$D215+1),0)</f>
        <v>0</v>
      </c>
      <c r="AQ215" s="139" cm="1">
        <f t="array" ref="AQ215">IF($D215&lt;=AQ$5,$E215*INDEX($L$28:$BF$28,1,AQ$5-$D215+1),0)</f>
        <v>0</v>
      </c>
      <c r="AR215" s="139" cm="1">
        <f t="array" ref="AR215">IF($D215&lt;=AR$5,$E215*INDEX($L$28:$BF$28,1,AR$5-$D215+1),0)</f>
        <v>0</v>
      </c>
      <c r="AS215" s="139" cm="1">
        <f t="array" ref="AS215">IF($D215&lt;=AS$5,$E215*INDEX($L$28:$BF$28,1,AS$5-$D215+1),0)</f>
        <v>0</v>
      </c>
      <c r="AT215" s="139" cm="1">
        <f t="array" ref="AT215">IF($D215&lt;=AT$5,$E215*INDEX($L$28:$BF$28,1,AT$5-$D215+1),0)</f>
        <v>0</v>
      </c>
      <c r="AU215" s="139" cm="1">
        <f t="array" ref="AU215">IF($D215&lt;=AU$5,$E215*INDEX($L$28:$BF$28,1,AU$5-$D215+1),0)</f>
        <v>0</v>
      </c>
      <c r="AV215" s="139" cm="1">
        <f t="array" ref="AV215">IF($D215&lt;=AV$5,$E215*INDEX($L$28:$BF$28,1,AV$5-$D215+1),0)</f>
        <v>0</v>
      </c>
      <c r="AW215" s="139" cm="1">
        <f t="array" ref="AW215">IF($D215&lt;=AW$5,$E215*INDEX($L$28:$BF$28,1,AW$5-$D215+1),0)</f>
        <v>0</v>
      </c>
      <c r="AX215" s="139" cm="1">
        <f t="array" ref="AX215">IF($D215&lt;=AX$5,$E215*INDEX($L$28:$BF$28,1,AX$5-$D215+1),0)</f>
        <v>0</v>
      </c>
      <c r="AY215" s="139" cm="1">
        <f t="array" ref="AY215">IF($D215&lt;=AY$5,$E215*INDEX($L$28:$BF$28,1,AY$5-$D215+1),0)</f>
        <v>0</v>
      </c>
      <c r="AZ215" s="139" cm="1">
        <f t="array" ref="AZ215">IF($D215&lt;=AZ$5,$E215*INDEX($L$28:$BF$28,1,AZ$5-$D215+1),0)</f>
        <v>0</v>
      </c>
      <c r="BA215" s="139" cm="1">
        <f t="array" ref="BA215">IF($D215&lt;=BA$5,$E215*INDEX($L$28:$BF$28,1,BA$5-$D215+1),0)</f>
        <v>0</v>
      </c>
      <c r="BB215" s="139" cm="1">
        <f t="array" ref="BB215">IF($D215&lt;=BB$5,$E215*INDEX($L$28:$BF$28,1,BB$5-$D215+1),0)</f>
        <v>0</v>
      </c>
      <c r="BC215" s="139" cm="1">
        <f t="array" ref="BC215">IF($D215&lt;=BC$5,$E215*INDEX($L$28:$BF$28,1,BC$5-$D215+1),0)</f>
        <v>0</v>
      </c>
      <c r="BD215" s="139" cm="1">
        <f t="array" ref="BD215">IF($D215&lt;=BD$5,$E215*INDEX($L$28:$BF$28,1,BD$5-$D215+1),0)</f>
        <v>0</v>
      </c>
      <c r="BE215" s="139" cm="1">
        <f t="array" ref="BE215">IF($D215&lt;=BE$5,$E215*INDEX($L$28:$BF$28,1,BE$5-$D215+1),0)</f>
        <v>0</v>
      </c>
      <c r="BF215" s="139" cm="1">
        <f t="array" ref="BF215">IF($D215&lt;=BF$5,$E215*INDEX($L$28:$BF$28,1,BF$5-$D215+1),0)</f>
        <v>0</v>
      </c>
      <c r="BH215" s="70">
        <f t="shared" ca="1" si="141"/>
        <v>0</v>
      </c>
      <c r="BI215" s="70">
        <f t="shared" ca="1" si="141"/>
        <v>0</v>
      </c>
      <c r="BJ215" s="70">
        <f t="shared" ca="1" si="141"/>
        <v>0</v>
      </c>
      <c r="BK215" s="70">
        <f t="shared" ca="1" si="141"/>
        <v>0</v>
      </c>
      <c r="BL215" s="70">
        <f t="shared" ca="1" si="141"/>
        <v>0</v>
      </c>
      <c r="BM215" s="70">
        <f t="shared" ca="1" si="141"/>
        <v>0</v>
      </c>
      <c r="BN215" s="70">
        <f t="shared" ca="1" si="141"/>
        <v>0</v>
      </c>
      <c r="BO215" s="70">
        <f t="shared" ca="1" si="141"/>
        <v>0</v>
      </c>
      <c r="BP215" s="70">
        <f t="shared" ca="1" si="141"/>
        <v>0</v>
      </c>
      <c r="BQ215" s="70">
        <f t="shared" ca="1" si="141"/>
        <v>0</v>
      </c>
      <c r="BR215" s="70">
        <f t="shared" ca="1" si="141"/>
        <v>0</v>
      </c>
      <c r="BS215" s="70">
        <f t="shared" ca="1" si="141"/>
        <v>0</v>
      </c>
      <c r="BT215" s="70">
        <f t="shared" ca="1" si="141"/>
        <v>0</v>
      </c>
      <c r="BU215" s="70">
        <f t="shared" ca="1" si="141"/>
        <v>0</v>
      </c>
      <c r="BV215" s="70">
        <f t="shared" ca="1" si="141"/>
        <v>0</v>
      </c>
      <c r="BW215" s="70">
        <f t="shared" ca="1" si="141"/>
        <v>0</v>
      </c>
      <c r="BX215" s="139"/>
      <c r="BY215" s="70">
        <f t="shared" ca="1" si="134"/>
        <v>0</v>
      </c>
      <c r="BZ215" s="70">
        <f t="shared" ca="1" si="134"/>
        <v>0</v>
      </c>
      <c r="CA215" s="70">
        <f t="shared" ca="1" si="134"/>
        <v>0</v>
      </c>
      <c r="CB215" s="70">
        <f t="shared" ca="1" si="134"/>
        <v>0</v>
      </c>
    </row>
    <row r="216" spans="2:80" s="217" customFormat="1" hidden="1" outlineLevel="1">
      <c r="B216" s="223">
        <f t="shared" si="136"/>
        <v>45016</v>
      </c>
      <c r="C216" s="136"/>
      <c r="D216" s="17">
        <f t="shared" si="137"/>
        <v>39</v>
      </c>
      <c r="E216" s="36" cm="1">
        <f t="array" ref="E216">INDEX(L$20:BF$20,1,D216)</f>
        <v>0</v>
      </c>
      <c r="F216" s="36"/>
      <c r="G216" s="36"/>
      <c r="H216" s="36"/>
      <c r="I216" s="36"/>
      <c r="J216" s="36"/>
      <c r="K216" s="36"/>
      <c r="L216" s="139" cm="1">
        <f t="array" ref="L216">IF($D216&lt;=L$5,$E216*INDEX($L$28:$BF$28,1,L$5-$D216+1),0)</f>
        <v>0</v>
      </c>
      <c r="M216" s="139" cm="1">
        <f t="array" ref="M216">IF($D216&lt;=M$5,$E216*INDEX($L$28:$BF$28,1,M$5-$D216+1),0)</f>
        <v>0</v>
      </c>
      <c r="N216" s="139" cm="1">
        <f t="array" ref="N216">IF($D216&lt;=N$5,$E216*INDEX($L$28:$BF$28,1,N$5-$D216+1),0)</f>
        <v>0</v>
      </c>
      <c r="O216" s="139" cm="1">
        <f t="array" ref="O216">IF($D216&lt;=O$5,$E216*INDEX($L$28:$BF$28,1,O$5-$D216+1),0)</f>
        <v>0</v>
      </c>
      <c r="P216" s="139" cm="1">
        <f t="array" ref="P216">IF($D216&lt;=P$5,$E216*INDEX($L$28:$BF$28,1,P$5-$D216+1),0)</f>
        <v>0</v>
      </c>
      <c r="Q216" s="139" cm="1">
        <f t="array" ref="Q216">IF($D216&lt;=Q$5,$E216*INDEX($L$28:$BF$28,1,Q$5-$D216+1),0)</f>
        <v>0</v>
      </c>
      <c r="R216" s="139" cm="1">
        <f t="array" ref="R216">IF($D216&lt;=R$5,$E216*INDEX($L$28:$BF$28,1,R$5-$D216+1),0)</f>
        <v>0</v>
      </c>
      <c r="S216" s="139" cm="1">
        <f t="array" ref="S216">IF($D216&lt;=S$5,$E216*INDEX($L$28:$BF$28,1,S$5-$D216+1),0)</f>
        <v>0</v>
      </c>
      <c r="T216" s="139" cm="1">
        <f t="array" ref="T216">IF($D216&lt;=T$5,$E216*INDEX($L$28:$BF$28,1,T$5-$D216+1),0)</f>
        <v>0</v>
      </c>
      <c r="U216" s="139" cm="1">
        <f t="array" ref="U216">IF($D216&lt;=U$5,$E216*INDEX($L$28:$BF$28,1,U$5-$D216+1),0)</f>
        <v>0</v>
      </c>
      <c r="V216" s="139" cm="1">
        <f t="array" ref="V216">IF($D216&lt;=V$5,$E216*INDEX($L$28:$BF$28,1,V$5-$D216+1),0)</f>
        <v>0</v>
      </c>
      <c r="W216" s="139" cm="1">
        <f t="array" ref="W216">IF($D216&lt;=W$5,$E216*INDEX($L$28:$BF$28,1,W$5-$D216+1),0)</f>
        <v>0</v>
      </c>
      <c r="X216" s="139" cm="1">
        <f t="array" ref="X216">IF($D216&lt;=X$5,$E216*INDEX($L$28:$BF$28,1,X$5-$D216+1),0)</f>
        <v>0</v>
      </c>
      <c r="Y216" s="139" cm="1">
        <f t="array" ref="Y216">IF($D216&lt;=Y$5,$E216*INDEX($L$28:$BF$28,1,Y$5-$D216+1),0)</f>
        <v>0</v>
      </c>
      <c r="Z216" s="139" cm="1">
        <f t="array" ref="Z216">IF($D216&lt;=Z$5,$E216*INDEX($L$28:$BF$28,1,Z$5-$D216+1),0)</f>
        <v>0</v>
      </c>
      <c r="AA216" s="139" cm="1">
        <f t="array" ref="AA216">IF($D216&lt;=AA$5,$E216*INDEX($L$28:$BF$28,1,AA$5-$D216+1),0)</f>
        <v>0</v>
      </c>
      <c r="AB216" s="139" cm="1">
        <f t="array" ref="AB216">IF($D216&lt;=AB$5,$E216*INDEX($L$28:$BF$28,1,AB$5-$D216+1),0)</f>
        <v>0</v>
      </c>
      <c r="AC216" s="139" cm="1">
        <f t="array" ref="AC216">IF($D216&lt;=AC$5,$E216*INDEX($L$28:$BF$28,1,AC$5-$D216+1),0)</f>
        <v>0</v>
      </c>
      <c r="AD216" s="139" cm="1">
        <f t="array" ref="AD216">IF($D216&lt;=AD$5,$E216*INDEX($L$28:$BF$28,1,AD$5-$D216+1),0)</f>
        <v>0</v>
      </c>
      <c r="AE216" s="139" cm="1">
        <f t="array" ref="AE216">IF($D216&lt;=AE$5,$E216*INDEX($L$28:$BF$28,1,AE$5-$D216+1),0)</f>
        <v>0</v>
      </c>
      <c r="AF216" s="139" cm="1">
        <f t="array" ref="AF216">IF($D216&lt;=AF$5,$E216*INDEX($L$28:$BF$28,1,AF$5-$D216+1),0)</f>
        <v>0</v>
      </c>
      <c r="AG216" s="139" cm="1">
        <f t="array" ref="AG216">IF($D216&lt;=AG$5,$E216*INDEX($L$28:$BF$28,1,AG$5-$D216+1),0)</f>
        <v>0</v>
      </c>
      <c r="AH216" s="139" cm="1">
        <f t="array" ref="AH216">IF($D216&lt;=AH$5,$E216*INDEX($L$28:$BF$28,1,AH$5-$D216+1),0)</f>
        <v>0</v>
      </c>
      <c r="AI216" s="139" cm="1">
        <f t="array" ref="AI216">IF($D216&lt;=AI$5,$E216*INDEX($L$28:$BF$28,1,AI$5-$D216+1),0)</f>
        <v>0</v>
      </c>
      <c r="AJ216" s="139" cm="1">
        <f t="array" ref="AJ216">IF($D216&lt;=AJ$5,$E216*INDEX($L$28:$BF$28,1,AJ$5-$D216+1),0)</f>
        <v>0</v>
      </c>
      <c r="AK216" s="139" cm="1">
        <f t="array" ref="AK216">IF($D216&lt;=AK$5,$E216*INDEX($L$28:$BF$28,1,AK$5-$D216+1),0)</f>
        <v>0</v>
      </c>
      <c r="AL216" s="139" cm="1">
        <f t="array" ref="AL216">IF($D216&lt;=AL$5,$E216*INDEX($L$28:$BF$28,1,AL$5-$D216+1),0)</f>
        <v>0</v>
      </c>
      <c r="AM216" s="139" cm="1">
        <f t="array" ref="AM216">IF($D216&lt;=AM$5,$E216*INDEX($L$28:$BF$28,1,AM$5-$D216+1),0)</f>
        <v>0</v>
      </c>
      <c r="AN216" s="139" cm="1">
        <f t="array" ref="AN216">IF($D216&lt;=AN$5,$E216*INDEX($L$28:$BF$28,1,AN$5-$D216+1),0)</f>
        <v>0</v>
      </c>
      <c r="AO216" s="139" cm="1">
        <f t="array" ref="AO216">IF($D216&lt;=AO$5,$E216*INDEX($L$28:$BF$28,1,AO$5-$D216+1),0)</f>
        <v>0</v>
      </c>
      <c r="AP216" s="139" cm="1">
        <f t="array" ref="AP216">IF($D216&lt;=AP$5,$E216*INDEX($L$28:$BF$28,1,AP$5-$D216+1),0)</f>
        <v>0</v>
      </c>
      <c r="AQ216" s="139" cm="1">
        <f t="array" ref="AQ216">IF($D216&lt;=AQ$5,$E216*INDEX($L$28:$BF$28,1,AQ$5-$D216+1),0)</f>
        <v>0</v>
      </c>
      <c r="AR216" s="139" cm="1">
        <f t="array" ref="AR216">IF($D216&lt;=AR$5,$E216*INDEX($L$28:$BF$28,1,AR$5-$D216+1),0)</f>
        <v>0</v>
      </c>
      <c r="AS216" s="139" cm="1">
        <f t="array" ref="AS216">IF($D216&lt;=AS$5,$E216*INDEX($L$28:$BF$28,1,AS$5-$D216+1),0)</f>
        <v>0</v>
      </c>
      <c r="AT216" s="139" cm="1">
        <f t="array" ref="AT216">IF($D216&lt;=AT$5,$E216*INDEX($L$28:$BF$28,1,AT$5-$D216+1),0)</f>
        <v>0</v>
      </c>
      <c r="AU216" s="139" cm="1">
        <f t="array" ref="AU216">IF($D216&lt;=AU$5,$E216*INDEX($L$28:$BF$28,1,AU$5-$D216+1),0)</f>
        <v>0</v>
      </c>
      <c r="AV216" s="139" cm="1">
        <f t="array" ref="AV216">IF($D216&lt;=AV$5,$E216*INDEX($L$28:$BF$28,1,AV$5-$D216+1),0)</f>
        <v>0</v>
      </c>
      <c r="AW216" s="139" cm="1">
        <f t="array" ref="AW216">IF($D216&lt;=AW$5,$E216*INDEX($L$28:$BF$28,1,AW$5-$D216+1),0)</f>
        <v>0</v>
      </c>
      <c r="AX216" s="139" cm="1">
        <f t="array" ref="AX216">IF($D216&lt;=AX$5,$E216*INDEX($L$28:$BF$28,1,AX$5-$D216+1),0)</f>
        <v>0</v>
      </c>
      <c r="AY216" s="139" cm="1">
        <f t="array" ref="AY216">IF($D216&lt;=AY$5,$E216*INDEX($L$28:$BF$28,1,AY$5-$D216+1),0)</f>
        <v>0</v>
      </c>
      <c r="AZ216" s="139" cm="1">
        <f t="array" ref="AZ216">IF($D216&lt;=AZ$5,$E216*INDEX($L$28:$BF$28,1,AZ$5-$D216+1),0)</f>
        <v>0</v>
      </c>
      <c r="BA216" s="139" cm="1">
        <f t="array" ref="BA216">IF($D216&lt;=BA$5,$E216*INDEX($L$28:$BF$28,1,BA$5-$D216+1),0)</f>
        <v>0</v>
      </c>
      <c r="BB216" s="139" cm="1">
        <f t="array" ref="BB216">IF($D216&lt;=BB$5,$E216*INDEX($L$28:$BF$28,1,BB$5-$D216+1),0)</f>
        <v>0</v>
      </c>
      <c r="BC216" s="139" cm="1">
        <f t="array" ref="BC216">IF($D216&lt;=BC$5,$E216*INDEX($L$28:$BF$28,1,BC$5-$D216+1),0)</f>
        <v>0</v>
      </c>
      <c r="BD216" s="139" cm="1">
        <f t="array" ref="BD216">IF($D216&lt;=BD$5,$E216*INDEX($L$28:$BF$28,1,BD$5-$D216+1),0)</f>
        <v>0</v>
      </c>
      <c r="BE216" s="139" cm="1">
        <f t="array" ref="BE216">IF($D216&lt;=BE$5,$E216*INDEX($L$28:$BF$28,1,BE$5-$D216+1),0)</f>
        <v>0</v>
      </c>
      <c r="BF216" s="139" cm="1">
        <f t="array" ref="BF216">IF($D216&lt;=BF$5,$E216*INDEX($L$28:$BF$28,1,BF$5-$D216+1),0)</f>
        <v>0</v>
      </c>
      <c r="BH216" s="70">
        <f t="shared" ca="1" si="141"/>
        <v>0</v>
      </c>
      <c r="BI216" s="70">
        <f t="shared" ca="1" si="141"/>
        <v>0</v>
      </c>
      <c r="BJ216" s="70">
        <f t="shared" ca="1" si="141"/>
        <v>0</v>
      </c>
      <c r="BK216" s="70">
        <f t="shared" ca="1" si="141"/>
        <v>0</v>
      </c>
      <c r="BL216" s="70">
        <f t="shared" ca="1" si="141"/>
        <v>0</v>
      </c>
      <c r="BM216" s="70">
        <f t="shared" ca="1" si="141"/>
        <v>0</v>
      </c>
      <c r="BN216" s="70">
        <f t="shared" ca="1" si="141"/>
        <v>0</v>
      </c>
      <c r="BO216" s="70">
        <f t="shared" ca="1" si="141"/>
        <v>0</v>
      </c>
      <c r="BP216" s="70">
        <f t="shared" ca="1" si="141"/>
        <v>0</v>
      </c>
      <c r="BQ216" s="70">
        <f t="shared" ca="1" si="141"/>
        <v>0</v>
      </c>
      <c r="BR216" s="70">
        <f t="shared" ca="1" si="141"/>
        <v>0</v>
      </c>
      <c r="BS216" s="70">
        <f t="shared" ca="1" si="141"/>
        <v>0</v>
      </c>
      <c r="BT216" s="70">
        <f t="shared" ca="1" si="141"/>
        <v>0</v>
      </c>
      <c r="BU216" s="70">
        <f t="shared" ca="1" si="141"/>
        <v>0</v>
      </c>
      <c r="BV216" s="70">
        <f t="shared" ca="1" si="141"/>
        <v>0</v>
      </c>
      <c r="BW216" s="70">
        <f t="shared" ca="1" si="141"/>
        <v>0</v>
      </c>
      <c r="BX216" s="139"/>
      <c r="BY216" s="70">
        <f t="shared" ca="1" si="134"/>
        <v>0</v>
      </c>
      <c r="BZ216" s="70">
        <f t="shared" ca="1" si="134"/>
        <v>0</v>
      </c>
      <c r="CA216" s="70">
        <f t="shared" ca="1" si="134"/>
        <v>0</v>
      </c>
      <c r="CB216" s="70">
        <f t="shared" ca="1" si="134"/>
        <v>0</v>
      </c>
    </row>
    <row r="217" spans="2:80" s="217" customFormat="1" hidden="1" outlineLevel="1">
      <c r="B217" s="223">
        <f t="shared" si="136"/>
        <v>45046</v>
      </c>
      <c r="C217" s="136"/>
      <c r="D217" s="17">
        <f t="shared" si="137"/>
        <v>40</v>
      </c>
      <c r="E217" s="36" cm="1">
        <f t="array" ref="E217">INDEX(L$20:BF$20,1,D217)</f>
        <v>0</v>
      </c>
      <c r="F217" s="36"/>
      <c r="G217" s="36"/>
      <c r="H217" s="36"/>
      <c r="I217" s="36"/>
      <c r="J217" s="36"/>
      <c r="K217" s="36"/>
      <c r="L217" s="139" cm="1">
        <f t="array" ref="L217">IF($D217&lt;=L$5,$E217*INDEX($L$28:$BF$28,1,L$5-$D217+1),0)</f>
        <v>0</v>
      </c>
      <c r="M217" s="139" cm="1">
        <f t="array" ref="M217">IF($D217&lt;=M$5,$E217*INDEX($L$28:$BF$28,1,M$5-$D217+1),0)</f>
        <v>0</v>
      </c>
      <c r="N217" s="139" cm="1">
        <f t="array" ref="N217">IF($D217&lt;=N$5,$E217*INDEX($L$28:$BF$28,1,N$5-$D217+1),0)</f>
        <v>0</v>
      </c>
      <c r="O217" s="139" cm="1">
        <f t="array" ref="O217">IF($D217&lt;=O$5,$E217*INDEX($L$28:$BF$28,1,O$5-$D217+1),0)</f>
        <v>0</v>
      </c>
      <c r="P217" s="139" cm="1">
        <f t="array" ref="P217">IF($D217&lt;=P$5,$E217*INDEX($L$28:$BF$28,1,P$5-$D217+1),0)</f>
        <v>0</v>
      </c>
      <c r="Q217" s="139" cm="1">
        <f t="array" ref="Q217">IF($D217&lt;=Q$5,$E217*INDEX($L$28:$BF$28,1,Q$5-$D217+1),0)</f>
        <v>0</v>
      </c>
      <c r="R217" s="139" cm="1">
        <f t="array" ref="R217">IF($D217&lt;=R$5,$E217*INDEX($L$28:$BF$28,1,R$5-$D217+1),0)</f>
        <v>0</v>
      </c>
      <c r="S217" s="139" cm="1">
        <f t="array" ref="S217">IF($D217&lt;=S$5,$E217*INDEX($L$28:$BF$28,1,S$5-$D217+1),0)</f>
        <v>0</v>
      </c>
      <c r="T217" s="139" cm="1">
        <f t="array" ref="T217">IF($D217&lt;=T$5,$E217*INDEX($L$28:$BF$28,1,T$5-$D217+1),0)</f>
        <v>0</v>
      </c>
      <c r="U217" s="139" cm="1">
        <f t="array" ref="U217">IF($D217&lt;=U$5,$E217*INDEX($L$28:$BF$28,1,U$5-$D217+1),0)</f>
        <v>0</v>
      </c>
      <c r="V217" s="139" cm="1">
        <f t="array" ref="V217">IF($D217&lt;=V$5,$E217*INDEX($L$28:$BF$28,1,V$5-$D217+1),0)</f>
        <v>0</v>
      </c>
      <c r="W217" s="139" cm="1">
        <f t="array" ref="W217">IF($D217&lt;=W$5,$E217*INDEX($L$28:$BF$28,1,W$5-$D217+1),0)</f>
        <v>0</v>
      </c>
      <c r="X217" s="139" cm="1">
        <f t="array" ref="X217">IF($D217&lt;=X$5,$E217*INDEX($L$28:$BF$28,1,X$5-$D217+1),0)</f>
        <v>0</v>
      </c>
      <c r="Y217" s="139" cm="1">
        <f t="array" ref="Y217">IF($D217&lt;=Y$5,$E217*INDEX($L$28:$BF$28,1,Y$5-$D217+1),0)</f>
        <v>0</v>
      </c>
      <c r="Z217" s="139" cm="1">
        <f t="array" ref="Z217">IF($D217&lt;=Z$5,$E217*INDEX($L$28:$BF$28,1,Z$5-$D217+1),0)</f>
        <v>0</v>
      </c>
      <c r="AA217" s="139" cm="1">
        <f t="array" ref="AA217">IF($D217&lt;=AA$5,$E217*INDEX($L$28:$BF$28,1,AA$5-$D217+1),0)</f>
        <v>0</v>
      </c>
      <c r="AB217" s="139" cm="1">
        <f t="array" ref="AB217">IF($D217&lt;=AB$5,$E217*INDEX($L$28:$BF$28,1,AB$5-$D217+1),0)</f>
        <v>0</v>
      </c>
      <c r="AC217" s="139" cm="1">
        <f t="array" ref="AC217">IF($D217&lt;=AC$5,$E217*INDEX($L$28:$BF$28,1,AC$5-$D217+1),0)</f>
        <v>0</v>
      </c>
      <c r="AD217" s="139" cm="1">
        <f t="array" ref="AD217">IF($D217&lt;=AD$5,$E217*INDEX($L$28:$BF$28,1,AD$5-$D217+1),0)</f>
        <v>0</v>
      </c>
      <c r="AE217" s="139" cm="1">
        <f t="array" ref="AE217">IF($D217&lt;=AE$5,$E217*INDEX($L$28:$BF$28,1,AE$5-$D217+1),0)</f>
        <v>0</v>
      </c>
      <c r="AF217" s="139" cm="1">
        <f t="array" ref="AF217">IF($D217&lt;=AF$5,$E217*INDEX($L$28:$BF$28,1,AF$5-$D217+1),0)</f>
        <v>0</v>
      </c>
      <c r="AG217" s="139" cm="1">
        <f t="array" ref="AG217">IF($D217&lt;=AG$5,$E217*INDEX($L$28:$BF$28,1,AG$5-$D217+1),0)</f>
        <v>0</v>
      </c>
      <c r="AH217" s="139" cm="1">
        <f t="array" ref="AH217">IF($D217&lt;=AH$5,$E217*INDEX($L$28:$BF$28,1,AH$5-$D217+1),0)</f>
        <v>0</v>
      </c>
      <c r="AI217" s="139" cm="1">
        <f t="array" ref="AI217">IF($D217&lt;=AI$5,$E217*INDEX($L$28:$BF$28,1,AI$5-$D217+1),0)</f>
        <v>0</v>
      </c>
      <c r="AJ217" s="139" cm="1">
        <f t="array" ref="AJ217">IF($D217&lt;=AJ$5,$E217*INDEX($L$28:$BF$28,1,AJ$5-$D217+1),0)</f>
        <v>0</v>
      </c>
      <c r="AK217" s="139" cm="1">
        <f t="array" ref="AK217">IF($D217&lt;=AK$5,$E217*INDEX($L$28:$BF$28,1,AK$5-$D217+1),0)</f>
        <v>0</v>
      </c>
      <c r="AL217" s="139" cm="1">
        <f t="array" ref="AL217">IF($D217&lt;=AL$5,$E217*INDEX($L$28:$BF$28,1,AL$5-$D217+1),0)</f>
        <v>0</v>
      </c>
      <c r="AM217" s="139" cm="1">
        <f t="array" ref="AM217">IF($D217&lt;=AM$5,$E217*INDEX($L$28:$BF$28,1,AM$5-$D217+1),0)</f>
        <v>0</v>
      </c>
      <c r="AN217" s="139" cm="1">
        <f t="array" ref="AN217">IF($D217&lt;=AN$5,$E217*INDEX($L$28:$BF$28,1,AN$5-$D217+1),0)</f>
        <v>0</v>
      </c>
      <c r="AO217" s="139" cm="1">
        <f t="array" ref="AO217">IF($D217&lt;=AO$5,$E217*INDEX($L$28:$BF$28,1,AO$5-$D217+1),0)</f>
        <v>0</v>
      </c>
      <c r="AP217" s="139" cm="1">
        <f t="array" ref="AP217">IF($D217&lt;=AP$5,$E217*INDEX($L$28:$BF$28,1,AP$5-$D217+1),0)</f>
        <v>0</v>
      </c>
      <c r="AQ217" s="139" cm="1">
        <f t="array" ref="AQ217">IF($D217&lt;=AQ$5,$E217*INDEX($L$28:$BF$28,1,AQ$5-$D217+1),0)</f>
        <v>0</v>
      </c>
      <c r="AR217" s="139" cm="1">
        <f t="array" ref="AR217">IF($D217&lt;=AR$5,$E217*INDEX($L$28:$BF$28,1,AR$5-$D217+1),0)</f>
        <v>0</v>
      </c>
      <c r="AS217" s="139" cm="1">
        <f t="array" ref="AS217">IF($D217&lt;=AS$5,$E217*INDEX($L$28:$BF$28,1,AS$5-$D217+1),0)</f>
        <v>0</v>
      </c>
      <c r="AT217" s="139" cm="1">
        <f t="array" ref="AT217">IF($D217&lt;=AT$5,$E217*INDEX($L$28:$BF$28,1,AT$5-$D217+1),0)</f>
        <v>0</v>
      </c>
      <c r="AU217" s="139" cm="1">
        <f t="array" ref="AU217">IF($D217&lt;=AU$5,$E217*INDEX($L$28:$BF$28,1,AU$5-$D217+1),0)</f>
        <v>0</v>
      </c>
      <c r="AV217" s="139" cm="1">
        <f t="array" ref="AV217">IF($D217&lt;=AV$5,$E217*INDEX($L$28:$BF$28,1,AV$5-$D217+1),0)</f>
        <v>0</v>
      </c>
      <c r="AW217" s="139" cm="1">
        <f t="array" ref="AW217">IF($D217&lt;=AW$5,$E217*INDEX($L$28:$BF$28,1,AW$5-$D217+1),0)</f>
        <v>0</v>
      </c>
      <c r="AX217" s="139" cm="1">
        <f t="array" ref="AX217">IF($D217&lt;=AX$5,$E217*INDEX($L$28:$BF$28,1,AX$5-$D217+1),0)</f>
        <v>0</v>
      </c>
      <c r="AY217" s="139" cm="1">
        <f t="array" ref="AY217">IF($D217&lt;=AY$5,$E217*INDEX($L$28:$BF$28,1,AY$5-$D217+1),0)</f>
        <v>0</v>
      </c>
      <c r="AZ217" s="139" cm="1">
        <f t="array" ref="AZ217">IF($D217&lt;=AZ$5,$E217*INDEX($L$28:$BF$28,1,AZ$5-$D217+1),0)</f>
        <v>0</v>
      </c>
      <c r="BA217" s="139" cm="1">
        <f t="array" ref="BA217">IF($D217&lt;=BA$5,$E217*INDEX($L$28:$BF$28,1,BA$5-$D217+1),0)</f>
        <v>0</v>
      </c>
      <c r="BB217" s="139" cm="1">
        <f t="array" ref="BB217">IF($D217&lt;=BB$5,$E217*INDEX($L$28:$BF$28,1,BB$5-$D217+1),0)</f>
        <v>0</v>
      </c>
      <c r="BC217" s="139" cm="1">
        <f t="array" ref="BC217">IF($D217&lt;=BC$5,$E217*INDEX($L$28:$BF$28,1,BC$5-$D217+1),0)</f>
        <v>0</v>
      </c>
      <c r="BD217" s="139" cm="1">
        <f t="array" ref="BD217">IF($D217&lt;=BD$5,$E217*INDEX($L$28:$BF$28,1,BD$5-$D217+1),0)</f>
        <v>0</v>
      </c>
      <c r="BE217" s="139" cm="1">
        <f t="array" ref="BE217">IF($D217&lt;=BE$5,$E217*INDEX($L$28:$BF$28,1,BE$5-$D217+1),0)</f>
        <v>0</v>
      </c>
      <c r="BF217" s="139" cm="1">
        <f t="array" ref="BF217">IF($D217&lt;=BF$5,$E217*INDEX($L$28:$BF$28,1,BF$5-$D217+1),0)</f>
        <v>0</v>
      </c>
      <c r="BH217" s="70">
        <f t="shared" ca="1" si="141"/>
        <v>0</v>
      </c>
      <c r="BI217" s="70">
        <f t="shared" ca="1" si="141"/>
        <v>0</v>
      </c>
      <c r="BJ217" s="70">
        <f t="shared" ca="1" si="141"/>
        <v>0</v>
      </c>
      <c r="BK217" s="70">
        <f t="shared" ca="1" si="141"/>
        <v>0</v>
      </c>
      <c r="BL217" s="70">
        <f t="shared" ca="1" si="141"/>
        <v>0</v>
      </c>
      <c r="BM217" s="70">
        <f t="shared" ca="1" si="141"/>
        <v>0</v>
      </c>
      <c r="BN217" s="70">
        <f t="shared" ca="1" si="141"/>
        <v>0</v>
      </c>
      <c r="BO217" s="70">
        <f t="shared" ca="1" si="141"/>
        <v>0</v>
      </c>
      <c r="BP217" s="70">
        <f t="shared" ca="1" si="141"/>
        <v>0</v>
      </c>
      <c r="BQ217" s="70">
        <f t="shared" ca="1" si="141"/>
        <v>0</v>
      </c>
      <c r="BR217" s="70">
        <f t="shared" ca="1" si="141"/>
        <v>0</v>
      </c>
      <c r="BS217" s="70">
        <f t="shared" ca="1" si="141"/>
        <v>0</v>
      </c>
      <c r="BT217" s="70">
        <f t="shared" ca="1" si="141"/>
        <v>0</v>
      </c>
      <c r="BU217" s="70">
        <f t="shared" ca="1" si="141"/>
        <v>0</v>
      </c>
      <c r="BV217" s="70">
        <f t="shared" ca="1" si="141"/>
        <v>0</v>
      </c>
      <c r="BW217" s="70">
        <f t="shared" ca="1" si="141"/>
        <v>0</v>
      </c>
      <c r="BX217" s="139"/>
      <c r="BY217" s="70">
        <f t="shared" ca="1" si="134"/>
        <v>0</v>
      </c>
      <c r="BZ217" s="70">
        <f t="shared" ca="1" si="134"/>
        <v>0</v>
      </c>
      <c r="CA217" s="70">
        <f t="shared" ca="1" si="134"/>
        <v>0</v>
      </c>
      <c r="CB217" s="70">
        <f t="shared" ca="1" si="134"/>
        <v>0</v>
      </c>
    </row>
    <row r="218" spans="2:80" s="217" customFormat="1" hidden="1" outlineLevel="1">
      <c r="B218" s="223">
        <f t="shared" si="136"/>
        <v>45077</v>
      </c>
      <c r="C218" s="136"/>
      <c r="D218" s="17">
        <f t="shared" si="137"/>
        <v>41</v>
      </c>
      <c r="E218" s="36" cm="1">
        <f t="array" ref="E218">INDEX(L$20:BF$20,1,D218)</f>
        <v>0</v>
      </c>
      <c r="F218" s="36"/>
      <c r="G218" s="36"/>
      <c r="H218" s="36"/>
      <c r="I218" s="36"/>
      <c r="J218" s="36"/>
      <c r="K218" s="36"/>
      <c r="L218" s="139" cm="1">
        <f t="array" ref="L218">IF($D218&lt;=L$5,$E218*INDEX($L$28:$BF$28,1,L$5-$D218+1),0)</f>
        <v>0</v>
      </c>
      <c r="M218" s="139" cm="1">
        <f t="array" ref="M218">IF($D218&lt;=M$5,$E218*INDEX($L$28:$BF$28,1,M$5-$D218+1),0)</f>
        <v>0</v>
      </c>
      <c r="N218" s="139" cm="1">
        <f t="array" ref="N218">IF($D218&lt;=N$5,$E218*INDEX($L$28:$BF$28,1,N$5-$D218+1),0)</f>
        <v>0</v>
      </c>
      <c r="O218" s="139" cm="1">
        <f t="array" ref="O218">IF($D218&lt;=O$5,$E218*INDEX($L$28:$BF$28,1,O$5-$D218+1),0)</f>
        <v>0</v>
      </c>
      <c r="P218" s="139" cm="1">
        <f t="array" ref="P218">IF($D218&lt;=P$5,$E218*INDEX($L$28:$BF$28,1,P$5-$D218+1),0)</f>
        <v>0</v>
      </c>
      <c r="Q218" s="139" cm="1">
        <f t="array" ref="Q218">IF($D218&lt;=Q$5,$E218*INDEX($L$28:$BF$28,1,Q$5-$D218+1),0)</f>
        <v>0</v>
      </c>
      <c r="R218" s="139" cm="1">
        <f t="array" ref="R218">IF($D218&lt;=R$5,$E218*INDEX($L$28:$BF$28,1,R$5-$D218+1),0)</f>
        <v>0</v>
      </c>
      <c r="S218" s="139" cm="1">
        <f t="array" ref="S218">IF($D218&lt;=S$5,$E218*INDEX($L$28:$BF$28,1,S$5-$D218+1),0)</f>
        <v>0</v>
      </c>
      <c r="T218" s="139" cm="1">
        <f t="array" ref="T218">IF($D218&lt;=T$5,$E218*INDEX($L$28:$BF$28,1,T$5-$D218+1),0)</f>
        <v>0</v>
      </c>
      <c r="U218" s="139" cm="1">
        <f t="array" ref="U218">IF($D218&lt;=U$5,$E218*INDEX($L$28:$BF$28,1,U$5-$D218+1),0)</f>
        <v>0</v>
      </c>
      <c r="V218" s="139" cm="1">
        <f t="array" ref="V218">IF($D218&lt;=V$5,$E218*INDEX($L$28:$BF$28,1,V$5-$D218+1),0)</f>
        <v>0</v>
      </c>
      <c r="W218" s="139" cm="1">
        <f t="array" ref="W218">IF($D218&lt;=W$5,$E218*INDEX($L$28:$BF$28,1,W$5-$D218+1),0)</f>
        <v>0</v>
      </c>
      <c r="X218" s="139" cm="1">
        <f t="array" ref="X218">IF($D218&lt;=X$5,$E218*INDEX($L$28:$BF$28,1,X$5-$D218+1),0)</f>
        <v>0</v>
      </c>
      <c r="Y218" s="139" cm="1">
        <f t="array" ref="Y218">IF($D218&lt;=Y$5,$E218*INDEX($L$28:$BF$28,1,Y$5-$D218+1),0)</f>
        <v>0</v>
      </c>
      <c r="Z218" s="139" cm="1">
        <f t="array" ref="Z218">IF($D218&lt;=Z$5,$E218*INDEX($L$28:$BF$28,1,Z$5-$D218+1),0)</f>
        <v>0</v>
      </c>
      <c r="AA218" s="139" cm="1">
        <f t="array" ref="AA218">IF($D218&lt;=AA$5,$E218*INDEX($L$28:$BF$28,1,AA$5-$D218+1),0)</f>
        <v>0</v>
      </c>
      <c r="AB218" s="139" cm="1">
        <f t="array" ref="AB218">IF($D218&lt;=AB$5,$E218*INDEX($L$28:$BF$28,1,AB$5-$D218+1),0)</f>
        <v>0</v>
      </c>
      <c r="AC218" s="139" cm="1">
        <f t="array" ref="AC218">IF($D218&lt;=AC$5,$E218*INDEX($L$28:$BF$28,1,AC$5-$D218+1),0)</f>
        <v>0</v>
      </c>
      <c r="AD218" s="139" cm="1">
        <f t="array" ref="AD218">IF($D218&lt;=AD$5,$E218*INDEX($L$28:$BF$28,1,AD$5-$D218+1),0)</f>
        <v>0</v>
      </c>
      <c r="AE218" s="139" cm="1">
        <f t="array" ref="AE218">IF($D218&lt;=AE$5,$E218*INDEX($L$28:$BF$28,1,AE$5-$D218+1),0)</f>
        <v>0</v>
      </c>
      <c r="AF218" s="139" cm="1">
        <f t="array" ref="AF218">IF($D218&lt;=AF$5,$E218*INDEX($L$28:$BF$28,1,AF$5-$D218+1),0)</f>
        <v>0</v>
      </c>
      <c r="AG218" s="139" cm="1">
        <f t="array" ref="AG218">IF($D218&lt;=AG$5,$E218*INDEX($L$28:$BF$28,1,AG$5-$D218+1),0)</f>
        <v>0</v>
      </c>
      <c r="AH218" s="139" cm="1">
        <f t="array" ref="AH218">IF($D218&lt;=AH$5,$E218*INDEX($L$28:$BF$28,1,AH$5-$D218+1),0)</f>
        <v>0</v>
      </c>
      <c r="AI218" s="139" cm="1">
        <f t="array" ref="AI218">IF($D218&lt;=AI$5,$E218*INDEX($L$28:$BF$28,1,AI$5-$D218+1),0)</f>
        <v>0</v>
      </c>
      <c r="AJ218" s="139" cm="1">
        <f t="array" ref="AJ218">IF($D218&lt;=AJ$5,$E218*INDEX($L$28:$BF$28,1,AJ$5-$D218+1),0)</f>
        <v>0</v>
      </c>
      <c r="AK218" s="139" cm="1">
        <f t="array" ref="AK218">IF($D218&lt;=AK$5,$E218*INDEX($L$28:$BF$28,1,AK$5-$D218+1),0)</f>
        <v>0</v>
      </c>
      <c r="AL218" s="139" cm="1">
        <f t="array" ref="AL218">IF($D218&lt;=AL$5,$E218*INDEX($L$28:$BF$28,1,AL$5-$D218+1),0)</f>
        <v>0</v>
      </c>
      <c r="AM218" s="139" cm="1">
        <f t="array" ref="AM218">IF($D218&lt;=AM$5,$E218*INDEX($L$28:$BF$28,1,AM$5-$D218+1),0)</f>
        <v>0</v>
      </c>
      <c r="AN218" s="139" cm="1">
        <f t="array" ref="AN218">IF($D218&lt;=AN$5,$E218*INDEX($L$28:$BF$28,1,AN$5-$D218+1),0)</f>
        <v>0</v>
      </c>
      <c r="AO218" s="139" cm="1">
        <f t="array" ref="AO218">IF($D218&lt;=AO$5,$E218*INDEX($L$28:$BF$28,1,AO$5-$D218+1),0)</f>
        <v>0</v>
      </c>
      <c r="AP218" s="139" cm="1">
        <f t="array" ref="AP218">IF($D218&lt;=AP$5,$E218*INDEX($L$28:$BF$28,1,AP$5-$D218+1),0)</f>
        <v>0</v>
      </c>
      <c r="AQ218" s="139" cm="1">
        <f t="array" ref="AQ218">IF($D218&lt;=AQ$5,$E218*INDEX($L$28:$BF$28,1,AQ$5-$D218+1),0)</f>
        <v>0</v>
      </c>
      <c r="AR218" s="139" cm="1">
        <f t="array" ref="AR218">IF($D218&lt;=AR$5,$E218*INDEX($L$28:$BF$28,1,AR$5-$D218+1),0)</f>
        <v>0</v>
      </c>
      <c r="AS218" s="139" cm="1">
        <f t="array" ref="AS218">IF($D218&lt;=AS$5,$E218*INDEX($L$28:$BF$28,1,AS$5-$D218+1),0)</f>
        <v>0</v>
      </c>
      <c r="AT218" s="139" cm="1">
        <f t="array" ref="AT218">IF($D218&lt;=AT$5,$E218*INDEX($L$28:$BF$28,1,AT$5-$D218+1),0)</f>
        <v>0</v>
      </c>
      <c r="AU218" s="139" cm="1">
        <f t="array" ref="AU218">IF($D218&lt;=AU$5,$E218*INDEX($L$28:$BF$28,1,AU$5-$D218+1),0)</f>
        <v>0</v>
      </c>
      <c r="AV218" s="139" cm="1">
        <f t="array" ref="AV218">IF($D218&lt;=AV$5,$E218*INDEX($L$28:$BF$28,1,AV$5-$D218+1),0)</f>
        <v>0</v>
      </c>
      <c r="AW218" s="139" cm="1">
        <f t="array" ref="AW218">IF($D218&lt;=AW$5,$E218*INDEX($L$28:$BF$28,1,AW$5-$D218+1),0)</f>
        <v>0</v>
      </c>
      <c r="AX218" s="139" cm="1">
        <f t="array" ref="AX218">IF($D218&lt;=AX$5,$E218*INDEX($L$28:$BF$28,1,AX$5-$D218+1),0)</f>
        <v>0</v>
      </c>
      <c r="AY218" s="139" cm="1">
        <f t="array" ref="AY218">IF($D218&lt;=AY$5,$E218*INDEX($L$28:$BF$28,1,AY$5-$D218+1),0)</f>
        <v>0</v>
      </c>
      <c r="AZ218" s="139" cm="1">
        <f t="array" ref="AZ218">IF($D218&lt;=AZ$5,$E218*INDEX($L$28:$BF$28,1,AZ$5-$D218+1),0)</f>
        <v>0</v>
      </c>
      <c r="BA218" s="139" cm="1">
        <f t="array" ref="BA218">IF($D218&lt;=BA$5,$E218*INDEX($L$28:$BF$28,1,BA$5-$D218+1),0)</f>
        <v>0</v>
      </c>
      <c r="BB218" s="139" cm="1">
        <f t="array" ref="BB218">IF($D218&lt;=BB$5,$E218*INDEX($L$28:$BF$28,1,BB$5-$D218+1),0)</f>
        <v>0</v>
      </c>
      <c r="BC218" s="139" cm="1">
        <f t="array" ref="BC218">IF($D218&lt;=BC$5,$E218*INDEX($L$28:$BF$28,1,BC$5-$D218+1),0)</f>
        <v>0</v>
      </c>
      <c r="BD218" s="139" cm="1">
        <f t="array" ref="BD218">IF($D218&lt;=BD$5,$E218*INDEX($L$28:$BF$28,1,BD$5-$D218+1),0)</f>
        <v>0</v>
      </c>
      <c r="BE218" s="139" cm="1">
        <f t="array" ref="BE218">IF($D218&lt;=BE$5,$E218*INDEX($L$28:$BF$28,1,BE$5-$D218+1),0)</f>
        <v>0</v>
      </c>
      <c r="BF218" s="139" cm="1">
        <f t="array" ref="BF218">IF($D218&lt;=BF$5,$E218*INDEX($L$28:$BF$28,1,BF$5-$D218+1),0)</f>
        <v>0</v>
      </c>
      <c r="BH218" s="70">
        <f t="shared" ca="1" si="141"/>
        <v>0</v>
      </c>
      <c r="BI218" s="70">
        <f t="shared" ca="1" si="141"/>
        <v>0</v>
      </c>
      <c r="BJ218" s="70">
        <f t="shared" ca="1" si="141"/>
        <v>0</v>
      </c>
      <c r="BK218" s="70">
        <f t="shared" ca="1" si="141"/>
        <v>0</v>
      </c>
      <c r="BL218" s="70">
        <f t="shared" ca="1" si="141"/>
        <v>0</v>
      </c>
      <c r="BM218" s="70">
        <f t="shared" ca="1" si="141"/>
        <v>0</v>
      </c>
      <c r="BN218" s="70">
        <f t="shared" ca="1" si="141"/>
        <v>0</v>
      </c>
      <c r="BO218" s="70">
        <f t="shared" ca="1" si="141"/>
        <v>0</v>
      </c>
      <c r="BP218" s="70">
        <f t="shared" ca="1" si="141"/>
        <v>0</v>
      </c>
      <c r="BQ218" s="70">
        <f t="shared" ca="1" si="141"/>
        <v>0</v>
      </c>
      <c r="BR218" s="70">
        <f t="shared" ca="1" si="141"/>
        <v>0</v>
      </c>
      <c r="BS218" s="70">
        <f t="shared" ca="1" si="141"/>
        <v>0</v>
      </c>
      <c r="BT218" s="70">
        <f t="shared" ca="1" si="141"/>
        <v>0</v>
      </c>
      <c r="BU218" s="70">
        <f t="shared" ca="1" si="141"/>
        <v>0</v>
      </c>
      <c r="BV218" s="70">
        <f t="shared" ca="1" si="141"/>
        <v>0</v>
      </c>
      <c r="BW218" s="70">
        <f t="shared" ca="1" si="141"/>
        <v>0</v>
      </c>
      <c r="BX218" s="139"/>
      <c r="BY218" s="70">
        <f t="shared" ca="1" si="134"/>
        <v>0</v>
      </c>
      <c r="BZ218" s="70">
        <f t="shared" ca="1" si="134"/>
        <v>0</v>
      </c>
      <c r="CA218" s="70">
        <f t="shared" ca="1" si="134"/>
        <v>0</v>
      </c>
      <c r="CB218" s="70">
        <f t="shared" ca="1" si="134"/>
        <v>0</v>
      </c>
    </row>
    <row r="219" spans="2:80" s="217" customFormat="1" hidden="1" outlineLevel="1">
      <c r="B219" s="223">
        <f t="shared" si="136"/>
        <v>45107</v>
      </c>
      <c r="C219" s="136"/>
      <c r="D219" s="17">
        <f t="shared" si="137"/>
        <v>42</v>
      </c>
      <c r="E219" s="36" cm="1">
        <f t="array" ref="E219">INDEX(L$20:BF$20,1,D219)</f>
        <v>0</v>
      </c>
      <c r="F219" s="36"/>
      <c r="G219" s="36"/>
      <c r="H219" s="36"/>
      <c r="I219" s="36"/>
      <c r="J219" s="36"/>
      <c r="K219" s="36"/>
      <c r="L219" s="139" cm="1">
        <f t="array" ref="L219">IF($D219&lt;=L$5,$E219*INDEX($L$28:$BF$28,1,L$5-$D219+1),0)</f>
        <v>0</v>
      </c>
      <c r="M219" s="139" cm="1">
        <f t="array" ref="M219">IF($D219&lt;=M$5,$E219*INDEX($L$28:$BF$28,1,M$5-$D219+1),0)</f>
        <v>0</v>
      </c>
      <c r="N219" s="139" cm="1">
        <f t="array" ref="N219">IF($D219&lt;=N$5,$E219*INDEX($L$28:$BF$28,1,N$5-$D219+1),0)</f>
        <v>0</v>
      </c>
      <c r="O219" s="139" cm="1">
        <f t="array" ref="O219">IF($D219&lt;=O$5,$E219*INDEX($L$28:$BF$28,1,O$5-$D219+1),0)</f>
        <v>0</v>
      </c>
      <c r="P219" s="139" cm="1">
        <f t="array" ref="P219">IF($D219&lt;=P$5,$E219*INDEX($L$28:$BF$28,1,P$5-$D219+1),0)</f>
        <v>0</v>
      </c>
      <c r="Q219" s="139" cm="1">
        <f t="array" ref="Q219">IF($D219&lt;=Q$5,$E219*INDEX($L$28:$BF$28,1,Q$5-$D219+1),0)</f>
        <v>0</v>
      </c>
      <c r="R219" s="139" cm="1">
        <f t="array" ref="R219">IF($D219&lt;=R$5,$E219*INDEX($L$28:$BF$28,1,R$5-$D219+1),0)</f>
        <v>0</v>
      </c>
      <c r="S219" s="139" cm="1">
        <f t="array" ref="S219">IF($D219&lt;=S$5,$E219*INDEX($L$28:$BF$28,1,S$5-$D219+1),0)</f>
        <v>0</v>
      </c>
      <c r="T219" s="139" cm="1">
        <f t="array" ref="T219">IF($D219&lt;=T$5,$E219*INDEX($L$28:$BF$28,1,T$5-$D219+1),0)</f>
        <v>0</v>
      </c>
      <c r="U219" s="139" cm="1">
        <f t="array" ref="U219">IF($D219&lt;=U$5,$E219*INDEX($L$28:$BF$28,1,U$5-$D219+1),0)</f>
        <v>0</v>
      </c>
      <c r="V219" s="139" cm="1">
        <f t="array" ref="V219">IF($D219&lt;=V$5,$E219*INDEX($L$28:$BF$28,1,V$5-$D219+1),0)</f>
        <v>0</v>
      </c>
      <c r="W219" s="139" cm="1">
        <f t="array" ref="W219">IF($D219&lt;=W$5,$E219*INDEX($L$28:$BF$28,1,W$5-$D219+1),0)</f>
        <v>0</v>
      </c>
      <c r="X219" s="139" cm="1">
        <f t="array" ref="X219">IF($D219&lt;=X$5,$E219*INDEX($L$28:$BF$28,1,X$5-$D219+1),0)</f>
        <v>0</v>
      </c>
      <c r="Y219" s="139" cm="1">
        <f t="array" ref="Y219">IF($D219&lt;=Y$5,$E219*INDEX($L$28:$BF$28,1,Y$5-$D219+1),0)</f>
        <v>0</v>
      </c>
      <c r="Z219" s="139" cm="1">
        <f t="array" ref="Z219">IF($D219&lt;=Z$5,$E219*INDEX($L$28:$BF$28,1,Z$5-$D219+1),0)</f>
        <v>0</v>
      </c>
      <c r="AA219" s="139" cm="1">
        <f t="array" ref="AA219">IF($D219&lt;=AA$5,$E219*INDEX($L$28:$BF$28,1,AA$5-$D219+1),0)</f>
        <v>0</v>
      </c>
      <c r="AB219" s="139" cm="1">
        <f t="array" ref="AB219">IF($D219&lt;=AB$5,$E219*INDEX($L$28:$BF$28,1,AB$5-$D219+1),0)</f>
        <v>0</v>
      </c>
      <c r="AC219" s="139" cm="1">
        <f t="array" ref="AC219">IF($D219&lt;=AC$5,$E219*INDEX($L$28:$BF$28,1,AC$5-$D219+1),0)</f>
        <v>0</v>
      </c>
      <c r="AD219" s="139" cm="1">
        <f t="array" ref="AD219">IF($D219&lt;=AD$5,$E219*INDEX($L$28:$BF$28,1,AD$5-$D219+1),0)</f>
        <v>0</v>
      </c>
      <c r="AE219" s="139" cm="1">
        <f t="array" ref="AE219">IF($D219&lt;=AE$5,$E219*INDEX($L$28:$BF$28,1,AE$5-$D219+1),0)</f>
        <v>0</v>
      </c>
      <c r="AF219" s="139" cm="1">
        <f t="array" ref="AF219">IF($D219&lt;=AF$5,$E219*INDEX($L$28:$BF$28,1,AF$5-$D219+1),0)</f>
        <v>0</v>
      </c>
      <c r="AG219" s="139" cm="1">
        <f t="array" ref="AG219">IF($D219&lt;=AG$5,$E219*INDEX($L$28:$BF$28,1,AG$5-$D219+1),0)</f>
        <v>0</v>
      </c>
      <c r="AH219" s="139" cm="1">
        <f t="array" ref="AH219">IF($D219&lt;=AH$5,$E219*INDEX($L$28:$BF$28,1,AH$5-$D219+1),0)</f>
        <v>0</v>
      </c>
      <c r="AI219" s="139" cm="1">
        <f t="array" ref="AI219">IF($D219&lt;=AI$5,$E219*INDEX($L$28:$BF$28,1,AI$5-$D219+1),0)</f>
        <v>0</v>
      </c>
      <c r="AJ219" s="139" cm="1">
        <f t="array" ref="AJ219">IF($D219&lt;=AJ$5,$E219*INDEX($L$28:$BF$28,1,AJ$5-$D219+1),0)</f>
        <v>0</v>
      </c>
      <c r="AK219" s="139" cm="1">
        <f t="array" ref="AK219">IF($D219&lt;=AK$5,$E219*INDEX($L$28:$BF$28,1,AK$5-$D219+1),0)</f>
        <v>0</v>
      </c>
      <c r="AL219" s="139" cm="1">
        <f t="array" ref="AL219">IF($D219&lt;=AL$5,$E219*INDEX($L$28:$BF$28,1,AL$5-$D219+1),0)</f>
        <v>0</v>
      </c>
      <c r="AM219" s="139" cm="1">
        <f t="array" ref="AM219">IF($D219&lt;=AM$5,$E219*INDEX($L$28:$BF$28,1,AM$5-$D219+1),0)</f>
        <v>0</v>
      </c>
      <c r="AN219" s="139" cm="1">
        <f t="array" ref="AN219">IF($D219&lt;=AN$5,$E219*INDEX($L$28:$BF$28,1,AN$5-$D219+1),0)</f>
        <v>0</v>
      </c>
      <c r="AO219" s="139" cm="1">
        <f t="array" ref="AO219">IF($D219&lt;=AO$5,$E219*INDEX($L$28:$BF$28,1,AO$5-$D219+1),0)</f>
        <v>0</v>
      </c>
      <c r="AP219" s="139" cm="1">
        <f t="array" ref="AP219">IF($D219&lt;=AP$5,$E219*INDEX($L$28:$BF$28,1,AP$5-$D219+1),0)</f>
        <v>0</v>
      </c>
      <c r="AQ219" s="139" cm="1">
        <f t="array" ref="AQ219">IF($D219&lt;=AQ$5,$E219*INDEX($L$28:$BF$28,1,AQ$5-$D219+1),0)</f>
        <v>0</v>
      </c>
      <c r="AR219" s="139" cm="1">
        <f t="array" ref="AR219">IF($D219&lt;=AR$5,$E219*INDEX($L$28:$BF$28,1,AR$5-$D219+1),0)</f>
        <v>0</v>
      </c>
      <c r="AS219" s="139" cm="1">
        <f t="array" ref="AS219">IF($D219&lt;=AS$5,$E219*INDEX($L$28:$BF$28,1,AS$5-$D219+1),0)</f>
        <v>0</v>
      </c>
      <c r="AT219" s="139" cm="1">
        <f t="array" ref="AT219">IF($D219&lt;=AT$5,$E219*INDEX($L$28:$BF$28,1,AT$5-$D219+1),0)</f>
        <v>0</v>
      </c>
      <c r="AU219" s="139" cm="1">
        <f t="array" ref="AU219">IF($D219&lt;=AU$5,$E219*INDEX($L$28:$BF$28,1,AU$5-$D219+1),0)</f>
        <v>0</v>
      </c>
      <c r="AV219" s="139" cm="1">
        <f t="array" ref="AV219">IF($D219&lt;=AV$5,$E219*INDEX($L$28:$BF$28,1,AV$5-$D219+1),0)</f>
        <v>0</v>
      </c>
      <c r="AW219" s="139" cm="1">
        <f t="array" ref="AW219">IF($D219&lt;=AW$5,$E219*INDEX($L$28:$BF$28,1,AW$5-$D219+1),0)</f>
        <v>0</v>
      </c>
      <c r="AX219" s="139" cm="1">
        <f t="array" ref="AX219">IF($D219&lt;=AX$5,$E219*INDEX($L$28:$BF$28,1,AX$5-$D219+1),0)</f>
        <v>0</v>
      </c>
      <c r="AY219" s="139" cm="1">
        <f t="array" ref="AY219">IF($D219&lt;=AY$5,$E219*INDEX($L$28:$BF$28,1,AY$5-$D219+1),0)</f>
        <v>0</v>
      </c>
      <c r="AZ219" s="139" cm="1">
        <f t="array" ref="AZ219">IF($D219&lt;=AZ$5,$E219*INDEX($L$28:$BF$28,1,AZ$5-$D219+1),0)</f>
        <v>0</v>
      </c>
      <c r="BA219" s="139" cm="1">
        <f t="array" ref="BA219">IF($D219&lt;=BA$5,$E219*INDEX($L$28:$BF$28,1,BA$5-$D219+1),0)</f>
        <v>0</v>
      </c>
      <c r="BB219" s="139" cm="1">
        <f t="array" ref="BB219">IF($D219&lt;=BB$5,$E219*INDEX($L$28:$BF$28,1,BB$5-$D219+1),0)</f>
        <v>0</v>
      </c>
      <c r="BC219" s="139" cm="1">
        <f t="array" ref="BC219">IF($D219&lt;=BC$5,$E219*INDEX($L$28:$BF$28,1,BC$5-$D219+1),0)</f>
        <v>0</v>
      </c>
      <c r="BD219" s="139" cm="1">
        <f t="array" ref="BD219">IF($D219&lt;=BD$5,$E219*INDEX($L$28:$BF$28,1,BD$5-$D219+1),0)</f>
        <v>0</v>
      </c>
      <c r="BE219" s="139" cm="1">
        <f t="array" ref="BE219">IF($D219&lt;=BE$5,$E219*INDEX($L$28:$BF$28,1,BE$5-$D219+1),0)</f>
        <v>0</v>
      </c>
      <c r="BF219" s="139" cm="1">
        <f t="array" ref="BF219">IF($D219&lt;=BF$5,$E219*INDEX($L$28:$BF$28,1,BF$5-$D219+1),0)</f>
        <v>0</v>
      </c>
      <c r="BH219" s="70">
        <f t="shared" ca="1" si="141"/>
        <v>0</v>
      </c>
      <c r="BI219" s="70">
        <f t="shared" ca="1" si="141"/>
        <v>0</v>
      </c>
      <c r="BJ219" s="70">
        <f t="shared" ca="1" si="141"/>
        <v>0</v>
      </c>
      <c r="BK219" s="70">
        <f t="shared" ca="1" si="141"/>
        <v>0</v>
      </c>
      <c r="BL219" s="70">
        <f t="shared" ca="1" si="141"/>
        <v>0</v>
      </c>
      <c r="BM219" s="70">
        <f t="shared" ca="1" si="141"/>
        <v>0</v>
      </c>
      <c r="BN219" s="70">
        <f t="shared" ca="1" si="141"/>
        <v>0</v>
      </c>
      <c r="BO219" s="70">
        <f t="shared" ca="1" si="141"/>
        <v>0</v>
      </c>
      <c r="BP219" s="70">
        <f t="shared" ca="1" si="141"/>
        <v>0</v>
      </c>
      <c r="BQ219" s="70">
        <f t="shared" ca="1" si="141"/>
        <v>0</v>
      </c>
      <c r="BR219" s="70">
        <f t="shared" ca="1" si="141"/>
        <v>0</v>
      </c>
      <c r="BS219" s="70">
        <f t="shared" ca="1" si="141"/>
        <v>0</v>
      </c>
      <c r="BT219" s="70">
        <f t="shared" ca="1" si="141"/>
        <v>0</v>
      </c>
      <c r="BU219" s="70">
        <f t="shared" ca="1" si="141"/>
        <v>0</v>
      </c>
      <c r="BV219" s="70">
        <f t="shared" ca="1" si="141"/>
        <v>0</v>
      </c>
      <c r="BW219" s="70">
        <f t="shared" ca="1" si="141"/>
        <v>0</v>
      </c>
      <c r="BX219" s="139"/>
      <c r="BY219" s="70">
        <f t="shared" ca="1" si="134"/>
        <v>0</v>
      </c>
      <c r="BZ219" s="70">
        <f t="shared" ca="1" si="134"/>
        <v>0</v>
      </c>
      <c r="CA219" s="70">
        <f t="shared" ca="1" si="134"/>
        <v>0</v>
      </c>
      <c r="CB219" s="70">
        <f t="shared" ca="1" si="134"/>
        <v>0</v>
      </c>
    </row>
    <row r="220" spans="2:80" s="217" customFormat="1" hidden="1" outlineLevel="1">
      <c r="B220" s="223">
        <f t="shared" si="136"/>
        <v>45138</v>
      </c>
      <c r="C220" s="136"/>
      <c r="D220" s="17">
        <f t="shared" si="137"/>
        <v>43</v>
      </c>
      <c r="E220" s="36" cm="1">
        <f t="array" ref="E220">INDEX(L$20:BF$20,1,D220)</f>
        <v>0</v>
      </c>
      <c r="F220" s="36"/>
      <c r="G220" s="36"/>
      <c r="H220" s="36"/>
      <c r="I220" s="36"/>
      <c r="J220" s="36"/>
      <c r="K220" s="36"/>
      <c r="L220" s="139" cm="1">
        <f t="array" ref="L220">IF($D220&lt;=L$5,$E220*INDEX($L$28:$BF$28,1,L$5-$D220+1),0)</f>
        <v>0</v>
      </c>
      <c r="M220" s="139" cm="1">
        <f t="array" ref="M220">IF($D220&lt;=M$5,$E220*INDEX($L$28:$BF$28,1,M$5-$D220+1),0)</f>
        <v>0</v>
      </c>
      <c r="N220" s="139" cm="1">
        <f t="array" ref="N220">IF($D220&lt;=N$5,$E220*INDEX($L$28:$BF$28,1,N$5-$D220+1),0)</f>
        <v>0</v>
      </c>
      <c r="O220" s="139" cm="1">
        <f t="array" ref="O220">IF($D220&lt;=O$5,$E220*INDEX($L$28:$BF$28,1,O$5-$D220+1),0)</f>
        <v>0</v>
      </c>
      <c r="P220" s="139" cm="1">
        <f t="array" ref="P220">IF($D220&lt;=P$5,$E220*INDEX($L$28:$BF$28,1,P$5-$D220+1),0)</f>
        <v>0</v>
      </c>
      <c r="Q220" s="139" cm="1">
        <f t="array" ref="Q220">IF($D220&lt;=Q$5,$E220*INDEX($L$28:$BF$28,1,Q$5-$D220+1),0)</f>
        <v>0</v>
      </c>
      <c r="R220" s="139" cm="1">
        <f t="array" ref="R220">IF($D220&lt;=R$5,$E220*INDEX($L$28:$BF$28,1,R$5-$D220+1),0)</f>
        <v>0</v>
      </c>
      <c r="S220" s="139" cm="1">
        <f t="array" ref="S220">IF($D220&lt;=S$5,$E220*INDEX($L$28:$BF$28,1,S$5-$D220+1),0)</f>
        <v>0</v>
      </c>
      <c r="T220" s="139" cm="1">
        <f t="array" ref="T220">IF($D220&lt;=T$5,$E220*INDEX($L$28:$BF$28,1,T$5-$D220+1),0)</f>
        <v>0</v>
      </c>
      <c r="U220" s="139" cm="1">
        <f t="array" ref="U220">IF($D220&lt;=U$5,$E220*INDEX($L$28:$BF$28,1,U$5-$D220+1),0)</f>
        <v>0</v>
      </c>
      <c r="V220" s="139" cm="1">
        <f t="array" ref="V220">IF($D220&lt;=V$5,$E220*INDEX($L$28:$BF$28,1,V$5-$D220+1),0)</f>
        <v>0</v>
      </c>
      <c r="W220" s="139" cm="1">
        <f t="array" ref="W220">IF($D220&lt;=W$5,$E220*INDEX($L$28:$BF$28,1,W$5-$D220+1),0)</f>
        <v>0</v>
      </c>
      <c r="X220" s="139" cm="1">
        <f t="array" ref="X220">IF($D220&lt;=X$5,$E220*INDEX($L$28:$BF$28,1,X$5-$D220+1),0)</f>
        <v>0</v>
      </c>
      <c r="Y220" s="139" cm="1">
        <f t="array" ref="Y220">IF($D220&lt;=Y$5,$E220*INDEX($L$28:$BF$28,1,Y$5-$D220+1),0)</f>
        <v>0</v>
      </c>
      <c r="Z220" s="139" cm="1">
        <f t="array" ref="Z220">IF($D220&lt;=Z$5,$E220*INDEX($L$28:$BF$28,1,Z$5-$D220+1),0)</f>
        <v>0</v>
      </c>
      <c r="AA220" s="139" cm="1">
        <f t="array" ref="AA220">IF($D220&lt;=AA$5,$E220*INDEX($L$28:$BF$28,1,AA$5-$D220+1),0)</f>
        <v>0</v>
      </c>
      <c r="AB220" s="139" cm="1">
        <f t="array" ref="AB220">IF($D220&lt;=AB$5,$E220*INDEX($L$28:$BF$28,1,AB$5-$D220+1),0)</f>
        <v>0</v>
      </c>
      <c r="AC220" s="139" cm="1">
        <f t="array" ref="AC220">IF($D220&lt;=AC$5,$E220*INDEX($L$28:$BF$28,1,AC$5-$D220+1),0)</f>
        <v>0</v>
      </c>
      <c r="AD220" s="139" cm="1">
        <f t="array" ref="AD220">IF($D220&lt;=AD$5,$E220*INDEX($L$28:$BF$28,1,AD$5-$D220+1),0)</f>
        <v>0</v>
      </c>
      <c r="AE220" s="139" cm="1">
        <f t="array" ref="AE220">IF($D220&lt;=AE$5,$E220*INDEX($L$28:$BF$28,1,AE$5-$D220+1),0)</f>
        <v>0</v>
      </c>
      <c r="AF220" s="139" cm="1">
        <f t="array" ref="AF220">IF($D220&lt;=AF$5,$E220*INDEX($L$28:$BF$28,1,AF$5-$D220+1),0)</f>
        <v>0</v>
      </c>
      <c r="AG220" s="139" cm="1">
        <f t="array" ref="AG220">IF($D220&lt;=AG$5,$E220*INDEX($L$28:$BF$28,1,AG$5-$D220+1),0)</f>
        <v>0</v>
      </c>
      <c r="AH220" s="139" cm="1">
        <f t="array" ref="AH220">IF($D220&lt;=AH$5,$E220*INDEX($L$28:$BF$28,1,AH$5-$D220+1),0)</f>
        <v>0</v>
      </c>
      <c r="AI220" s="139" cm="1">
        <f t="array" ref="AI220">IF($D220&lt;=AI$5,$E220*INDEX($L$28:$BF$28,1,AI$5-$D220+1),0)</f>
        <v>0</v>
      </c>
      <c r="AJ220" s="139" cm="1">
        <f t="array" ref="AJ220">IF($D220&lt;=AJ$5,$E220*INDEX($L$28:$BF$28,1,AJ$5-$D220+1),0)</f>
        <v>0</v>
      </c>
      <c r="AK220" s="139" cm="1">
        <f t="array" ref="AK220">IF($D220&lt;=AK$5,$E220*INDEX($L$28:$BF$28,1,AK$5-$D220+1),0)</f>
        <v>0</v>
      </c>
      <c r="AL220" s="139" cm="1">
        <f t="array" ref="AL220">IF($D220&lt;=AL$5,$E220*INDEX($L$28:$BF$28,1,AL$5-$D220+1),0)</f>
        <v>0</v>
      </c>
      <c r="AM220" s="139" cm="1">
        <f t="array" ref="AM220">IF($D220&lt;=AM$5,$E220*INDEX($L$28:$BF$28,1,AM$5-$D220+1),0)</f>
        <v>0</v>
      </c>
      <c r="AN220" s="139" cm="1">
        <f t="array" ref="AN220">IF($D220&lt;=AN$5,$E220*INDEX($L$28:$BF$28,1,AN$5-$D220+1),0)</f>
        <v>0</v>
      </c>
      <c r="AO220" s="139" cm="1">
        <f t="array" ref="AO220">IF($D220&lt;=AO$5,$E220*INDEX($L$28:$BF$28,1,AO$5-$D220+1),0)</f>
        <v>0</v>
      </c>
      <c r="AP220" s="139" cm="1">
        <f t="array" ref="AP220">IF($D220&lt;=AP$5,$E220*INDEX($L$28:$BF$28,1,AP$5-$D220+1),0)</f>
        <v>0</v>
      </c>
      <c r="AQ220" s="139" cm="1">
        <f t="array" ref="AQ220">IF($D220&lt;=AQ$5,$E220*INDEX($L$28:$BF$28,1,AQ$5-$D220+1),0)</f>
        <v>0</v>
      </c>
      <c r="AR220" s="139" cm="1">
        <f t="array" ref="AR220">IF($D220&lt;=AR$5,$E220*INDEX($L$28:$BF$28,1,AR$5-$D220+1),0)</f>
        <v>0</v>
      </c>
      <c r="AS220" s="139" cm="1">
        <f t="array" ref="AS220">IF($D220&lt;=AS$5,$E220*INDEX($L$28:$BF$28,1,AS$5-$D220+1),0)</f>
        <v>0</v>
      </c>
      <c r="AT220" s="139" cm="1">
        <f t="array" ref="AT220">IF($D220&lt;=AT$5,$E220*INDEX($L$28:$BF$28,1,AT$5-$D220+1),0)</f>
        <v>0</v>
      </c>
      <c r="AU220" s="139" cm="1">
        <f t="array" ref="AU220">IF($D220&lt;=AU$5,$E220*INDEX($L$28:$BF$28,1,AU$5-$D220+1),0)</f>
        <v>0</v>
      </c>
      <c r="AV220" s="139" cm="1">
        <f t="array" ref="AV220">IF($D220&lt;=AV$5,$E220*INDEX($L$28:$BF$28,1,AV$5-$D220+1),0)</f>
        <v>0</v>
      </c>
      <c r="AW220" s="139" cm="1">
        <f t="array" ref="AW220">IF($D220&lt;=AW$5,$E220*INDEX($L$28:$BF$28,1,AW$5-$D220+1),0)</f>
        <v>0</v>
      </c>
      <c r="AX220" s="139" cm="1">
        <f t="array" ref="AX220">IF($D220&lt;=AX$5,$E220*INDEX($L$28:$BF$28,1,AX$5-$D220+1),0)</f>
        <v>0</v>
      </c>
      <c r="AY220" s="139" cm="1">
        <f t="array" ref="AY220">IF($D220&lt;=AY$5,$E220*INDEX($L$28:$BF$28,1,AY$5-$D220+1),0)</f>
        <v>0</v>
      </c>
      <c r="AZ220" s="139" cm="1">
        <f t="array" ref="AZ220">IF($D220&lt;=AZ$5,$E220*INDEX($L$28:$BF$28,1,AZ$5-$D220+1),0)</f>
        <v>0</v>
      </c>
      <c r="BA220" s="139" cm="1">
        <f t="array" ref="BA220">IF($D220&lt;=BA$5,$E220*INDEX($L$28:$BF$28,1,BA$5-$D220+1),0)</f>
        <v>0</v>
      </c>
      <c r="BB220" s="139" cm="1">
        <f t="array" ref="BB220">IF($D220&lt;=BB$5,$E220*INDEX($L$28:$BF$28,1,BB$5-$D220+1),0)</f>
        <v>0</v>
      </c>
      <c r="BC220" s="139" cm="1">
        <f t="array" ref="BC220">IF($D220&lt;=BC$5,$E220*INDEX($L$28:$BF$28,1,BC$5-$D220+1),0)</f>
        <v>0</v>
      </c>
      <c r="BD220" s="139" cm="1">
        <f t="array" ref="BD220">IF($D220&lt;=BD$5,$E220*INDEX($L$28:$BF$28,1,BD$5-$D220+1),0)</f>
        <v>0</v>
      </c>
      <c r="BE220" s="139" cm="1">
        <f t="array" ref="BE220">IF($D220&lt;=BE$5,$E220*INDEX($L$28:$BF$28,1,BE$5-$D220+1),0)</f>
        <v>0</v>
      </c>
      <c r="BF220" s="139" cm="1">
        <f t="array" ref="BF220">IF($D220&lt;=BF$5,$E220*INDEX($L$28:$BF$28,1,BF$5-$D220+1),0)</f>
        <v>0</v>
      </c>
      <c r="BH220" s="70">
        <f t="shared" ca="1" si="141"/>
        <v>0</v>
      </c>
      <c r="BI220" s="70">
        <f t="shared" ca="1" si="141"/>
        <v>0</v>
      </c>
      <c r="BJ220" s="70">
        <f t="shared" ca="1" si="141"/>
        <v>0</v>
      </c>
      <c r="BK220" s="70">
        <f t="shared" ca="1" si="141"/>
        <v>0</v>
      </c>
      <c r="BL220" s="70">
        <f t="shared" ca="1" si="141"/>
        <v>0</v>
      </c>
      <c r="BM220" s="70">
        <f t="shared" ca="1" si="141"/>
        <v>0</v>
      </c>
      <c r="BN220" s="70">
        <f t="shared" ca="1" si="141"/>
        <v>0</v>
      </c>
      <c r="BO220" s="70">
        <f t="shared" ca="1" si="141"/>
        <v>0</v>
      </c>
      <c r="BP220" s="70">
        <f t="shared" ca="1" si="141"/>
        <v>0</v>
      </c>
      <c r="BQ220" s="70">
        <f t="shared" ca="1" si="141"/>
        <v>0</v>
      </c>
      <c r="BR220" s="70">
        <f t="shared" ca="1" si="141"/>
        <v>0</v>
      </c>
      <c r="BS220" s="70">
        <f t="shared" ca="1" si="141"/>
        <v>0</v>
      </c>
      <c r="BT220" s="70">
        <f t="shared" ca="1" si="141"/>
        <v>0</v>
      </c>
      <c r="BU220" s="70">
        <f t="shared" ca="1" si="141"/>
        <v>0</v>
      </c>
      <c r="BV220" s="70">
        <f t="shared" ca="1" si="141"/>
        <v>0</v>
      </c>
      <c r="BW220" s="70">
        <f t="shared" ca="1" si="141"/>
        <v>0</v>
      </c>
      <c r="BX220" s="139"/>
      <c r="BY220" s="70">
        <f t="shared" ca="1" si="134"/>
        <v>0</v>
      </c>
      <c r="BZ220" s="70">
        <f t="shared" ca="1" si="134"/>
        <v>0</v>
      </c>
      <c r="CA220" s="70">
        <f t="shared" ca="1" si="134"/>
        <v>0</v>
      </c>
      <c r="CB220" s="70">
        <f t="shared" ca="1" si="134"/>
        <v>0</v>
      </c>
    </row>
    <row r="221" spans="2:80" s="217" customFormat="1" hidden="1" outlineLevel="1">
      <c r="B221" s="223">
        <f t="shared" si="136"/>
        <v>45169</v>
      </c>
      <c r="C221" s="136"/>
      <c r="D221" s="17">
        <f t="shared" si="137"/>
        <v>44</v>
      </c>
      <c r="E221" s="36" cm="1">
        <f t="array" ref="E221">INDEX(L$20:BF$20,1,D221)</f>
        <v>0</v>
      </c>
      <c r="F221" s="36"/>
      <c r="G221" s="36"/>
      <c r="H221" s="36"/>
      <c r="I221" s="36"/>
      <c r="J221" s="36"/>
      <c r="K221" s="36"/>
      <c r="L221" s="139" cm="1">
        <f t="array" ref="L221">IF($D221&lt;=L$5,$E221*INDEX($L$28:$BF$28,1,L$5-$D221+1),0)</f>
        <v>0</v>
      </c>
      <c r="M221" s="139" cm="1">
        <f t="array" ref="M221">IF($D221&lt;=M$5,$E221*INDEX($L$28:$BF$28,1,M$5-$D221+1),0)</f>
        <v>0</v>
      </c>
      <c r="N221" s="139" cm="1">
        <f t="array" ref="N221">IF($D221&lt;=N$5,$E221*INDEX($L$28:$BF$28,1,N$5-$D221+1),0)</f>
        <v>0</v>
      </c>
      <c r="O221" s="139" cm="1">
        <f t="array" ref="O221">IF($D221&lt;=O$5,$E221*INDEX($L$28:$BF$28,1,O$5-$D221+1),0)</f>
        <v>0</v>
      </c>
      <c r="P221" s="139" cm="1">
        <f t="array" ref="P221">IF($D221&lt;=P$5,$E221*INDEX($L$28:$BF$28,1,P$5-$D221+1),0)</f>
        <v>0</v>
      </c>
      <c r="Q221" s="139" cm="1">
        <f t="array" ref="Q221">IF($D221&lt;=Q$5,$E221*INDEX($L$28:$BF$28,1,Q$5-$D221+1),0)</f>
        <v>0</v>
      </c>
      <c r="R221" s="139" cm="1">
        <f t="array" ref="R221">IF($D221&lt;=R$5,$E221*INDEX($L$28:$BF$28,1,R$5-$D221+1),0)</f>
        <v>0</v>
      </c>
      <c r="S221" s="139" cm="1">
        <f t="array" ref="S221">IF($D221&lt;=S$5,$E221*INDEX($L$28:$BF$28,1,S$5-$D221+1),0)</f>
        <v>0</v>
      </c>
      <c r="T221" s="139" cm="1">
        <f t="array" ref="T221">IF($D221&lt;=T$5,$E221*INDEX($L$28:$BF$28,1,T$5-$D221+1),0)</f>
        <v>0</v>
      </c>
      <c r="U221" s="139" cm="1">
        <f t="array" ref="U221">IF($D221&lt;=U$5,$E221*INDEX($L$28:$BF$28,1,U$5-$D221+1),0)</f>
        <v>0</v>
      </c>
      <c r="V221" s="139" cm="1">
        <f t="array" ref="V221">IF($D221&lt;=V$5,$E221*INDEX($L$28:$BF$28,1,V$5-$D221+1),0)</f>
        <v>0</v>
      </c>
      <c r="W221" s="139" cm="1">
        <f t="array" ref="W221">IF($D221&lt;=W$5,$E221*INDEX($L$28:$BF$28,1,W$5-$D221+1),0)</f>
        <v>0</v>
      </c>
      <c r="X221" s="139" cm="1">
        <f t="array" ref="X221">IF($D221&lt;=X$5,$E221*INDEX($L$28:$BF$28,1,X$5-$D221+1),0)</f>
        <v>0</v>
      </c>
      <c r="Y221" s="139" cm="1">
        <f t="array" ref="Y221">IF($D221&lt;=Y$5,$E221*INDEX($L$28:$BF$28,1,Y$5-$D221+1),0)</f>
        <v>0</v>
      </c>
      <c r="Z221" s="139" cm="1">
        <f t="array" ref="Z221">IF($D221&lt;=Z$5,$E221*INDEX($L$28:$BF$28,1,Z$5-$D221+1),0)</f>
        <v>0</v>
      </c>
      <c r="AA221" s="139" cm="1">
        <f t="array" ref="AA221">IF($D221&lt;=AA$5,$E221*INDEX($L$28:$BF$28,1,AA$5-$D221+1),0)</f>
        <v>0</v>
      </c>
      <c r="AB221" s="139" cm="1">
        <f t="array" ref="AB221">IF($D221&lt;=AB$5,$E221*INDEX($L$28:$BF$28,1,AB$5-$D221+1),0)</f>
        <v>0</v>
      </c>
      <c r="AC221" s="139" cm="1">
        <f t="array" ref="AC221">IF($D221&lt;=AC$5,$E221*INDEX($L$28:$BF$28,1,AC$5-$D221+1),0)</f>
        <v>0</v>
      </c>
      <c r="AD221" s="139" cm="1">
        <f t="array" ref="AD221">IF($D221&lt;=AD$5,$E221*INDEX($L$28:$BF$28,1,AD$5-$D221+1),0)</f>
        <v>0</v>
      </c>
      <c r="AE221" s="139" cm="1">
        <f t="array" ref="AE221">IF($D221&lt;=AE$5,$E221*INDEX($L$28:$BF$28,1,AE$5-$D221+1),0)</f>
        <v>0</v>
      </c>
      <c r="AF221" s="139" cm="1">
        <f t="array" ref="AF221">IF($D221&lt;=AF$5,$E221*INDEX($L$28:$BF$28,1,AF$5-$D221+1),0)</f>
        <v>0</v>
      </c>
      <c r="AG221" s="139" cm="1">
        <f t="array" ref="AG221">IF($D221&lt;=AG$5,$E221*INDEX($L$28:$BF$28,1,AG$5-$D221+1),0)</f>
        <v>0</v>
      </c>
      <c r="AH221" s="139" cm="1">
        <f t="array" ref="AH221">IF($D221&lt;=AH$5,$E221*INDEX($L$28:$BF$28,1,AH$5-$D221+1),0)</f>
        <v>0</v>
      </c>
      <c r="AI221" s="139" cm="1">
        <f t="array" ref="AI221">IF($D221&lt;=AI$5,$E221*INDEX($L$28:$BF$28,1,AI$5-$D221+1),0)</f>
        <v>0</v>
      </c>
      <c r="AJ221" s="139" cm="1">
        <f t="array" ref="AJ221">IF($D221&lt;=AJ$5,$E221*INDEX($L$28:$BF$28,1,AJ$5-$D221+1),0)</f>
        <v>0</v>
      </c>
      <c r="AK221" s="139" cm="1">
        <f t="array" ref="AK221">IF($D221&lt;=AK$5,$E221*INDEX($L$28:$BF$28,1,AK$5-$D221+1),0)</f>
        <v>0</v>
      </c>
      <c r="AL221" s="139" cm="1">
        <f t="array" ref="AL221">IF($D221&lt;=AL$5,$E221*INDEX($L$28:$BF$28,1,AL$5-$D221+1),0)</f>
        <v>0</v>
      </c>
      <c r="AM221" s="139" cm="1">
        <f t="array" ref="AM221">IF($D221&lt;=AM$5,$E221*INDEX($L$28:$BF$28,1,AM$5-$D221+1),0)</f>
        <v>0</v>
      </c>
      <c r="AN221" s="139" cm="1">
        <f t="array" ref="AN221">IF($D221&lt;=AN$5,$E221*INDEX($L$28:$BF$28,1,AN$5-$D221+1),0)</f>
        <v>0</v>
      </c>
      <c r="AO221" s="139" cm="1">
        <f t="array" ref="AO221">IF($D221&lt;=AO$5,$E221*INDEX($L$28:$BF$28,1,AO$5-$D221+1),0)</f>
        <v>0</v>
      </c>
      <c r="AP221" s="139" cm="1">
        <f t="array" ref="AP221">IF($D221&lt;=AP$5,$E221*INDEX($L$28:$BF$28,1,AP$5-$D221+1),0)</f>
        <v>0</v>
      </c>
      <c r="AQ221" s="139" cm="1">
        <f t="array" ref="AQ221">IF($D221&lt;=AQ$5,$E221*INDEX($L$28:$BF$28,1,AQ$5-$D221+1),0)</f>
        <v>0</v>
      </c>
      <c r="AR221" s="139" cm="1">
        <f t="array" ref="AR221">IF($D221&lt;=AR$5,$E221*INDEX($L$28:$BF$28,1,AR$5-$D221+1),0)</f>
        <v>0</v>
      </c>
      <c r="AS221" s="139" cm="1">
        <f t="array" ref="AS221">IF($D221&lt;=AS$5,$E221*INDEX($L$28:$BF$28,1,AS$5-$D221+1),0)</f>
        <v>0</v>
      </c>
      <c r="AT221" s="139" cm="1">
        <f t="array" ref="AT221">IF($D221&lt;=AT$5,$E221*INDEX($L$28:$BF$28,1,AT$5-$D221+1),0)</f>
        <v>0</v>
      </c>
      <c r="AU221" s="139" cm="1">
        <f t="array" ref="AU221">IF($D221&lt;=AU$5,$E221*INDEX($L$28:$BF$28,1,AU$5-$D221+1),0)</f>
        <v>0</v>
      </c>
      <c r="AV221" s="139" cm="1">
        <f t="array" ref="AV221">IF($D221&lt;=AV$5,$E221*INDEX($L$28:$BF$28,1,AV$5-$D221+1),0)</f>
        <v>0</v>
      </c>
      <c r="AW221" s="139" cm="1">
        <f t="array" ref="AW221">IF($D221&lt;=AW$5,$E221*INDEX($L$28:$BF$28,1,AW$5-$D221+1),0)</f>
        <v>0</v>
      </c>
      <c r="AX221" s="139" cm="1">
        <f t="array" ref="AX221">IF($D221&lt;=AX$5,$E221*INDEX($L$28:$BF$28,1,AX$5-$D221+1),0)</f>
        <v>0</v>
      </c>
      <c r="AY221" s="139" cm="1">
        <f t="array" ref="AY221">IF($D221&lt;=AY$5,$E221*INDEX($L$28:$BF$28,1,AY$5-$D221+1),0)</f>
        <v>0</v>
      </c>
      <c r="AZ221" s="139" cm="1">
        <f t="array" ref="AZ221">IF($D221&lt;=AZ$5,$E221*INDEX($L$28:$BF$28,1,AZ$5-$D221+1),0)</f>
        <v>0</v>
      </c>
      <c r="BA221" s="139" cm="1">
        <f t="array" ref="BA221">IF($D221&lt;=BA$5,$E221*INDEX($L$28:$BF$28,1,BA$5-$D221+1),0)</f>
        <v>0</v>
      </c>
      <c r="BB221" s="139" cm="1">
        <f t="array" ref="BB221">IF($D221&lt;=BB$5,$E221*INDEX($L$28:$BF$28,1,BB$5-$D221+1),0)</f>
        <v>0</v>
      </c>
      <c r="BC221" s="139" cm="1">
        <f t="array" ref="BC221">IF($D221&lt;=BC$5,$E221*INDEX($L$28:$BF$28,1,BC$5-$D221+1),0)</f>
        <v>0</v>
      </c>
      <c r="BD221" s="139" cm="1">
        <f t="array" ref="BD221">IF($D221&lt;=BD$5,$E221*INDEX($L$28:$BF$28,1,BD$5-$D221+1),0)</f>
        <v>0</v>
      </c>
      <c r="BE221" s="139" cm="1">
        <f t="array" ref="BE221">IF($D221&lt;=BE$5,$E221*INDEX($L$28:$BF$28,1,BE$5-$D221+1),0)</f>
        <v>0</v>
      </c>
      <c r="BF221" s="139" cm="1">
        <f t="array" ref="BF221">IF($D221&lt;=BF$5,$E221*INDEX($L$28:$BF$28,1,BF$5-$D221+1),0)</f>
        <v>0</v>
      </c>
      <c r="BH221" s="70">
        <f t="shared" ca="1" si="141"/>
        <v>0</v>
      </c>
      <c r="BI221" s="70">
        <f t="shared" ca="1" si="141"/>
        <v>0</v>
      </c>
      <c r="BJ221" s="70">
        <f t="shared" ca="1" si="141"/>
        <v>0</v>
      </c>
      <c r="BK221" s="70">
        <f t="shared" ca="1" si="141"/>
        <v>0</v>
      </c>
      <c r="BL221" s="70">
        <f t="shared" ca="1" si="141"/>
        <v>0</v>
      </c>
      <c r="BM221" s="70">
        <f t="shared" ca="1" si="141"/>
        <v>0</v>
      </c>
      <c r="BN221" s="70">
        <f t="shared" ca="1" si="141"/>
        <v>0</v>
      </c>
      <c r="BO221" s="70">
        <f t="shared" ca="1" si="141"/>
        <v>0</v>
      </c>
      <c r="BP221" s="70">
        <f t="shared" ca="1" si="141"/>
        <v>0</v>
      </c>
      <c r="BQ221" s="70">
        <f t="shared" ca="1" si="141"/>
        <v>0</v>
      </c>
      <c r="BR221" s="70">
        <f t="shared" ca="1" si="141"/>
        <v>0</v>
      </c>
      <c r="BS221" s="70">
        <f t="shared" ca="1" si="141"/>
        <v>0</v>
      </c>
      <c r="BT221" s="70">
        <f t="shared" ca="1" si="141"/>
        <v>0</v>
      </c>
      <c r="BU221" s="70">
        <f t="shared" ca="1" si="141"/>
        <v>0</v>
      </c>
      <c r="BV221" s="70">
        <f t="shared" ca="1" si="141"/>
        <v>0</v>
      </c>
      <c r="BW221" s="70">
        <f t="shared" ca="1" si="141"/>
        <v>0</v>
      </c>
      <c r="BX221" s="139"/>
      <c r="BY221" s="70">
        <f t="shared" ca="1" si="134"/>
        <v>0</v>
      </c>
      <c r="BZ221" s="70">
        <f t="shared" ca="1" si="134"/>
        <v>0</v>
      </c>
      <c r="CA221" s="70">
        <f t="shared" ca="1" si="134"/>
        <v>0</v>
      </c>
      <c r="CB221" s="70">
        <f t="shared" ca="1" si="134"/>
        <v>0</v>
      </c>
    </row>
    <row r="222" spans="2:80" s="217" customFormat="1" hidden="1" outlineLevel="1">
      <c r="B222" s="223">
        <f t="shared" si="136"/>
        <v>45199</v>
      </c>
      <c r="C222" s="136"/>
      <c r="D222" s="17">
        <f t="shared" si="137"/>
        <v>45</v>
      </c>
      <c r="E222" s="36" cm="1">
        <f t="array" ref="E222">INDEX(L$20:BF$20,1,D222)</f>
        <v>0</v>
      </c>
      <c r="F222" s="36"/>
      <c r="G222" s="36"/>
      <c r="H222" s="36"/>
      <c r="I222" s="36"/>
      <c r="J222" s="36"/>
      <c r="K222" s="36"/>
      <c r="L222" s="139" cm="1">
        <f t="array" ref="L222">IF($D222&lt;=L$5,$E222*INDEX($L$28:$BF$28,1,L$5-$D222+1),0)</f>
        <v>0</v>
      </c>
      <c r="M222" s="139" cm="1">
        <f t="array" ref="M222">IF($D222&lt;=M$5,$E222*INDEX($L$28:$BF$28,1,M$5-$D222+1),0)</f>
        <v>0</v>
      </c>
      <c r="N222" s="139" cm="1">
        <f t="array" ref="N222">IF($D222&lt;=N$5,$E222*INDEX($L$28:$BF$28,1,N$5-$D222+1),0)</f>
        <v>0</v>
      </c>
      <c r="O222" s="139" cm="1">
        <f t="array" ref="O222">IF($D222&lt;=O$5,$E222*INDEX($L$28:$BF$28,1,O$5-$D222+1),0)</f>
        <v>0</v>
      </c>
      <c r="P222" s="139" cm="1">
        <f t="array" ref="P222">IF($D222&lt;=P$5,$E222*INDEX($L$28:$BF$28,1,P$5-$D222+1),0)</f>
        <v>0</v>
      </c>
      <c r="Q222" s="139" cm="1">
        <f t="array" ref="Q222">IF($D222&lt;=Q$5,$E222*INDEX($L$28:$BF$28,1,Q$5-$D222+1),0)</f>
        <v>0</v>
      </c>
      <c r="R222" s="139" cm="1">
        <f t="array" ref="R222">IF($D222&lt;=R$5,$E222*INDEX($L$28:$BF$28,1,R$5-$D222+1),0)</f>
        <v>0</v>
      </c>
      <c r="S222" s="139" cm="1">
        <f t="array" ref="S222">IF($D222&lt;=S$5,$E222*INDEX($L$28:$BF$28,1,S$5-$D222+1),0)</f>
        <v>0</v>
      </c>
      <c r="T222" s="139" cm="1">
        <f t="array" ref="T222">IF($D222&lt;=T$5,$E222*INDEX($L$28:$BF$28,1,T$5-$D222+1),0)</f>
        <v>0</v>
      </c>
      <c r="U222" s="139" cm="1">
        <f t="array" ref="U222">IF($D222&lt;=U$5,$E222*INDEX($L$28:$BF$28,1,U$5-$D222+1),0)</f>
        <v>0</v>
      </c>
      <c r="V222" s="139" cm="1">
        <f t="array" ref="V222">IF($D222&lt;=V$5,$E222*INDEX($L$28:$BF$28,1,V$5-$D222+1),0)</f>
        <v>0</v>
      </c>
      <c r="W222" s="139" cm="1">
        <f t="array" ref="W222">IF($D222&lt;=W$5,$E222*INDEX($L$28:$BF$28,1,W$5-$D222+1),0)</f>
        <v>0</v>
      </c>
      <c r="X222" s="139" cm="1">
        <f t="array" ref="X222">IF($D222&lt;=X$5,$E222*INDEX($L$28:$BF$28,1,X$5-$D222+1),0)</f>
        <v>0</v>
      </c>
      <c r="Y222" s="139" cm="1">
        <f t="array" ref="Y222">IF($D222&lt;=Y$5,$E222*INDEX($L$28:$BF$28,1,Y$5-$D222+1),0)</f>
        <v>0</v>
      </c>
      <c r="Z222" s="139" cm="1">
        <f t="array" ref="Z222">IF($D222&lt;=Z$5,$E222*INDEX($L$28:$BF$28,1,Z$5-$D222+1),0)</f>
        <v>0</v>
      </c>
      <c r="AA222" s="139" cm="1">
        <f t="array" ref="AA222">IF($D222&lt;=AA$5,$E222*INDEX($L$28:$BF$28,1,AA$5-$D222+1),0)</f>
        <v>0</v>
      </c>
      <c r="AB222" s="139" cm="1">
        <f t="array" ref="AB222">IF($D222&lt;=AB$5,$E222*INDEX($L$28:$BF$28,1,AB$5-$D222+1),0)</f>
        <v>0</v>
      </c>
      <c r="AC222" s="139" cm="1">
        <f t="array" ref="AC222">IF($D222&lt;=AC$5,$E222*INDEX($L$28:$BF$28,1,AC$5-$D222+1),0)</f>
        <v>0</v>
      </c>
      <c r="AD222" s="139" cm="1">
        <f t="array" ref="AD222">IF($D222&lt;=AD$5,$E222*INDEX($L$28:$BF$28,1,AD$5-$D222+1),0)</f>
        <v>0</v>
      </c>
      <c r="AE222" s="139" cm="1">
        <f t="array" ref="AE222">IF($D222&lt;=AE$5,$E222*INDEX($L$28:$BF$28,1,AE$5-$D222+1),0)</f>
        <v>0</v>
      </c>
      <c r="AF222" s="139" cm="1">
        <f t="array" ref="AF222">IF($D222&lt;=AF$5,$E222*INDEX($L$28:$BF$28,1,AF$5-$D222+1),0)</f>
        <v>0</v>
      </c>
      <c r="AG222" s="139" cm="1">
        <f t="array" ref="AG222">IF($D222&lt;=AG$5,$E222*INDEX($L$28:$BF$28,1,AG$5-$D222+1),0)</f>
        <v>0</v>
      </c>
      <c r="AH222" s="139" cm="1">
        <f t="array" ref="AH222">IF($D222&lt;=AH$5,$E222*INDEX($L$28:$BF$28,1,AH$5-$D222+1),0)</f>
        <v>0</v>
      </c>
      <c r="AI222" s="139" cm="1">
        <f t="array" ref="AI222">IF($D222&lt;=AI$5,$E222*INDEX($L$28:$BF$28,1,AI$5-$D222+1),0)</f>
        <v>0</v>
      </c>
      <c r="AJ222" s="139" cm="1">
        <f t="array" ref="AJ222">IF($D222&lt;=AJ$5,$E222*INDEX($L$28:$BF$28,1,AJ$5-$D222+1),0)</f>
        <v>0</v>
      </c>
      <c r="AK222" s="139" cm="1">
        <f t="array" ref="AK222">IF($D222&lt;=AK$5,$E222*INDEX($L$28:$BF$28,1,AK$5-$D222+1),0)</f>
        <v>0</v>
      </c>
      <c r="AL222" s="139" cm="1">
        <f t="array" ref="AL222">IF($D222&lt;=AL$5,$E222*INDEX($L$28:$BF$28,1,AL$5-$D222+1),0)</f>
        <v>0</v>
      </c>
      <c r="AM222" s="139" cm="1">
        <f t="array" ref="AM222">IF($D222&lt;=AM$5,$E222*INDEX($L$28:$BF$28,1,AM$5-$D222+1),0)</f>
        <v>0</v>
      </c>
      <c r="AN222" s="139" cm="1">
        <f t="array" ref="AN222">IF($D222&lt;=AN$5,$E222*INDEX($L$28:$BF$28,1,AN$5-$D222+1),0)</f>
        <v>0</v>
      </c>
      <c r="AO222" s="139" cm="1">
        <f t="array" ref="AO222">IF($D222&lt;=AO$5,$E222*INDEX($L$28:$BF$28,1,AO$5-$D222+1),0)</f>
        <v>0</v>
      </c>
      <c r="AP222" s="139" cm="1">
        <f t="array" ref="AP222">IF($D222&lt;=AP$5,$E222*INDEX($L$28:$BF$28,1,AP$5-$D222+1),0)</f>
        <v>0</v>
      </c>
      <c r="AQ222" s="139" cm="1">
        <f t="array" ref="AQ222">IF($D222&lt;=AQ$5,$E222*INDEX($L$28:$BF$28,1,AQ$5-$D222+1),0)</f>
        <v>0</v>
      </c>
      <c r="AR222" s="139" cm="1">
        <f t="array" ref="AR222">IF($D222&lt;=AR$5,$E222*INDEX($L$28:$BF$28,1,AR$5-$D222+1),0)</f>
        <v>0</v>
      </c>
      <c r="AS222" s="139" cm="1">
        <f t="array" ref="AS222">IF($D222&lt;=AS$5,$E222*INDEX($L$28:$BF$28,1,AS$5-$D222+1),0)</f>
        <v>0</v>
      </c>
      <c r="AT222" s="139" cm="1">
        <f t="array" ref="AT222">IF($D222&lt;=AT$5,$E222*INDEX($L$28:$BF$28,1,AT$5-$D222+1),0)</f>
        <v>0</v>
      </c>
      <c r="AU222" s="139" cm="1">
        <f t="array" ref="AU222">IF($D222&lt;=AU$5,$E222*INDEX($L$28:$BF$28,1,AU$5-$D222+1),0)</f>
        <v>0</v>
      </c>
      <c r="AV222" s="139" cm="1">
        <f t="array" ref="AV222">IF($D222&lt;=AV$5,$E222*INDEX($L$28:$BF$28,1,AV$5-$D222+1),0)</f>
        <v>0</v>
      </c>
      <c r="AW222" s="139" cm="1">
        <f t="array" ref="AW222">IF($D222&lt;=AW$5,$E222*INDEX($L$28:$BF$28,1,AW$5-$D222+1),0)</f>
        <v>0</v>
      </c>
      <c r="AX222" s="139" cm="1">
        <f t="array" ref="AX222">IF($D222&lt;=AX$5,$E222*INDEX($L$28:$BF$28,1,AX$5-$D222+1),0)</f>
        <v>0</v>
      </c>
      <c r="AY222" s="139" cm="1">
        <f t="array" ref="AY222">IF($D222&lt;=AY$5,$E222*INDEX($L$28:$BF$28,1,AY$5-$D222+1),0)</f>
        <v>0</v>
      </c>
      <c r="AZ222" s="139" cm="1">
        <f t="array" ref="AZ222">IF($D222&lt;=AZ$5,$E222*INDEX($L$28:$BF$28,1,AZ$5-$D222+1),0)</f>
        <v>0</v>
      </c>
      <c r="BA222" s="139" cm="1">
        <f t="array" ref="BA222">IF($D222&lt;=BA$5,$E222*INDEX($L$28:$BF$28,1,BA$5-$D222+1),0)</f>
        <v>0</v>
      </c>
      <c r="BB222" s="139" cm="1">
        <f t="array" ref="BB222">IF($D222&lt;=BB$5,$E222*INDEX($L$28:$BF$28,1,BB$5-$D222+1),0)</f>
        <v>0</v>
      </c>
      <c r="BC222" s="139" cm="1">
        <f t="array" ref="BC222">IF($D222&lt;=BC$5,$E222*INDEX($L$28:$BF$28,1,BC$5-$D222+1),0)</f>
        <v>0</v>
      </c>
      <c r="BD222" s="139" cm="1">
        <f t="array" ref="BD222">IF($D222&lt;=BD$5,$E222*INDEX($L$28:$BF$28,1,BD$5-$D222+1),0)</f>
        <v>0</v>
      </c>
      <c r="BE222" s="139" cm="1">
        <f t="array" ref="BE222">IF($D222&lt;=BE$5,$E222*INDEX($L$28:$BF$28,1,BE$5-$D222+1),0)</f>
        <v>0</v>
      </c>
      <c r="BF222" s="139" cm="1">
        <f t="array" ref="BF222">IF($D222&lt;=BF$5,$E222*INDEX($L$28:$BF$28,1,BF$5-$D222+1),0)</f>
        <v>0</v>
      </c>
      <c r="BH222" s="70">
        <f t="shared" ca="1" si="141"/>
        <v>0</v>
      </c>
      <c r="BI222" s="70">
        <f t="shared" ca="1" si="141"/>
        <v>0</v>
      </c>
      <c r="BJ222" s="70">
        <f t="shared" ca="1" si="141"/>
        <v>0</v>
      </c>
      <c r="BK222" s="70">
        <f t="shared" ca="1" si="141"/>
        <v>0</v>
      </c>
      <c r="BL222" s="70">
        <f t="shared" ca="1" si="141"/>
        <v>0</v>
      </c>
      <c r="BM222" s="70">
        <f t="shared" ca="1" si="141"/>
        <v>0</v>
      </c>
      <c r="BN222" s="70">
        <f t="shared" ca="1" si="141"/>
        <v>0</v>
      </c>
      <c r="BO222" s="70">
        <f t="shared" ca="1" si="141"/>
        <v>0</v>
      </c>
      <c r="BP222" s="70">
        <f t="shared" ca="1" si="141"/>
        <v>0</v>
      </c>
      <c r="BQ222" s="70">
        <f t="shared" ca="1" si="141"/>
        <v>0</v>
      </c>
      <c r="BR222" s="70">
        <f t="shared" ca="1" si="141"/>
        <v>0</v>
      </c>
      <c r="BS222" s="70">
        <f t="shared" ca="1" si="141"/>
        <v>0</v>
      </c>
      <c r="BT222" s="70">
        <f t="shared" ca="1" si="141"/>
        <v>0</v>
      </c>
      <c r="BU222" s="70">
        <f t="shared" ca="1" si="141"/>
        <v>0</v>
      </c>
      <c r="BV222" s="70">
        <f t="shared" ca="1" si="141"/>
        <v>0</v>
      </c>
      <c r="BW222" s="70">
        <f t="shared" ca="1" si="141"/>
        <v>0</v>
      </c>
      <c r="BX222" s="139"/>
      <c r="BY222" s="70">
        <f t="shared" ca="1" si="134"/>
        <v>0</v>
      </c>
      <c r="BZ222" s="70">
        <f t="shared" ca="1" si="134"/>
        <v>0</v>
      </c>
      <c r="CA222" s="70">
        <f t="shared" ca="1" si="134"/>
        <v>0</v>
      </c>
      <c r="CB222" s="70">
        <f t="shared" ca="1" si="134"/>
        <v>0</v>
      </c>
    </row>
    <row r="223" spans="2:80" s="217" customFormat="1" hidden="1" outlineLevel="1">
      <c r="B223" s="223">
        <f t="shared" si="136"/>
        <v>45230</v>
      </c>
      <c r="C223" s="136"/>
      <c r="D223" s="17">
        <f t="shared" si="137"/>
        <v>46</v>
      </c>
      <c r="E223" s="36" cm="1">
        <f t="array" ref="E223">INDEX(L$20:BF$20,1,D223)</f>
        <v>0</v>
      </c>
      <c r="F223" s="36"/>
      <c r="G223" s="36"/>
      <c r="H223" s="36"/>
      <c r="I223" s="36"/>
      <c r="J223" s="36"/>
      <c r="K223" s="36"/>
      <c r="L223" s="139" cm="1">
        <f t="array" ref="L223">IF($D223&lt;=L$5,$E223*INDEX($L$28:$BF$28,1,L$5-$D223+1),0)</f>
        <v>0</v>
      </c>
      <c r="M223" s="139" cm="1">
        <f t="array" ref="M223">IF($D223&lt;=M$5,$E223*INDEX($L$28:$BF$28,1,M$5-$D223+1),0)</f>
        <v>0</v>
      </c>
      <c r="N223" s="139" cm="1">
        <f t="array" ref="N223">IF($D223&lt;=N$5,$E223*INDEX($L$28:$BF$28,1,N$5-$D223+1),0)</f>
        <v>0</v>
      </c>
      <c r="O223" s="139" cm="1">
        <f t="array" ref="O223">IF($D223&lt;=O$5,$E223*INDEX($L$28:$BF$28,1,O$5-$D223+1),0)</f>
        <v>0</v>
      </c>
      <c r="P223" s="139" cm="1">
        <f t="array" ref="P223">IF($D223&lt;=P$5,$E223*INDEX($L$28:$BF$28,1,P$5-$D223+1),0)</f>
        <v>0</v>
      </c>
      <c r="Q223" s="139" cm="1">
        <f t="array" ref="Q223">IF($D223&lt;=Q$5,$E223*INDEX($L$28:$BF$28,1,Q$5-$D223+1),0)</f>
        <v>0</v>
      </c>
      <c r="R223" s="139" cm="1">
        <f t="array" ref="R223">IF($D223&lt;=R$5,$E223*INDEX($L$28:$BF$28,1,R$5-$D223+1),0)</f>
        <v>0</v>
      </c>
      <c r="S223" s="139" cm="1">
        <f t="array" ref="S223">IF($D223&lt;=S$5,$E223*INDEX($L$28:$BF$28,1,S$5-$D223+1),0)</f>
        <v>0</v>
      </c>
      <c r="T223" s="139" cm="1">
        <f t="array" ref="T223">IF($D223&lt;=T$5,$E223*INDEX($L$28:$BF$28,1,T$5-$D223+1),0)</f>
        <v>0</v>
      </c>
      <c r="U223" s="139" cm="1">
        <f t="array" ref="U223">IF($D223&lt;=U$5,$E223*INDEX($L$28:$BF$28,1,U$5-$D223+1),0)</f>
        <v>0</v>
      </c>
      <c r="V223" s="139" cm="1">
        <f t="array" ref="V223">IF($D223&lt;=V$5,$E223*INDEX($L$28:$BF$28,1,V$5-$D223+1),0)</f>
        <v>0</v>
      </c>
      <c r="W223" s="139" cm="1">
        <f t="array" ref="W223">IF($D223&lt;=W$5,$E223*INDEX($L$28:$BF$28,1,W$5-$D223+1),0)</f>
        <v>0</v>
      </c>
      <c r="X223" s="139" cm="1">
        <f t="array" ref="X223">IF($D223&lt;=X$5,$E223*INDEX($L$28:$BF$28,1,X$5-$D223+1),0)</f>
        <v>0</v>
      </c>
      <c r="Y223" s="139" cm="1">
        <f t="array" ref="Y223">IF($D223&lt;=Y$5,$E223*INDEX($L$28:$BF$28,1,Y$5-$D223+1),0)</f>
        <v>0</v>
      </c>
      <c r="Z223" s="139" cm="1">
        <f t="array" ref="Z223">IF($D223&lt;=Z$5,$E223*INDEX($L$28:$BF$28,1,Z$5-$D223+1),0)</f>
        <v>0</v>
      </c>
      <c r="AA223" s="139" cm="1">
        <f t="array" ref="AA223">IF($D223&lt;=AA$5,$E223*INDEX($L$28:$BF$28,1,AA$5-$D223+1),0)</f>
        <v>0</v>
      </c>
      <c r="AB223" s="139" cm="1">
        <f t="array" ref="AB223">IF($D223&lt;=AB$5,$E223*INDEX($L$28:$BF$28,1,AB$5-$D223+1),0)</f>
        <v>0</v>
      </c>
      <c r="AC223" s="139" cm="1">
        <f t="array" ref="AC223">IF($D223&lt;=AC$5,$E223*INDEX($L$28:$BF$28,1,AC$5-$D223+1),0)</f>
        <v>0</v>
      </c>
      <c r="AD223" s="139" cm="1">
        <f t="array" ref="AD223">IF($D223&lt;=AD$5,$E223*INDEX($L$28:$BF$28,1,AD$5-$D223+1),0)</f>
        <v>0</v>
      </c>
      <c r="AE223" s="139" cm="1">
        <f t="array" ref="AE223">IF($D223&lt;=AE$5,$E223*INDEX($L$28:$BF$28,1,AE$5-$D223+1),0)</f>
        <v>0</v>
      </c>
      <c r="AF223" s="139" cm="1">
        <f t="array" ref="AF223">IF($D223&lt;=AF$5,$E223*INDEX($L$28:$BF$28,1,AF$5-$D223+1),0)</f>
        <v>0</v>
      </c>
      <c r="AG223" s="139" cm="1">
        <f t="array" ref="AG223">IF($D223&lt;=AG$5,$E223*INDEX($L$28:$BF$28,1,AG$5-$D223+1),0)</f>
        <v>0</v>
      </c>
      <c r="AH223" s="139" cm="1">
        <f t="array" ref="AH223">IF($D223&lt;=AH$5,$E223*INDEX($L$28:$BF$28,1,AH$5-$D223+1),0)</f>
        <v>0</v>
      </c>
      <c r="AI223" s="139" cm="1">
        <f t="array" ref="AI223">IF($D223&lt;=AI$5,$E223*INDEX($L$28:$BF$28,1,AI$5-$D223+1),0)</f>
        <v>0</v>
      </c>
      <c r="AJ223" s="139" cm="1">
        <f t="array" ref="AJ223">IF($D223&lt;=AJ$5,$E223*INDEX($L$28:$BF$28,1,AJ$5-$D223+1),0)</f>
        <v>0</v>
      </c>
      <c r="AK223" s="139" cm="1">
        <f t="array" ref="AK223">IF($D223&lt;=AK$5,$E223*INDEX($L$28:$BF$28,1,AK$5-$D223+1),0)</f>
        <v>0</v>
      </c>
      <c r="AL223" s="139" cm="1">
        <f t="array" ref="AL223">IF($D223&lt;=AL$5,$E223*INDEX($L$28:$BF$28,1,AL$5-$D223+1),0)</f>
        <v>0</v>
      </c>
      <c r="AM223" s="139" cm="1">
        <f t="array" ref="AM223">IF($D223&lt;=AM$5,$E223*INDEX($L$28:$BF$28,1,AM$5-$D223+1),0)</f>
        <v>0</v>
      </c>
      <c r="AN223" s="139" cm="1">
        <f t="array" ref="AN223">IF($D223&lt;=AN$5,$E223*INDEX($L$28:$BF$28,1,AN$5-$D223+1),0)</f>
        <v>0</v>
      </c>
      <c r="AO223" s="139" cm="1">
        <f t="array" ref="AO223">IF($D223&lt;=AO$5,$E223*INDEX($L$28:$BF$28,1,AO$5-$D223+1),0)</f>
        <v>0</v>
      </c>
      <c r="AP223" s="139" cm="1">
        <f t="array" ref="AP223">IF($D223&lt;=AP$5,$E223*INDEX($L$28:$BF$28,1,AP$5-$D223+1),0)</f>
        <v>0</v>
      </c>
      <c r="AQ223" s="139" cm="1">
        <f t="array" ref="AQ223">IF($D223&lt;=AQ$5,$E223*INDEX($L$28:$BF$28,1,AQ$5-$D223+1),0)</f>
        <v>0</v>
      </c>
      <c r="AR223" s="139" cm="1">
        <f t="array" ref="AR223">IF($D223&lt;=AR$5,$E223*INDEX($L$28:$BF$28,1,AR$5-$D223+1),0)</f>
        <v>0</v>
      </c>
      <c r="AS223" s="139" cm="1">
        <f t="array" ref="AS223">IF($D223&lt;=AS$5,$E223*INDEX($L$28:$BF$28,1,AS$5-$D223+1),0)</f>
        <v>0</v>
      </c>
      <c r="AT223" s="139" cm="1">
        <f t="array" ref="AT223">IF($D223&lt;=AT$5,$E223*INDEX($L$28:$BF$28,1,AT$5-$D223+1),0)</f>
        <v>0</v>
      </c>
      <c r="AU223" s="139" cm="1">
        <f t="array" ref="AU223">IF($D223&lt;=AU$5,$E223*INDEX($L$28:$BF$28,1,AU$5-$D223+1),0)</f>
        <v>0</v>
      </c>
      <c r="AV223" s="139" cm="1">
        <f t="array" ref="AV223">IF($D223&lt;=AV$5,$E223*INDEX($L$28:$BF$28,1,AV$5-$D223+1),0)</f>
        <v>0</v>
      </c>
      <c r="AW223" s="139" cm="1">
        <f t="array" ref="AW223">IF($D223&lt;=AW$5,$E223*INDEX($L$28:$BF$28,1,AW$5-$D223+1),0)</f>
        <v>0</v>
      </c>
      <c r="AX223" s="139" cm="1">
        <f t="array" ref="AX223">IF($D223&lt;=AX$5,$E223*INDEX($L$28:$BF$28,1,AX$5-$D223+1),0)</f>
        <v>0</v>
      </c>
      <c r="AY223" s="139" cm="1">
        <f t="array" ref="AY223">IF($D223&lt;=AY$5,$E223*INDEX($L$28:$BF$28,1,AY$5-$D223+1),0)</f>
        <v>0</v>
      </c>
      <c r="AZ223" s="139" cm="1">
        <f t="array" ref="AZ223">IF($D223&lt;=AZ$5,$E223*INDEX($L$28:$BF$28,1,AZ$5-$D223+1),0)</f>
        <v>0</v>
      </c>
      <c r="BA223" s="139" cm="1">
        <f t="array" ref="BA223">IF($D223&lt;=BA$5,$E223*INDEX($L$28:$BF$28,1,BA$5-$D223+1),0)</f>
        <v>0</v>
      </c>
      <c r="BB223" s="139" cm="1">
        <f t="array" ref="BB223">IF($D223&lt;=BB$5,$E223*INDEX($L$28:$BF$28,1,BB$5-$D223+1),0)</f>
        <v>0</v>
      </c>
      <c r="BC223" s="139" cm="1">
        <f t="array" ref="BC223">IF($D223&lt;=BC$5,$E223*INDEX($L$28:$BF$28,1,BC$5-$D223+1),0)</f>
        <v>0</v>
      </c>
      <c r="BD223" s="139" cm="1">
        <f t="array" ref="BD223">IF($D223&lt;=BD$5,$E223*INDEX($L$28:$BF$28,1,BD$5-$D223+1),0)</f>
        <v>0</v>
      </c>
      <c r="BE223" s="139" cm="1">
        <f t="array" ref="BE223">IF($D223&lt;=BE$5,$E223*INDEX($L$28:$BF$28,1,BE$5-$D223+1),0)</f>
        <v>0</v>
      </c>
      <c r="BF223" s="139" cm="1">
        <f t="array" ref="BF223">IF($D223&lt;=BF$5,$E223*INDEX($L$28:$BF$28,1,BF$5-$D223+1),0)</f>
        <v>0</v>
      </c>
      <c r="BH223" s="70">
        <f t="shared" ca="1" si="141"/>
        <v>0</v>
      </c>
      <c r="BI223" s="70">
        <f t="shared" ca="1" si="141"/>
        <v>0</v>
      </c>
      <c r="BJ223" s="70">
        <f t="shared" ca="1" si="141"/>
        <v>0</v>
      </c>
      <c r="BK223" s="70">
        <f t="shared" ca="1" si="141"/>
        <v>0</v>
      </c>
      <c r="BL223" s="70">
        <f t="shared" ca="1" si="141"/>
        <v>0</v>
      </c>
      <c r="BM223" s="70">
        <f t="shared" ca="1" si="141"/>
        <v>0</v>
      </c>
      <c r="BN223" s="70">
        <f t="shared" ca="1" si="141"/>
        <v>0</v>
      </c>
      <c r="BO223" s="70">
        <f t="shared" ca="1" si="141"/>
        <v>0</v>
      </c>
      <c r="BP223" s="70">
        <f t="shared" ca="1" si="141"/>
        <v>0</v>
      </c>
      <c r="BQ223" s="70">
        <f t="shared" ca="1" si="141"/>
        <v>0</v>
      </c>
      <c r="BR223" s="70">
        <f t="shared" ca="1" si="141"/>
        <v>0</v>
      </c>
      <c r="BS223" s="70">
        <f t="shared" ca="1" si="141"/>
        <v>0</v>
      </c>
      <c r="BT223" s="70">
        <f t="shared" ca="1" si="141"/>
        <v>0</v>
      </c>
      <c r="BU223" s="70">
        <f t="shared" ca="1" si="141"/>
        <v>0</v>
      </c>
      <c r="BV223" s="70">
        <f t="shared" ca="1" si="141"/>
        <v>0</v>
      </c>
      <c r="BW223" s="70">
        <f t="shared" ca="1" si="141"/>
        <v>0</v>
      </c>
      <c r="BX223" s="139"/>
      <c r="BY223" s="70">
        <f t="shared" ca="1" si="134"/>
        <v>0</v>
      </c>
      <c r="BZ223" s="70">
        <f t="shared" ca="1" si="134"/>
        <v>0</v>
      </c>
      <c r="CA223" s="70">
        <f t="shared" ca="1" si="134"/>
        <v>0</v>
      </c>
      <c r="CB223" s="70">
        <f t="shared" ca="1" si="134"/>
        <v>0</v>
      </c>
    </row>
    <row r="224" spans="2:80" s="217" customFormat="1" hidden="1" outlineLevel="1">
      <c r="B224" s="223">
        <f t="shared" si="136"/>
        <v>45260</v>
      </c>
      <c r="C224" s="136"/>
      <c r="D224" s="17">
        <f t="shared" si="137"/>
        <v>47</v>
      </c>
      <c r="E224" s="36" cm="1">
        <f t="array" ref="E224">INDEX(L$20:BF$20,1,D224)</f>
        <v>0</v>
      </c>
      <c r="F224" s="36"/>
      <c r="G224" s="36"/>
      <c r="H224" s="36"/>
      <c r="I224" s="36"/>
      <c r="J224" s="36"/>
      <c r="K224" s="36"/>
      <c r="L224" s="139" cm="1">
        <f t="array" ref="L224">IF($D224&lt;=L$5,$E224*INDEX($L$28:$BF$28,1,L$5-$D224+1),0)</f>
        <v>0</v>
      </c>
      <c r="M224" s="139" cm="1">
        <f t="array" ref="M224">IF($D224&lt;=M$5,$E224*INDEX($L$28:$BF$28,1,M$5-$D224+1),0)</f>
        <v>0</v>
      </c>
      <c r="N224" s="139" cm="1">
        <f t="array" ref="N224">IF($D224&lt;=N$5,$E224*INDEX($L$28:$BF$28,1,N$5-$D224+1),0)</f>
        <v>0</v>
      </c>
      <c r="O224" s="139" cm="1">
        <f t="array" ref="O224">IF($D224&lt;=O$5,$E224*INDEX($L$28:$BF$28,1,O$5-$D224+1),0)</f>
        <v>0</v>
      </c>
      <c r="P224" s="139" cm="1">
        <f t="array" ref="P224">IF($D224&lt;=P$5,$E224*INDEX($L$28:$BF$28,1,P$5-$D224+1),0)</f>
        <v>0</v>
      </c>
      <c r="Q224" s="139" cm="1">
        <f t="array" ref="Q224">IF($D224&lt;=Q$5,$E224*INDEX($L$28:$BF$28,1,Q$5-$D224+1),0)</f>
        <v>0</v>
      </c>
      <c r="R224" s="139" cm="1">
        <f t="array" ref="R224">IF($D224&lt;=R$5,$E224*INDEX($L$28:$BF$28,1,R$5-$D224+1),0)</f>
        <v>0</v>
      </c>
      <c r="S224" s="139" cm="1">
        <f t="array" ref="S224">IF($D224&lt;=S$5,$E224*INDEX($L$28:$BF$28,1,S$5-$D224+1),0)</f>
        <v>0</v>
      </c>
      <c r="T224" s="139" cm="1">
        <f t="array" ref="T224">IF($D224&lt;=T$5,$E224*INDEX($L$28:$BF$28,1,T$5-$D224+1),0)</f>
        <v>0</v>
      </c>
      <c r="U224" s="139" cm="1">
        <f t="array" ref="U224">IF($D224&lt;=U$5,$E224*INDEX($L$28:$BF$28,1,U$5-$D224+1),0)</f>
        <v>0</v>
      </c>
      <c r="V224" s="139" cm="1">
        <f t="array" ref="V224">IF($D224&lt;=V$5,$E224*INDEX($L$28:$BF$28,1,V$5-$D224+1),0)</f>
        <v>0</v>
      </c>
      <c r="W224" s="139" cm="1">
        <f t="array" ref="W224">IF($D224&lt;=W$5,$E224*INDEX($L$28:$BF$28,1,W$5-$D224+1),0)</f>
        <v>0</v>
      </c>
      <c r="X224" s="139" cm="1">
        <f t="array" ref="X224">IF($D224&lt;=X$5,$E224*INDEX($L$28:$BF$28,1,X$5-$D224+1),0)</f>
        <v>0</v>
      </c>
      <c r="Y224" s="139" cm="1">
        <f t="array" ref="Y224">IF($D224&lt;=Y$5,$E224*INDEX($L$28:$BF$28,1,Y$5-$D224+1),0)</f>
        <v>0</v>
      </c>
      <c r="Z224" s="139" cm="1">
        <f t="array" ref="Z224">IF($D224&lt;=Z$5,$E224*INDEX($L$28:$BF$28,1,Z$5-$D224+1),0)</f>
        <v>0</v>
      </c>
      <c r="AA224" s="139" cm="1">
        <f t="array" ref="AA224">IF($D224&lt;=AA$5,$E224*INDEX($L$28:$BF$28,1,AA$5-$D224+1),0)</f>
        <v>0</v>
      </c>
      <c r="AB224" s="139" cm="1">
        <f t="array" ref="AB224">IF($D224&lt;=AB$5,$E224*INDEX($L$28:$BF$28,1,AB$5-$D224+1),0)</f>
        <v>0</v>
      </c>
      <c r="AC224" s="139" cm="1">
        <f t="array" ref="AC224">IF($D224&lt;=AC$5,$E224*INDEX($L$28:$BF$28,1,AC$5-$D224+1),0)</f>
        <v>0</v>
      </c>
      <c r="AD224" s="139" cm="1">
        <f t="array" ref="AD224">IF($D224&lt;=AD$5,$E224*INDEX($L$28:$BF$28,1,AD$5-$D224+1),0)</f>
        <v>0</v>
      </c>
      <c r="AE224" s="139" cm="1">
        <f t="array" ref="AE224">IF($D224&lt;=AE$5,$E224*INDEX($L$28:$BF$28,1,AE$5-$D224+1),0)</f>
        <v>0</v>
      </c>
      <c r="AF224" s="139" cm="1">
        <f t="array" ref="AF224">IF($D224&lt;=AF$5,$E224*INDEX($L$28:$BF$28,1,AF$5-$D224+1),0)</f>
        <v>0</v>
      </c>
      <c r="AG224" s="139" cm="1">
        <f t="array" ref="AG224">IF($D224&lt;=AG$5,$E224*INDEX($L$28:$BF$28,1,AG$5-$D224+1),0)</f>
        <v>0</v>
      </c>
      <c r="AH224" s="139" cm="1">
        <f t="array" ref="AH224">IF($D224&lt;=AH$5,$E224*INDEX($L$28:$BF$28,1,AH$5-$D224+1),0)</f>
        <v>0</v>
      </c>
      <c r="AI224" s="139" cm="1">
        <f t="array" ref="AI224">IF($D224&lt;=AI$5,$E224*INDEX($L$28:$BF$28,1,AI$5-$D224+1),0)</f>
        <v>0</v>
      </c>
      <c r="AJ224" s="139" cm="1">
        <f t="array" ref="AJ224">IF($D224&lt;=AJ$5,$E224*INDEX($L$28:$BF$28,1,AJ$5-$D224+1),0)</f>
        <v>0</v>
      </c>
      <c r="AK224" s="139" cm="1">
        <f t="array" ref="AK224">IF($D224&lt;=AK$5,$E224*INDEX($L$28:$BF$28,1,AK$5-$D224+1),0)</f>
        <v>0</v>
      </c>
      <c r="AL224" s="139" cm="1">
        <f t="array" ref="AL224">IF($D224&lt;=AL$5,$E224*INDEX($L$28:$BF$28,1,AL$5-$D224+1),0)</f>
        <v>0</v>
      </c>
      <c r="AM224" s="139" cm="1">
        <f t="array" ref="AM224">IF($D224&lt;=AM$5,$E224*INDEX($L$28:$BF$28,1,AM$5-$D224+1),0)</f>
        <v>0</v>
      </c>
      <c r="AN224" s="139" cm="1">
        <f t="array" ref="AN224">IF($D224&lt;=AN$5,$E224*INDEX($L$28:$BF$28,1,AN$5-$D224+1),0)</f>
        <v>0</v>
      </c>
      <c r="AO224" s="139" cm="1">
        <f t="array" ref="AO224">IF($D224&lt;=AO$5,$E224*INDEX($L$28:$BF$28,1,AO$5-$D224+1),0)</f>
        <v>0</v>
      </c>
      <c r="AP224" s="139" cm="1">
        <f t="array" ref="AP224">IF($D224&lt;=AP$5,$E224*INDEX($L$28:$BF$28,1,AP$5-$D224+1),0)</f>
        <v>0</v>
      </c>
      <c r="AQ224" s="139" cm="1">
        <f t="array" ref="AQ224">IF($D224&lt;=AQ$5,$E224*INDEX($L$28:$BF$28,1,AQ$5-$D224+1),0)</f>
        <v>0</v>
      </c>
      <c r="AR224" s="139" cm="1">
        <f t="array" ref="AR224">IF($D224&lt;=AR$5,$E224*INDEX($L$28:$BF$28,1,AR$5-$D224+1),0)</f>
        <v>0</v>
      </c>
      <c r="AS224" s="139" cm="1">
        <f t="array" ref="AS224">IF($D224&lt;=AS$5,$E224*INDEX($L$28:$BF$28,1,AS$5-$D224+1),0)</f>
        <v>0</v>
      </c>
      <c r="AT224" s="139" cm="1">
        <f t="array" ref="AT224">IF($D224&lt;=AT$5,$E224*INDEX($L$28:$BF$28,1,AT$5-$D224+1),0)</f>
        <v>0</v>
      </c>
      <c r="AU224" s="139" cm="1">
        <f t="array" ref="AU224">IF($D224&lt;=AU$5,$E224*INDEX($L$28:$BF$28,1,AU$5-$D224+1),0)</f>
        <v>0</v>
      </c>
      <c r="AV224" s="139" cm="1">
        <f t="array" ref="AV224">IF($D224&lt;=AV$5,$E224*INDEX($L$28:$BF$28,1,AV$5-$D224+1),0)</f>
        <v>0</v>
      </c>
      <c r="AW224" s="139" cm="1">
        <f t="array" ref="AW224">IF($D224&lt;=AW$5,$E224*INDEX($L$28:$BF$28,1,AW$5-$D224+1),0)</f>
        <v>0</v>
      </c>
      <c r="AX224" s="139" cm="1">
        <f t="array" ref="AX224">IF($D224&lt;=AX$5,$E224*INDEX($L$28:$BF$28,1,AX$5-$D224+1),0)</f>
        <v>0</v>
      </c>
      <c r="AY224" s="139" cm="1">
        <f t="array" ref="AY224">IF($D224&lt;=AY$5,$E224*INDEX($L$28:$BF$28,1,AY$5-$D224+1),0)</f>
        <v>0</v>
      </c>
      <c r="AZ224" s="139" cm="1">
        <f t="array" ref="AZ224">IF($D224&lt;=AZ$5,$E224*INDEX($L$28:$BF$28,1,AZ$5-$D224+1),0)</f>
        <v>0</v>
      </c>
      <c r="BA224" s="139" cm="1">
        <f t="array" ref="BA224">IF($D224&lt;=BA$5,$E224*INDEX($L$28:$BF$28,1,BA$5-$D224+1),0)</f>
        <v>0</v>
      </c>
      <c r="BB224" s="139" cm="1">
        <f t="array" ref="BB224">IF($D224&lt;=BB$5,$E224*INDEX($L$28:$BF$28,1,BB$5-$D224+1),0)</f>
        <v>0</v>
      </c>
      <c r="BC224" s="139" cm="1">
        <f t="array" ref="BC224">IF($D224&lt;=BC$5,$E224*INDEX($L$28:$BF$28,1,BC$5-$D224+1),0)</f>
        <v>0</v>
      </c>
      <c r="BD224" s="139" cm="1">
        <f t="array" ref="BD224">IF($D224&lt;=BD$5,$E224*INDEX($L$28:$BF$28,1,BD$5-$D224+1),0)</f>
        <v>0</v>
      </c>
      <c r="BE224" s="139" cm="1">
        <f t="array" ref="BE224">IF($D224&lt;=BE$5,$E224*INDEX($L$28:$BF$28,1,BE$5-$D224+1),0)</f>
        <v>0</v>
      </c>
      <c r="BF224" s="139" cm="1">
        <f t="array" ref="BF224">IF($D224&lt;=BF$5,$E224*INDEX($L$28:$BF$28,1,BF$5-$D224+1),0)</f>
        <v>0</v>
      </c>
      <c r="BH224" s="70">
        <f t="shared" ca="1" si="141"/>
        <v>0</v>
      </c>
      <c r="BI224" s="70">
        <f t="shared" ca="1" si="141"/>
        <v>0</v>
      </c>
      <c r="BJ224" s="70">
        <f t="shared" ca="1" si="141"/>
        <v>0</v>
      </c>
      <c r="BK224" s="70">
        <f t="shared" ca="1" si="141"/>
        <v>0</v>
      </c>
      <c r="BL224" s="70">
        <f t="shared" ca="1" si="141"/>
        <v>0</v>
      </c>
      <c r="BM224" s="70">
        <f t="shared" ca="1" si="141"/>
        <v>0</v>
      </c>
      <c r="BN224" s="70">
        <f t="shared" ca="1" si="141"/>
        <v>0</v>
      </c>
      <c r="BO224" s="70">
        <f t="shared" ca="1" si="141"/>
        <v>0</v>
      </c>
      <c r="BP224" s="70">
        <f t="shared" ca="1" si="141"/>
        <v>0</v>
      </c>
      <c r="BQ224" s="70">
        <f t="shared" ca="1" si="141"/>
        <v>0</v>
      </c>
      <c r="BR224" s="70">
        <f t="shared" ca="1" si="141"/>
        <v>0</v>
      </c>
      <c r="BS224" s="70">
        <f t="shared" ca="1" si="141"/>
        <v>0</v>
      </c>
      <c r="BT224" s="70">
        <f t="shared" ca="1" si="141"/>
        <v>0</v>
      </c>
      <c r="BU224" s="70">
        <f t="shared" ca="1" si="141"/>
        <v>0</v>
      </c>
      <c r="BV224" s="70">
        <f t="shared" ca="1" si="141"/>
        <v>0</v>
      </c>
      <c r="BW224" s="70">
        <f t="shared" ca="1" si="141"/>
        <v>0</v>
      </c>
      <c r="BX224" s="139"/>
      <c r="BY224" s="70">
        <f t="shared" ref="BY224:CB224" ca="1" si="142">SUMIFS($L224:$BF224,$L$6:$BF$6,BY$6)</f>
        <v>0</v>
      </c>
      <c r="BZ224" s="70">
        <f t="shared" ca="1" si="142"/>
        <v>0</v>
      </c>
      <c r="CA224" s="70">
        <f t="shared" ca="1" si="142"/>
        <v>0</v>
      </c>
      <c r="CB224" s="70">
        <f t="shared" ca="1" si="142"/>
        <v>0</v>
      </c>
    </row>
    <row r="225" spans="2:80" s="217" customFormat="1" hidden="1" outlineLevel="1">
      <c r="B225" s="36"/>
      <c r="C225" s="136"/>
      <c r="D225" s="36"/>
      <c r="E225" s="36"/>
      <c r="F225" s="36"/>
      <c r="G225" s="36"/>
      <c r="H225" s="36"/>
      <c r="I225" s="36"/>
      <c r="J225" s="36"/>
      <c r="K225" s="36"/>
      <c r="BH225" s="224"/>
      <c r="BI225" s="224"/>
      <c r="BJ225" s="224"/>
      <c r="BK225" s="224"/>
      <c r="BL225" s="224"/>
      <c r="BM225" s="224"/>
      <c r="BN225" s="224"/>
      <c r="BO225" s="224"/>
      <c r="BP225" s="224"/>
      <c r="BQ225" s="224"/>
      <c r="BR225" s="224"/>
      <c r="BS225" s="224"/>
      <c r="BT225" s="224"/>
      <c r="BU225" s="224"/>
      <c r="BV225" s="224"/>
      <c r="BW225" s="224"/>
      <c r="BY225" s="224"/>
      <c r="BZ225" s="224"/>
      <c r="CA225" s="224"/>
      <c r="CB225" s="224"/>
    </row>
    <row r="226" spans="2:80" s="217" customFormat="1" collapsed="1">
      <c r="B226" s="36"/>
      <c r="C226" s="136"/>
      <c r="D226" s="36"/>
      <c r="E226" s="36"/>
      <c r="F226" s="36"/>
      <c r="G226" s="36"/>
      <c r="H226" s="36"/>
      <c r="I226" s="36"/>
      <c r="J226" s="36"/>
      <c r="K226" s="36"/>
      <c r="BH226" s="224"/>
      <c r="BI226" s="224"/>
      <c r="BJ226" s="224"/>
      <c r="BK226" s="224"/>
      <c r="BL226" s="224"/>
      <c r="BM226" s="224"/>
      <c r="BN226" s="224"/>
      <c r="BO226" s="224"/>
      <c r="BP226" s="224"/>
      <c r="BQ226" s="224"/>
      <c r="BR226" s="224"/>
      <c r="BS226" s="224"/>
      <c r="BT226" s="224"/>
      <c r="BU226" s="224"/>
      <c r="BV226" s="224"/>
      <c r="BW226" s="224"/>
      <c r="BY226" s="224"/>
      <c r="BZ226" s="224"/>
      <c r="CA226" s="224"/>
      <c r="CB226" s="224"/>
    </row>
    <row r="227" spans="2:80">
      <c r="BH227" s="42"/>
      <c r="BI227" s="42"/>
      <c r="BJ227" s="42"/>
      <c r="BK227" s="42"/>
      <c r="BL227" s="42"/>
      <c r="BM227" s="42"/>
      <c r="BN227" s="42"/>
      <c r="BO227" s="42"/>
      <c r="BP227" s="42"/>
      <c r="BQ227" s="42"/>
      <c r="BR227" s="42"/>
      <c r="BS227" s="42"/>
      <c r="BT227" s="42"/>
      <c r="BU227" s="42"/>
      <c r="BV227" s="42"/>
      <c r="BW227" s="42"/>
      <c r="BY227" s="42"/>
      <c r="BZ227" s="42"/>
      <c r="CA227" s="42"/>
      <c r="CB227" s="42"/>
    </row>
    <row r="228" spans="2:80" s="62" customFormat="1">
      <c r="B228" s="48" t="s">
        <v>714</v>
      </c>
      <c r="C228" s="63"/>
      <c r="D228" s="66" t="s">
        <v>483</v>
      </c>
      <c r="E228" s="3" t="s">
        <v>715</v>
      </c>
      <c r="BH228" s="64"/>
      <c r="BI228" s="64"/>
      <c r="BJ228" s="64"/>
      <c r="BK228" s="64"/>
      <c r="BL228" s="64"/>
      <c r="BM228" s="64"/>
      <c r="BN228" s="64"/>
      <c r="BO228" s="64"/>
      <c r="BP228" s="64"/>
      <c r="BQ228" s="64"/>
      <c r="BR228" s="64"/>
      <c r="BS228" s="64"/>
      <c r="BT228" s="64"/>
      <c r="BU228" s="64"/>
      <c r="BV228" s="64"/>
      <c r="BW228" s="64"/>
      <c r="BY228" s="64"/>
      <c r="BZ228" s="64"/>
      <c r="CA228" s="64"/>
      <c r="CB228" s="64"/>
    </row>
    <row r="229" spans="2:80" s="62" customFormat="1">
      <c r="B229" s="48"/>
      <c r="C229" s="63"/>
      <c r="D229" s="66"/>
      <c r="BH229" s="64"/>
      <c r="BI229" s="64"/>
      <c r="BJ229" s="64"/>
      <c r="BK229" s="64"/>
      <c r="BL229" s="64"/>
      <c r="BM229" s="64"/>
      <c r="BN229" s="64"/>
      <c r="BO229" s="64"/>
      <c r="BP229" s="64"/>
      <c r="BQ229" s="64"/>
      <c r="BR229" s="64"/>
      <c r="BS229" s="64"/>
      <c r="BT229" s="64"/>
      <c r="BU229" s="64"/>
      <c r="BV229" s="64"/>
      <c r="BW229" s="64"/>
      <c r="BY229" s="64"/>
      <c r="BZ229" s="64"/>
      <c r="CA229" s="64"/>
      <c r="CB229" s="64"/>
    </row>
    <row r="230" spans="2:80" s="62" customFormat="1">
      <c r="B230" s="67" t="s">
        <v>85</v>
      </c>
      <c r="C230" s="69" t="str">
        <f>'Get Started'!$D$8</f>
        <v>$</v>
      </c>
      <c r="D230" s="67" t="s">
        <v>62</v>
      </c>
      <c r="E230" s="62" t="s">
        <v>576</v>
      </c>
      <c r="K230" s="70"/>
      <c r="L230" s="67">
        <v>0</v>
      </c>
      <c r="M230" s="67">
        <f t="shared" ref="M230" si="143">L230</f>
        <v>0</v>
      </c>
      <c r="N230" s="67">
        <f t="shared" ref="N230" si="144">M230</f>
        <v>0</v>
      </c>
      <c r="O230" s="67">
        <f t="shared" ref="O230" si="145">N230</f>
        <v>0</v>
      </c>
      <c r="P230" s="67">
        <f t="shared" ref="P230" si="146">O230</f>
        <v>0</v>
      </c>
      <c r="Q230" s="67">
        <f t="shared" ref="Q230" si="147">P230</f>
        <v>0</v>
      </c>
      <c r="R230" s="67">
        <f t="shared" ref="R230" si="148">Q230</f>
        <v>0</v>
      </c>
      <c r="S230" s="67">
        <f t="shared" ref="S230" si="149">R230</f>
        <v>0</v>
      </c>
      <c r="T230" s="67">
        <f t="shared" ref="T230" si="150">S230</f>
        <v>0</v>
      </c>
      <c r="U230" s="67">
        <f t="shared" ref="U230" si="151">T230</f>
        <v>0</v>
      </c>
      <c r="V230" s="67">
        <f t="shared" ref="V230" si="152">U230</f>
        <v>0</v>
      </c>
      <c r="W230" s="67">
        <f t="shared" ref="W230" si="153">V230</f>
        <v>0</v>
      </c>
      <c r="X230" s="67">
        <f t="shared" ref="X230" si="154">W230</f>
        <v>0</v>
      </c>
      <c r="Y230" s="67">
        <f t="shared" ref="Y230" si="155">X230</f>
        <v>0</v>
      </c>
      <c r="Z230" s="67">
        <f t="shared" ref="Z230" si="156">Y230</f>
        <v>0</v>
      </c>
      <c r="AA230" s="67">
        <f t="shared" ref="AA230" si="157">Z230</f>
        <v>0</v>
      </c>
      <c r="AB230" s="67">
        <f t="shared" ref="AB230" si="158">AA230</f>
        <v>0</v>
      </c>
      <c r="AC230" s="67">
        <f t="shared" ref="AC230" si="159">AB230</f>
        <v>0</v>
      </c>
      <c r="AD230" s="67">
        <f t="shared" ref="AD230" si="160">AC230</f>
        <v>0</v>
      </c>
      <c r="AE230" s="67">
        <f t="shared" ref="AE230" si="161">AD230</f>
        <v>0</v>
      </c>
      <c r="AF230" s="67">
        <f t="shared" ref="AF230" si="162">AE230</f>
        <v>0</v>
      </c>
      <c r="AG230" s="67">
        <f t="shared" ref="AG230" si="163">AF230</f>
        <v>0</v>
      </c>
      <c r="AH230" s="67">
        <f t="shared" ref="AH230" si="164">AG230</f>
        <v>0</v>
      </c>
      <c r="AI230" s="67">
        <f t="shared" ref="AI230" si="165">AH230</f>
        <v>0</v>
      </c>
      <c r="AJ230" s="67">
        <f t="shared" ref="AJ230" si="166">AI230</f>
        <v>0</v>
      </c>
      <c r="AK230" s="67">
        <f t="shared" ref="AK230" si="167">AJ230</f>
        <v>0</v>
      </c>
      <c r="AL230" s="67">
        <f t="shared" ref="AL230" si="168">AK230</f>
        <v>0</v>
      </c>
      <c r="AM230" s="67">
        <f t="shared" ref="AM230" si="169">AL230</f>
        <v>0</v>
      </c>
      <c r="AN230" s="67">
        <f t="shared" ref="AN230" si="170">AM230</f>
        <v>0</v>
      </c>
      <c r="AO230" s="67">
        <f t="shared" ref="AO230" si="171">AN230</f>
        <v>0</v>
      </c>
      <c r="AP230" s="67">
        <f t="shared" ref="AP230" si="172">AO230</f>
        <v>0</v>
      </c>
      <c r="AQ230" s="67">
        <f t="shared" ref="AQ230" si="173">AP230</f>
        <v>0</v>
      </c>
      <c r="AR230" s="67">
        <f t="shared" ref="AR230" si="174">AQ230</f>
        <v>0</v>
      </c>
      <c r="AS230" s="67">
        <f t="shared" ref="AS230" si="175">AR230</f>
        <v>0</v>
      </c>
      <c r="AT230" s="67">
        <f t="shared" ref="AT230" si="176">AS230</f>
        <v>0</v>
      </c>
      <c r="AU230" s="67">
        <f t="shared" ref="AU230" si="177">AT230</f>
        <v>0</v>
      </c>
      <c r="AV230" s="67">
        <f t="shared" ref="AV230" si="178">AU230</f>
        <v>0</v>
      </c>
      <c r="AW230" s="67">
        <f t="shared" ref="AW230" si="179">AV230</f>
        <v>0</v>
      </c>
      <c r="AX230" s="67">
        <f t="shared" ref="AX230" si="180">AW230</f>
        <v>0</v>
      </c>
      <c r="AY230" s="67">
        <f t="shared" ref="AY230" si="181">AX230</f>
        <v>0</v>
      </c>
      <c r="AZ230" s="67">
        <f t="shared" ref="AZ230" si="182">AY230</f>
        <v>0</v>
      </c>
      <c r="BA230" s="67">
        <f t="shared" ref="BA230" si="183">AZ230</f>
        <v>0</v>
      </c>
      <c r="BB230" s="67">
        <f t="shared" ref="BB230" si="184">BA230</f>
        <v>0</v>
      </c>
      <c r="BC230" s="67">
        <f t="shared" ref="BC230" si="185">BB230</f>
        <v>0</v>
      </c>
      <c r="BD230" s="67">
        <f t="shared" ref="BD230" si="186">BC230</f>
        <v>0</v>
      </c>
      <c r="BE230" s="67">
        <f t="shared" ref="BE230" si="187">BD230</f>
        <v>0</v>
      </c>
      <c r="BF230" s="67">
        <f t="shared" ref="BF230" si="188">BE230</f>
        <v>0</v>
      </c>
      <c r="BH230" s="64">
        <f t="shared" ref="BH230:BW233" ca="1" si="189">SUMIFS($L230:$BF230,$L$6:$BF$6,BH$6,$L$7:$BF$7,BH$7)</f>
        <v>0</v>
      </c>
      <c r="BI230" s="64">
        <f t="shared" ca="1" si="189"/>
        <v>0</v>
      </c>
      <c r="BJ230" s="64">
        <f t="shared" ca="1" si="189"/>
        <v>0</v>
      </c>
      <c r="BK230" s="64">
        <f t="shared" ca="1" si="189"/>
        <v>0</v>
      </c>
      <c r="BL230" s="64">
        <f t="shared" ca="1" si="189"/>
        <v>0</v>
      </c>
      <c r="BM230" s="64">
        <f t="shared" ca="1" si="189"/>
        <v>0</v>
      </c>
      <c r="BN230" s="64">
        <f t="shared" ca="1" si="189"/>
        <v>0</v>
      </c>
      <c r="BO230" s="64">
        <f t="shared" ca="1" si="189"/>
        <v>0</v>
      </c>
      <c r="BP230" s="64">
        <f t="shared" ca="1" si="189"/>
        <v>0</v>
      </c>
      <c r="BQ230" s="64">
        <f t="shared" ca="1" si="189"/>
        <v>0</v>
      </c>
      <c r="BR230" s="64">
        <f t="shared" ca="1" si="189"/>
        <v>0</v>
      </c>
      <c r="BS230" s="64">
        <f t="shared" ca="1" si="189"/>
        <v>0</v>
      </c>
      <c r="BT230" s="64">
        <f t="shared" ca="1" si="189"/>
        <v>0</v>
      </c>
      <c r="BU230" s="64">
        <f t="shared" ca="1" si="189"/>
        <v>0</v>
      </c>
      <c r="BV230" s="64">
        <f t="shared" ca="1" si="189"/>
        <v>0</v>
      </c>
      <c r="BW230" s="64">
        <f t="shared" ca="1" si="189"/>
        <v>0</v>
      </c>
      <c r="BY230" s="64">
        <f t="shared" ref="BY230:CB233" ca="1" si="190">SUMIFS($L230:$BF230,$L$6:$BF$6,BY$6)</f>
        <v>0</v>
      </c>
      <c r="BZ230" s="64">
        <f t="shared" ca="1" si="190"/>
        <v>0</v>
      </c>
      <c r="CA230" s="64">
        <f t="shared" ca="1" si="190"/>
        <v>0</v>
      </c>
      <c r="CB230" s="64">
        <f t="shared" ca="1" si="190"/>
        <v>0</v>
      </c>
    </row>
    <row r="231" spans="2:80" s="62" customFormat="1">
      <c r="B231" s="67" t="s">
        <v>86</v>
      </c>
      <c r="C231" s="69" t="str">
        <f>'Get Started'!$D$8</f>
        <v>$</v>
      </c>
      <c r="D231" s="67" t="s">
        <v>62</v>
      </c>
      <c r="E231" s="62" t="s">
        <v>576</v>
      </c>
      <c r="K231" s="70"/>
      <c r="L231" s="67">
        <v>0</v>
      </c>
      <c r="M231" s="67">
        <f t="shared" ref="M231:AT232" si="191">L231</f>
        <v>0</v>
      </c>
      <c r="N231" s="67">
        <f t="shared" si="191"/>
        <v>0</v>
      </c>
      <c r="O231" s="67">
        <f t="shared" si="191"/>
        <v>0</v>
      </c>
      <c r="P231" s="67">
        <f t="shared" si="191"/>
        <v>0</v>
      </c>
      <c r="Q231" s="67">
        <f t="shared" si="191"/>
        <v>0</v>
      </c>
      <c r="R231" s="67">
        <f t="shared" si="191"/>
        <v>0</v>
      </c>
      <c r="S231" s="67">
        <f t="shared" si="191"/>
        <v>0</v>
      </c>
      <c r="T231" s="67">
        <f t="shared" si="191"/>
        <v>0</v>
      </c>
      <c r="U231" s="67">
        <f t="shared" si="191"/>
        <v>0</v>
      </c>
      <c r="V231" s="67">
        <f t="shared" si="191"/>
        <v>0</v>
      </c>
      <c r="W231" s="67">
        <f t="shared" si="191"/>
        <v>0</v>
      </c>
      <c r="X231" s="67">
        <f t="shared" si="191"/>
        <v>0</v>
      </c>
      <c r="Y231" s="67">
        <f t="shared" si="191"/>
        <v>0</v>
      </c>
      <c r="Z231" s="67">
        <f t="shared" si="191"/>
        <v>0</v>
      </c>
      <c r="AA231" s="67">
        <f t="shared" si="191"/>
        <v>0</v>
      </c>
      <c r="AB231" s="67">
        <f t="shared" si="191"/>
        <v>0</v>
      </c>
      <c r="AC231" s="67">
        <f t="shared" si="191"/>
        <v>0</v>
      </c>
      <c r="AD231" s="67">
        <f t="shared" si="191"/>
        <v>0</v>
      </c>
      <c r="AE231" s="67">
        <f t="shared" si="191"/>
        <v>0</v>
      </c>
      <c r="AF231" s="67">
        <f t="shared" si="191"/>
        <v>0</v>
      </c>
      <c r="AG231" s="67">
        <f t="shared" si="191"/>
        <v>0</v>
      </c>
      <c r="AH231" s="67">
        <f t="shared" si="191"/>
        <v>0</v>
      </c>
      <c r="AI231" s="67">
        <f t="shared" si="191"/>
        <v>0</v>
      </c>
      <c r="AJ231" s="67">
        <f t="shared" si="191"/>
        <v>0</v>
      </c>
      <c r="AK231" s="67">
        <f t="shared" si="191"/>
        <v>0</v>
      </c>
      <c r="AL231" s="67">
        <f t="shared" si="191"/>
        <v>0</v>
      </c>
      <c r="AM231" s="67">
        <f t="shared" si="191"/>
        <v>0</v>
      </c>
      <c r="AN231" s="67">
        <f t="shared" si="191"/>
        <v>0</v>
      </c>
      <c r="AO231" s="67">
        <f t="shared" si="191"/>
        <v>0</v>
      </c>
      <c r="AP231" s="67">
        <f t="shared" si="191"/>
        <v>0</v>
      </c>
      <c r="AQ231" s="67">
        <f t="shared" si="191"/>
        <v>0</v>
      </c>
      <c r="AR231" s="67">
        <f t="shared" si="191"/>
        <v>0</v>
      </c>
      <c r="AS231" s="67">
        <f t="shared" si="191"/>
        <v>0</v>
      </c>
      <c r="AT231" s="67">
        <f t="shared" si="191"/>
        <v>0</v>
      </c>
      <c r="AU231" s="67">
        <f t="shared" ref="AU231:AU233" si="192">AT231</f>
        <v>0</v>
      </c>
      <c r="AV231" s="67">
        <f t="shared" ref="AV231:AV233" si="193">AU231</f>
        <v>0</v>
      </c>
      <c r="AW231" s="67">
        <f t="shared" ref="AW231:AW233" si="194">AV231</f>
        <v>0</v>
      </c>
      <c r="AX231" s="67">
        <f t="shared" ref="AX231:AX233" si="195">AW231</f>
        <v>0</v>
      </c>
      <c r="AY231" s="67">
        <f t="shared" ref="AY231:AY233" si="196">AX231</f>
        <v>0</v>
      </c>
      <c r="AZ231" s="67">
        <f t="shared" ref="AZ231:AZ233" si="197">AY231</f>
        <v>0</v>
      </c>
      <c r="BA231" s="67">
        <f t="shared" ref="BA231:BA233" si="198">AZ231</f>
        <v>0</v>
      </c>
      <c r="BB231" s="67">
        <f t="shared" ref="BB231:BB233" si="199">BA231</f>
        <v>0</v>
      </c>
      <c r="BC231" s="67">
        <f t="shared" ref="BC231:BC233" si="200">BB231</f>
        <v>0</v>
      </c>
      <c r="BD231" s="67">
        <f t="shared" ref="BD231:BD233" si="201">BC231</f>
        <v>0</v>
      </c>
      <c r="BE231" s="67">
        <f t="shared" ref="BE231:BE233" si="202">BD231</f>
        <v>0</v>
      </c>
      <c r="BF231" s="67">
        <f t="shared" ref="BF231:BF233" si="203">BE231</f>
        <v>0</v>
      </c>
      <c r="BH231" s="64">
        <f t="shared" ca="1" si="189"/>
        <v>0</v>
      </c>
      <c r="BI231" s="64">
        <f t="shared" ca="1" si="189"/>
        <v>0</v>
      </c>
      <c r="BJ231" s="64">
        <f t="shared" ca="1" si="189"/>
        <v>0</v>
      </c>
      <c r="BK231" s="64">
        <f t="shared" ca="1" si="189"/>
        <v>0</v>
      </c>
      <c r="BL231" s="64">
        <f t="shared" ca="1" si="189"/>
        <v>0</v>
      </c>
      <c r="BM231" s="64">
        <f t="shared" ca="1" si="189"/>
        <v>0</v>
      </c>
      <c r="BN231" s="64">
        <f t="shared" ca="1" si="189"/>
        <v>0</v>
      </c>
      <c r="BO231" s="64">
        <f t="shared" ca="1" si="189"/>
        <v>0</v>
      </c>
      <c r="BP231" s="64">
        <f t="shared" ca="1" si="189"/>
        <v>0</v>
      </c>
      <c r="BQ231" s="64">
        <f t="shared" ca="1" si="189"/>
        <v>0</v>
      </c>
      <c r="BR231" s="64">
        <f t="shared" ca="1" si="189"/>
        <v>0</v>
      </c>
      <c r="BS231" s="64">
        <f t="shared" ca="1" si="189"/>
        <v>0</v>
      </c>
      <c r="BT231" s="64">
        <f t="shared" ca="1" si="189"/>
        <v>0</v>
      </c>
      <c r="BU231" s="64">
        <f t="shared" ca="1" si="189"/>
        <v>0</v>
      </c>
      <c r="BV231" s="64">
        <f t="shared" ca="1" si="189"/>
        <v>0</v>
      </c>
      <c r="BW231" s="64">
        <f t="shared" ca="1" si="189"/>
        <v>0</v>
      </c>
      <c r="BY231" s="64">
        <f t="shared" ca="1" si="190"/>
        <v>0</v>
      </c>
      <c r="BZ231" s="64">
        <f t="shared" ca="1" si="190"/>
        <v>0</v>
      </c>
      <c r="CA231" s="64">
        <f t="shared" ca="1" si="190"/>
        <v>0</v>
      </c>
      <c r="CB231" s="64">
        <f t="shared" ca="1" si="190"/>
        <v>0</v>
      </c>
    </row>
    <row r="232" spans="2:80" s="62" customFormat="1">
      <c r="B232" s="67" t="s">
        <v>87</v>
      </c>
      <c r="C232" s="69" t="str">
        <f>'Get Started'!$D$8</f>
        <v>$</v>
      </c>
      <c r="D232" s="67" t="s">
        <v>470</v>
      </c>
      <c r="E232" s="62" t="s">
        <v>576</v>
      </c>
      <c r="K232" s="70"/>
      <c r="L232" s="67">
        <v>0</v>
      </c>
      <c r="M232" s="67">
        <f t="shared" si="191"/>
        <v>0</v>
      </c>
      <c r="N232" s="67">
        <f t="shared" si="191"/>
        <v>0</v>
      </c>
      <c r="O232" s="67">
        <f t="shared" si="191"/>
        <v>0</v>
      </c>
      <c r="P232" s="67">
        <f t="shared" si="191"/>
        <v>0</v>
      </c>
      <c r="Q232" s="67">
        <f t="shared" si="191"/>
        <v>0</v>
      </c>
      <c r="R232" s="67">
        <f t="shared" si="191"/>
        <v>0</v>
      </c>
      <c r="S232" s="67">
        <f t="shared" si="191"/>
        <v>0</v>
      </c>
      <c r="T232" s="67">
        <f t="shared" si="191"/>
        <v>0</v>
      </c>
      <c r="U232" s="67">
        <f t="shared" si="191"/>
        <v>0</v>
      </c>
      <c r="V232" s="67">
        <f t="shared" si="191"/>
        <v>0</v>
      </c>
      <c r="W232" s="67">
        <f t="shared" si="191"/>
        <v>0</v>
      </c>
      <c r="X232" s="67">
        <f t="shared" si="191"/>
        <v>0</v>
      </c>
      <c r="Y232" s="67">
        <f t="shared" si="191"/>
        <v>0</v>
      </c>
      <c r="Z232" s="67">
        <f t="shared" si="191"/>
        <v>0</v>
      </c>
      <c r="AA232" s="67">
        <f t="shared" si="191"/>
        <v>0</v>
      </c>
      <c r="AB232" s="67">
        <f t="shared" si="191"/>
        <v>0</v>
      </c>
      <c r="AC232" s="67">
        <f t="shared" si="191"/>
        <v>0</v>
      </c>
      <c r="AD232" s="67">
        <f t="shared" si="191"/>
        <v>0</v>
      </c>
      <c r="AE232" s="67">
        <f t="shared" si="191"/>
        <v>0</v>
      </c>
      <c r="AF232" s="67">
        <f t="shared" si="191"/>
        <v>0</v>
      </c>
      <c r="AG232" s="67">
        <f t="shared" si="191"/>
        <v>0</v>
      </c>
      <c r="AH232" s="67">
        <f t="shared" si="191"/>
        <v>0</v>
      </c>
      <c r="AI232" s="67">
        <f t="shared" si="191"/>
        <v>0</v>
      </c>
      <c r="AJ232" s="67">
        <f t="shared" si="191"/>
        <v>0</v>
      </c>
      <c r="AK232" s="67">
        <f t="shared" si="191"/>
        <v>0</v>
      </c>
      <c r="AL232" s="67">
        <f t="shared" si="191"/>
        <v>0</v>
      </c>
      <c r="AM232" s="67">
        <f t="shared" si="191"/>
        <v>0</v>
      </c>
      <c r="AN232" s="67">
        <f t="shared" si="191"/>
        <v>0</v>
      </c>
      <c r="AO232" s="67">
        <f t="shared" si="191"/>
        <v>0</v>
      </c>
      <c r="AP232" s="67">
        <f t="shared" si="191"/>
        <v>0</v>
      </c>
      <c r="AQ232" s="67">
        <f t="shared" si="191"/>
        <v>0</v>
      </c>
      <c r="AR232" s="67">
        <f t="shared" si="191"/>
        <v>0</v>
      </c>
      <c r="AS232" s="67">
        <f t="shared" si="191"/>
        <v>0</v>
      </c>
      <c r="AT232" s="67">
        <f t="shared" si="191"/>
        <v>0</v>
      </c>
      <c r="AU232" s="67">
        <f t="shared" ref="AU232" si="204">AT232</f>
        <v>0</v>
      </c>
      <c r="AV232" s="67">
        <f t="shared" ref="AV232" si="205">AU232</f>
        <v>0</v>
      </c>
      <c r="AW232" s="67">
        <f t="shared" ref="AW232" si="206">AV232</f>
        <v>0</v>
      </c>
      <c r="AX232" s="67">
        <f t="shared" ref="AX232" si="207">AW232</f>
        <v>0</v>
      </c>
      <c r="AY232" s="67">
        <f t="shared" ref="AY232" si="208">AX232</f>
        <v>0</v>
      </c>
      <c r="AZ232" s="67">
        <f t="shared" ref="AZ232" si="209">AY232</f>
        <v>0</v>
      </c>
      <c r="BA232" s="67">
        <f t="shared" ref="BA232" si="210">AZ232</f>
        <v>0</v>
      </c>
      <c r="BB232" s="67">
        <f t="shared" ref="BB232" si="211">BA232</f>
        <v>0</v>
      </c>
      <c r="BC232" s="67">
        <f t="shared" ref="BC232" si="212">BB232</f>
        <v>0</v>
      </c>
      <c r="BD232" s="67">
        <f t="shared" ref="BD232" si="213">BC232</f>
        <v>0</v>
      </c>
      <c r="BE232" s="67">
        <f t="shared" ref="BE232" si="214">BD232</f>
        <v>0</v>
      </c>
      <c r="BF232" s="67">
        <f t="shared" ref="BF232" si="215">BE232</f>
        <v>0</v>
      </c>
      <c r="BH232" s="64">
        <f t="shared" ca="1" si="189"/>
        <v>0</v>
      </c>
      <c r="BI232" s="64">
        <f t="shared" ca="1" si="189"/>
        <v>0</v>
      </c>
      <c r="BJ232" s="64">
        <f t="shared" ca="1" si="189"/>
        <v>0</v>
      </c>
      <c r="BK232" s="64">
        <f t="shared" ca="1" si="189"/>
        <v>0</v>
      </c>
      <c r="BL232" s="64">
        <f t="shared" ca="1" si="189"/>
        <v>0</v>
      </c>
      <c r="BM232" s="64">
        <f t="shared" ca="1" si="189"/>
        <v>0</v>
      </c>
      <c r="BN232" s="64">
        <f t="shared" ca="1" si="189"/>
        <v>0</v>
      </c>
      <c r="BO232" s="64">
        <f t="shared" ca="1" si="189"/>
        <v>0</v>
      </c>
      <c r="BP232" s="64">
        <f t="shared" ca="1" si="189"/>
        <v>0</v>
      </c>
      <c r="BQ232" s="64">
        <f t="shared" ca="1" si="189"/>
        <v>0</v>
      </c>
      <c r="BR232" s="64">
        <f t="shared" ca="1" si="189"/>
        <v>0</v>
      </c>
      <c r="BS232" s="64">
        <f t="shared" ca="1" si="189"/>
        <v>0</v>
      </c>
      <c r="BT232" s="64">
        <f t="shared" ca="1" si="189"/>
        <v>0</v>
      </c>
      <c r="BU232" s="64">
        <f t="shared" ca="1" si="189"/>
        <v>0</v>
      </c>
      <c r="BV232" s="64">
        <f t="shared" ca="1" si="189"/>
        <v>0</v>
      </c>
      <c r="BW232" s="64">
        <f t="shared" ca="1" si="189"/>
        <v>0</v>
      </c>
      <c r="BY232" s="64">
        <f t="shared" ca="1" si="190"/>
        <v>0</v>
      </c>
      <c r="BZ232" s="64">
        <f t="shared" ca="1" si="190"/>
        <v>0</v>
      </c>
      <c r="CA232" s="64">
        <f t="shared" ca="1" si="190"/>
        <v>0</v>
      </c>
      <c r="CB232" s="64">
        <f t="shared" ca="1" si="190"/>
        <v>0</v>
      </c>
    </row>
    <row r="233" spans="2:80" s="62" customFormat="1">
      <c r="B233" s="67" t="s">
        <v>480</v>
      </c>
      <c r="C233" s="69" t="str">
        <f>'Get Started'!$D$8</f>
        <v>$</v>
      </c>
      <c r="D233" s="67" t="s">
        <v>62</v>
      </c>
      <c r="E233" s="62" t="s">
        <v>576</v>
      </c>
      <c r="K233" s="70"/>
      <c r="L233" s="67">
        <v>0</v>
      </c>
      <c r="M233" s="67">
        <f t="shared" ref="M233:AT233" si="216">L233</f>
        <v>0</v>
      </c>
      <c r="N233" s="67">
        <f t="shared" si="216"/>
        <v>0</v>
      </c>
      <c r="O233" s="67">
        <f t="shared" si="216"/>
        <v>0</v>
      </c>
      <c r="P233" s="67">
        <f t="shared" si="216"/>
        <v>0</v>
      </c>
      <c r="Q233" s="67">
        <f t="shared" si="216"/>
        <v>0</v>
      </c>
      <c r="R233" s="67">
        <f t="shared" si="216"/>
        <v>0</v>
      </c>
      <c r="S233" s="67">
        <f t="shared" si="216"/>
        <v>0</v>
      </c>
      <c r="T233" s="67">
        <f t="shared" si="216"/>
        <v>0</v>
      </c>
      <c r="U233" s="67">
        <f t="shared" si="216"/>
        <v>0</v>
      </c>
      <c r="V233" s="67">
        <f t="shared" si="216"/>
        <v>0</v>
      </c>
      <c r="W233" s="67">
        <f t="shared" si="216"/>
        <v>0</v>
      </c>
      <c r="X233" s="67">
        <f t="shared" si="216"/>
        <v>0</v>
      </c>
      <c r="Y233" s="67">
        <f t="shared" si="216"/>
        <v>0</v>
      </c>
      <c r="Z233" s="67">
        <f t="shared" si="216"/>
        <v>0</v>
      </c>
      <c r="AA233" s="67">
        <f t="shared" si="216"/>
        <v>0</v>
      </c>
      <c r="AB233" s="67">
        <f t="shared" si="216"/>
        <v>0</v>
      </c>
      <c r="AC233" s="67">
        <f t="shared" si="216"/>
        <v>0</v>
      </c>
      <c r="AD233" s="67">
        <f t="shared" si="216"/>
        <v>0</v>
      </c>
      <c r="AE233" s="67">
        <f t="shared" si="216"/>
        <v>0</v>
      </c>
      <c r="AF233" s="67">
        <f t="shared" si="216"/>
        <v>0</v>
      </c>
      <c r="AG233" s="67">
        <f t="shared" si="216"/>
        <v>0</v>
      </c>
      <c r="AH233" s="67">
        <f t="shared" si="216"/>
        <v>0</v>
      </c>
      <c r="AI233" s="67">
        <f t="shared" si="216"/>
        <v>0</v>
      </c>
      <c r="AJ233" s="67">
        <f t="shared" si="216"/>
        <v>0</v>
      </c>
      <c r="AK233" s="67">
        <f t="shared" si="216"/>
        <v>0</v>
      </c>
      <c r="AL233" s="67">
        <f t="shared" si="216"/>
        <v>0</v>
      </c>
      <c r="AM233" s="67">
        <f t="shared" si="216"/>
        <v>0</v>
      </c>
      <c r="AN233" s="67">
        <f t="shared" si="216"/>
        <v>0</v>
      </c>
      <c r="AO233" s="67">
        <f t="shared" si="216"/>
        <v>0</v>
      </c>
      <c r="AP233" s="67">
        <f t="shared" si="216"/>
        <v>0</v>
      </c>
      <c r="AQ233" s="67">
        <f t="shared" si="216"/>
        <v>0</v>
      </c>
      <c r="AR233" s="67">
        <f t="shared" si="216"/>
        <v>0</v>
      </c>
      <c r="AS233" s="67">
        <f t="shared" si="216"/>
        <v>0</v>
      </c>
      <c r="AT233" s="67">
        <f t="shared" si="216"/>
        <v>0</v>
      </c>
      <c r="AU233" s="67">
        <f t="shared" si="192"/>
        <v>0</v>
      </c>
      <c r="AV233" s="67">
        <f t="shared" si="193"/>
        <v>0</v>
      </c>
      <c r="AW233" s="67">
        <f t="shared" si="194"/>
        <v>0</v>
      </c>
      <c r="AX233" s="67">
        <f t="shared" si="195"/>
        <v>0</v>
      </c>
      <c r="AY233" s="67">
        <f t="shared" si="196"/>
        <v>0</v>
      </c>
      <c r="AZ233" s="67">
        <f t="shared" si="197"/>
        <v>0</v>
      </c>
      <c r="BA233" s="67">
        <f t="shared" si="198"/>
        <v>0</v>
      </c>
      <c r="BB233" s="67">
        <f t="shared" si="199"/>
        <v>0</v>
      </c>
      <c r="BC233" s="67">
        <f t="shared" si="200"/>
        <v>0</v>
      </c>
      <c r="BD233" s="67">
        <f t="shared" si="201"/>
        <v>0</v>
      </c>
      <c r="BE233" s="67">
        <f t="shared" si="202"/>
        <v>0</v>
      </c>
      <c r="BF233" s="67">
        <f t="shared" si="203"/>
        <v>0</v>
      </c>
      <c r="BH233" s="64">
        <f t="shared" ca="1" si="189"/>
        <v>0</v>
      </c>
      <c r="BI233" s="64">
        <f t="shared" ca="1" si="189"/>
        <v>0</v>
      </c>
      <c r="BJ233" s="64">
        <f t="shared" ca="1" si="189"/>
        <v>0</v>
      </c>
      <c r="BK233" s="64">
        <f t="shared" ca="1" si="189"/>
        <v>0</v>
      </c>
      <c r="BL233" s="64">
        <f t="shared" ca="1" si="189"/>
        <v>0</v>
      </c>
      <c r="BM233" s="64">
        <f t="shared" ca="1" si="189"/>
        <v>0</v>
      </c>
      <c r="BN233" s="64">
        <f t="shared" ca="1" si="189"/>
        <v>0</v>
      </c>
      <c r="BO233" s="64">
        <f t="shared" ca="1" si="189"/>
        <v>0</v>
      </c>
      <c r="BP233" s="64">
        <f t="shared" ca="1" si="189"/>
        <v>0</v>
      </c>
      <c r="BQ233" s="64">
        <f t="shared" ca="1" si="189"/>
        <v>0</v>
      </c>
      <c r="BR233" s="64">
        <f t="shared" ca="1" si="189"/>
        <v>0</v>
      </c>
      <c r="BS233" s="64">
        <f t="shared" ca="1" si="189"/>
        <v>0</v>
      </c>
      <c r="BT233" s="64">
        <f t="shared" ca="1" si="189"/>
        <v>0</v>
      </c>
      <c r="BU233" s="64">
        <f t="shared" ca="1" si="189"/>
        <v>0</v>
      </c>
      <c r="BV233" s="64">
        <f t="shared" ca="1" si="189"/>
        <v>0</v>
      </c>
      <c r="BW233" s="64">
        <f t="shared" ca="1" si="189"/>
        <v>0</v>
      </c>
      <c r="BY233" s="64">
        <f t="shared" ca="1" si="190"/>
        <v>0</v>
      </c>
      <c r="BZ233" s="64">
        <f t="shared" ca="1" si="190"/>
        <v>0</v>
      </c>
      <c r="CA233" s="64">
        <f t="shared" ca="1" si="190"/>
        <v>0</v>
      </c>
      <c r="CB233" s="64">
        <f t="shared" ca="1" si="190"/>
        <v>0</v>
      </c>
    </row>
    <row r="234" spans="2:80" s="62" customFormat="1">
      <c r="B234" s="198" t="s">
        <v>592</v>
      </c>
      <c r="C234" s="69"/>
      <c r="L234" s="64"/>
      <c r="M234" s="64"/>
      <c r="N234" s="64"/>
      <c r="O234" s="64"/>
      <c r="P234" s="64"/>
      <c r="Q234" s="64"/>
      <c r="R234" s="64"/>
      <c r="S234" s="64"/>
      <c r="T234" s="64"/>
      <c r="U234" s="64"/>
      <c r="V234" s="64"/>
      <c r="W234" s="64"/>
      <c r="X234" s="64"/>
      <c r="Y234" s="64"/>
      <c r="Z234" s="64"/>
      <c r="AA234" s="64"/>
      <c r="AB234" s="64"/>
      <c r="AC234" s="64"/>
      <c r="AD234" s="64"/>
      <c r="AE234" s="64"/>
      <c r="AF234" s="64"/>
      <c r="AG234" s="64"/>
      <c r="AH234" s="64"/>
      <c r="AI234" s="64"/>
      <c r="AJ234" s="64"/>
      <c r="AK234" s="64"/>
      <c r="AL234" s="64"/>
      <c r="AM234" s="64"/>
      <c r="AN234" s="64"/>
      <c r="AO234" s="64"/>
      <c r="AP234" s="64"/>
      <c r="AQ234" s="64"/>
      <c r="AR234" s="64"/>
      <c r="AS234" s="64"/>
      <c r="AT234" s="64"/>
      <c r="AU234" s="64"/>
      <c r="AV234" s="64"/>
      <c r="AW234" s="64"/>
      <c r="AX234" s="64"/>
      <c r="AY234" s="64"/>
      <c r="AZ234" s="64"/>
      <c r="BA234" s="64"/>
      <c r="BB234" s="64"/>
      <c r="BC234" s="64"/>
      <c r="BD234" s="64"/>
      <c r="BE234" s="64"/>
      <c r="BF234" s="64"/>
      <c r="BH234" s="64"/>
      <c r="BI234" s="64"/>
      <c r="BJ234" s="64"/>
      <c r="BK234" s="64"/>
      <c r="BL234" s="64"/>
      <c r="BM234" s="64"/>
      <c r="BN234" s="64"/>
      <c r="BO234" s="64"/>
      <c r="BP234" s="64"/>
      <c r="BQ234" s="64"/>
      <c r="BR234" s="64"/>
      <c r="BS234" s="64"/>
      <c r="BT234" s="64"/>
      <c r="BU234" s="64"/>
      <c r="BV234" s="64"/>
      <c r="BW234" s="64"/>
      <c r="BY234" s="64"/>
      <c r="BZ234" s="64"/>
      <c r="CA234" s="64"/>
      <c r="CB234" s="64"/>
    </row>
    <row r="235" spans="2:80" s="62" customFormat="1">
      <c r="C235" s="69"/>
      <c r="L235" s="64"/>
      <c r="M235" s="64"/>
      <c r="N235" s="64"/>
      <c r="O235" s="64"/>
      <c r="P235" s="64"/>
      <c r="Q235" s="64"/>
      <c r="R235" s="64"/>
      <c r="S235" s="64"/>
      <c r="T235" s="64"/>
      <c r="U235" s="64"/>
      <c r="V235" s="64"/>
      <c r="W235" s="64"/>
      <c r="X235" s="64"/>
      <c r="Y235" s="64"/>
      <c r="Z235" s="64"/>
      <c r="AA235" s="64"/>
      <c r="AB235" s="64"/>
      <c r="AC235" s="64"/>
      <c r="AD235" s="64"/>
      <c r="AE235" s="64"/>
      <c r="AF235" s="64"/>
      <c r="AG235" s="64"/>
      <c r="AH235" s="64"/>
      <c r="AI235" s="64"/>
      <c r="AJ235" s="64"/>
      <c r="AK235" s="64"/>
      <c r="AL235" s="64"/>
      <c r="AM235" s="64"/>
      <c r="AN235" s="64"/>
      <c r="AO235" s="64"/>
      <c r="AP235" s="64"/>
      <c r="AQ235" s="64"/>
      <c r="AR235" s="64"/>
      <c r="AS235" s="64"/>
      <c r="AT235" s="64"/>
      <c r="AU235" s="64"/>
      <c r="AV235" s="64"/>
      <c r="AW235" s="64"/>
      <c r="AX235" s="64"/>
      <c r="AY235" s="64"/>
      <c r="AZ235" s="64"/>
      <c r="BA235" s="64"/>
      <c r="BB235" s="64"/>
      <c r="BC235" s="64"/>
      <c r="BD235" s="64"/>
      <c r="BE235" s="64"/>
      <c r="BF235" s="64"/>
      <c r="BH235" s="64"/>
      <c r="BI235" s="64"/>
      <c r="BJ235" s="64"/>
      <c r="BK235" s="64"/>
      <c r="BL235" s="64"/>
      <c r="BM235" s="64"/>
      <c r="BN235" s="64"/>
      <c r="BO235" s="64"/>
      <c r="BP235" s="64"/>
      <c r="BQ235" s="64"/>
      <c r="BR235" s="64"/>
      <c r="BS235" s="64"/>
      <c r="BT235" s="64"/>
      <c r="BU235" s="64"/>
      <c r="BV235" s="64"/>
      <c r="BW235" s="64"/>
      <c r="BY235" s="64"/>
      <c r="BZ235" s="64"/>
      <c r="CA235" s="64"/>
      <c r="CB235" s="64"/>
    </row>
    <row r="236" spans="2:80" s="62" customFormat="1">
      <c r="C236" s="69"/>
      <c r="L236" s="64"/>
      <c r="M236" s="64"/>
      <c r="N236" s="64"/>
      <c r="O236" s="64"/>
      <c r="P236" s="64"/>
      <c r="Q236" s="64"/>
      <c r="R236" s="64"/>
      <c r="S236" s="64"/>
      <c r="T236" s="64"/>
      <c r="U236" s="64"/>
      <c r="V236" s="64"/>
      <c r="W236" s="64"/>
      <c r="X236" s="64"/>
      <c r="Y236" s="64"/>
      <c r="Z236" s="64"/>
      <c r="AA236" s="64"/>
      <c r="AB236" s="64"/>
      <c r="AC236" s="64"/>
      <c r="AD236" s="64"/>
      <c r="AE236" s="64"/>
      <c r="AF236" s="64"/>
      <c r="AG236" s="64"/>
      <c r="AH236" s="64"/>
      <c r="AI236" s="64"/>
      <c r="AJ236" s="64"/>
      <c r="AK236" s="64"/>
      <c r="AL236" s="64"/>
      <c r="AM236" s="64"/>
      <c r="AN236" s="64"/>
      <c r="AO236" s="64"/>
      <c r="AP236" s="64"/>
      <c r="AQ236" s="64"/>
      <c r="AR236" s="64"/>
      <c r="AS236" s="64"/>
      <c r="AT236" s="64"/>
      <c r="AU236" s="64"/>
      <c r="AV236" s="64"/>
      <c r="AW236" s="64"/>
      <c r="AX236" s="64"/>
      <c r="AY236" s="64"/>
      <c r="AZ236" s="64"/>
      <c r="BA236" s="64"/>
      <c r="BB236" s="64"/>
      <c r="BC236" s="64"/>
      <c r="BD236" s="64"/>
      <c r="BE236" s="64"/>
      <c r="BF236" s="64"/>
      <c r="BH236" s="64"/>
      <c r="BI236" s="64"/>
      <c r="BJ236" s="64"/>
      <c r="BK236" s="64"/>
      <c r="BL236" s="64"/>
      <c r="BM236" s="64"/>
      <c r="BN236" s="64"/>
      <c r="BO236" s="64"/>
      <c r="BP236" s="64"/>
      <c r="BQ236" s="64"/>
      <c r="BR236" s="64"/>
      <c r="BS236" s="64"/>
      <c r="BT236" s="64"/>
      <c r="BU236" s="64"/>
      <c r="BV236" s="64"/>
      <c r="BW236" s="64"/>
      <c r="BY236" s="64"/>
      <c r="BZ236" s="64"/>
      <c r="CA236" s="64"/>
      <c r="CB236" s="64"/>
    </row>
    <row r="237" spans="2:80" s="62" customFormat="1">
      <c r="B237" s="48" t="s">
        <v>582</v>
      </c>
      <c r="C237" s="68"/>
      <c r="D237" s="66" t="s">
        <v>484</v>
      </c>
      <c r="E237" s="62" t="s">
        <v>595</v>
      </c>
      <c r="BH237" s="64"/>
      <c r="BI237" s="64"/>
      <c r="BJ237" s="64"/>
      <c r="BK237" s="64"/>
      <c r="BL237" s="64"/>
      <c r="BM237" s="64"/>
      <c r="BN237" s="64"/>
      <c r="BO237" s="64"/>
      <c r="BP237" s="64"/>
      <c r="BQ237" s="64"/>
      <c r="BR237" s="64"/>
      <c r="BS237" s="64"/>
      <c r="BT237" s="64"/>
      <c r="BU237" s="64"/>
      <c r="BV237" s="64"/>
      <c r="BW237" s="64"/>
      <c r="BY237" s="64"/>
      <c r="BZ237" s="64"/>
      <c r="CA237" s="64"/>
      <c r="CB237" s="64"/>
    </row>
    <row r="238" spans="2:80" s="62" customFormat="1">
      <c r="B238" s="48"/>
      <c r="C238" s="68"/>
      <c r="BH238" s="64"/>
      <c r="BI238" s="64"/>
      <c r="BJ238" s="64"/>
      <c r="BK238" s="64"/>
      <c r="BL238" s="64"/>
      <c r="BM238" s="64"/>
      <c r="BN238" s="64"/>
      <c r="BO238" s="64"/>
      <c r="BP238" s="64"/>
      <c r="BQ238" s="64"/>
      <c r="BR238" s="64"/>
      <c r="BS238" s="64"/>
      <c r="BT238" s="64"/>
      <c r="BU238" s="64"/>
      <c r="BV238" s="64"/>
      <c r="BW238" s="64"/>
      <c r="BY238" s="64"/>
      <c r="BZ238" s="64"/>
      <c r="CA238" s="64"/>
      <c r="CB238" s="64"/>
    </row>
    <row r="239" spans="2:80" s="62" customFormat="1">
      <c r="B239" s="67" t="s">
        <v>95</v>
      </c>
      <c r="C239" s="69" t="str">
        <f>'Get Started'!$D$8</f>
        <v>$</v>
      </c>
      <c r="D239" s="67" t="s">
        <v>37</v>
      </c>
      <c r="E239" s="70" t="s">
        <v>594</v>
      </c>
      <c r="F239" s="70"/>
      <c r="G239" s="70"/>
      <c r="H239" s="70"/>
      <c r="I239" s="70"/>
      <c r="J239" s="70"/>
      <c r="L239" s="67">
        <v>0</v>
      </c>
      <c r="M239" s="67">
        <f t="shared" ref="M239:M244" si="217">L239</f>
        <v>0</v>
      </c>
      <c r="N239" s="67">
        <f t="shared" ref="N239:N244" si="218">M239</f>
        <v>0</v>
      </c>
      <c r="O239" s="67">
        <f t="shared" ref="O239:O244" si="219">N239</f>
        <v>0</v>
      </c>
      <c r="P239" s="67">
        <f t="shared" ref="P239:P244" si="220">O239</f>
        <v>0</v>
      </c>
      <c r="Q239" s="67">
        <f t="shared" ref="Q239:Q244" si="221">P239</f>
        <v>0</v>
      </c>
      <c r="R239" s="67">
        <f t="shared" ref="R239:R244" si="222">Q239</f>
        <v>0</v>
      </c>
      <c r="S239" s="67">
        <f t="shared" ref="S239:S244" si="223">R239</f>
        <v>0</v>
      </c>
      <c r="T239" s="67">
        <f t="shared" ref="T239:T244" si="224">S239</f>
        <v>0</v>
      </c>
      <c r="U239" s="67">
        <f t="shared" ref="U239:U244" si="225">T239</f>
        <v>0</v>
      </c>
      <c r="V239" s="67">
        <f t="shared" ref="V239:V244" si="226">U239</f>
        <v>0</v>
      </c>
      <c r="W239" s="67">
        <f t="shared" ref="W239:W244" si="227">V239</f>
        <v>0</v>
      </c>
      <c r="X239" s="67">
        <f t="shared" ref="X239:X244" si="228">W239</f>
        <v>0</v>
      </c>
      <c r="Y239" s="67">
        <f t="shared" ref="Y239:Y244" si="229">X239</f>
        <v>0</v>
      </c>
      <c r="Z239" s="67">
        <f t="shared" ref="Z239:Z244" si="230">Y239</f>
        <v>0</v>
      </c>
      <c r="AA239" s="67">
        <f t="shared" ref="AA239:AA244" si="231">Z239</f>
        <v>0</v>
      </c>
      <c r="AB239" s="67">
        <f t="shared" ref="AB239:AB244" si="232">AA239</f>
        <v>0</v>
      </c>
      <c r="AC239" s="67">
        <f t="shared" ref="AC239:AC244" si="233">AB239</f>
        <v>0</v>
      </c>
      <c r="AD239" s="67">
        <f t="shared" ref="AD239:AD244" si="234">AC239</f>
        <v>0</v>
      </c>
      <c r="AE239" s="67">
        <f t="shared" ref="AE239:AE244" si="235">AD239</f>
        <v>0</v>
      </c>
      <c r="AF239" s="67">
        <f t="shared" ref="AF239:AF244" si="236">AE239</f>
        <v>0</v>
      </c>
      <c r="AG239" s="67">
        <f t="shared" ref="AG239:AG244" si="237">AF239</f>
        <v>0</v>
      </c>
      <c r="AH239" s="67">
        <f t="shared" ref="AH239:AH244" si="238">AG239</f>
        <v>0</v>
      </c>
      <c r="AI239" s="67">
        <f t="shared" ref="AI239:AI244" si="239">AH239</f>
        <v>0</v>
      </c>
      <c r="AJ239" s="67">
        <f t="shared" ref="AJ239:AJ244" si="240">AI239</f>
        <v>0</v>
      </c>
      <c r="AK239" s="67">
        <f t="shared" ref="AK239:AK244" si="241">AJ239</f>
        <v>0</v>
      </c>
      <c r="AL239" s="67">
        <f t="shared" ref="AL239:AL244" si="242">AK239</f>
        <v>0</v>
      </c>
      <c r="AM239" s="67">
        <f t="shared" ref="AM239:AM244" si="243">AL239</f>
        <v>0</v>
      </c>
      <c r="AN239" s="67">
        <f t="shared" ref="AN239:AN244" si="244">AM239</f>
        <v>0</v>
      </c>
      <c r="AO239" s="67">
        <f t="shared" ref="AO239:AO244" si="245">AN239</f>
        <v>0</v>
      </c>
      <c r="AP239" s="67">
        <f t="shared" ref="AP239:AP244" si="246">AO239</f>
        <v>0</v>
      </c>
      <c r="AQ239" s="67">
        <f t="shared" ref="AQ239:AQ244" si="247">AP239</f>
        <v>0</v>
      </c>
      <c r="AR239" s="67">
        <f t="shared" ref="AR239:AR244" si="248">AQ239</f>
        <v>0</v>
      </c>
      <c r="AS239" s="67">
        <f t="shared" ref="AS239:AS244" si="249">AR239</f>
        <v>0</v>
      </c>
      <c r="AT239" s="67">
        <f t="shared" ref="AT239:AT244" si="250">AS239</f>
        <v>0</v>
      </c>
      <c r="AU239" s="67">
        <f t="shared" ref="AU239:AU244" si="251">AT239</f>
        <v>0</v>
      </c>
      <c r="AV239" s="67">
        <f t="shared" ref="AV239:AV244" si="252">AU239</f>
        <v>0</v>
      </c>
      <c r="AW239" s="67">
        <f t="shared" ref="AW239:AW244" si="253">AV239</f>
        <v>0</v>
      </c>
      <c r="AX239" s="67">
        <f t="shared" ref="AX239:AX244" si="254">AW239</f>
        <v>0</v>
      </c>
      <c r="AY239" s="67">
        <f t="shared" ref="AY239:AY244" si="255">AX239</f>
        <v>0</v>
      </c>
      <c r="AZ239" s="67">
        <f t="shared" ref="AZ239:AZ244" si="256">AY239</f>
        <v>0</v>
      </c>
      <c r="BA239" s="67">
        <f t="shared" ref="BA239:BA244" si="257">AZ239</f>
        <v>0</v>
      </c>
      <c r="BB239" s="67">
        <f t="shared" ref="BB239:BB244" si="258">BA239</f>
        <v>0</v>
      </c>
      <c r="BC239" s="67">
        <f t="shared" ref="BC239:BC244" si="259">BB239</f>
        <v>0</v>
      </c>
      <c r="BD239" s="67">
        <f t="shared" ref="BD239:BD244" si="260">BC239</f>
        <v>0</v>
      </c>
      <c r="BE239" s="67">
        <f t="shared" ref="BE239:BE244" si="261">BD239</f>
        <v>0</v>
      </c>
      <c r="BF239" s="67">
        <f t="shared" ref="BF239:BF244" si="262">BE239</f>
        <v>0</v>
      </c>
      <c r="BH239" s="64">
        <f t="shared" ref="BH239:BW244" ca="1" si="263">SUMIFS($L239:$BF239,$L$6:$BF$6,BH$6,$L$7:$BF$7,BH$7)</f>
        <v>0</v>
      </c>
      <c r="BI239" s="64">
        <f t="shared" ca="1" si="263"/>
        <v>0</v>
      </c>
      <c r="BJ239" s="64">
        <f t="shared" ca="1" si="263"/>
        <v>0</v>
      </c>
      <c r="BK239" s="64">
        <f t="shared" ca="1" si="263"/>
        <v>0</v>
      </c>
      <c r="BL239" s="64">
        <f t="shared" ca="1" si="263"/>
        <v>0</v>
      </c>
      <c r="BM239" s="64">
        <f t="shared" ca="1" si="263"/>
        <v>0</v>
      </c>
      <c r="BN239" s="64">
        <f t="shared" ca="1" si="263"/>
        <v>0</v>
      </c>
      <c r="BO239" s="64">
        <f t="shared" ca="1" si="263"/>
        <v>0</v>
      </c>
      <c r="BP239" s="64">
        <f t="shared" ca="1" si="263"/>
        <v>0</v>
      </c>
      <c r="BQ239" s="64">
        <f t="shared" ca="1" si="263"/>
        <v>0</v>
      </c>
      <c r="BR239" s="64">
        <f t="shared" ca="1" si="263"/>
        <v>0</v>
      </c>
      <c r="BS239" s="64">
        <f t="shared" ca="1" si="263"/>
        <v>0</v>
      </c>
      <c r="BT239" s="64">
        <f t="shared" ca="1" si="263"/>
        <v>0</v>
      </c>
      <c r="BU239" s="64">
        <f t="shared" ca="1" si="263"/>
        <v>0</v>
      </c>
      <c r="BV239" s="64">
        <f t="shared" ca="1" si="263"/>
        <v>0</v>
      </c>
      <c r="BW239" s="64">
        <f t="shared" ca="1" si="263"/>
        <v>0</v>
      </c>
      <c r="BY239" s="64">
        <f t="shared" ref="BY239:CB244" ca="1" si="264">SUMIFS($L239:$BF239,$L$6:$BF$6,BY$6)</f>
        <v>0</v>
      </c>
      <c r="BZ239" s="64">
        <f t="shared" ca="1" si="264"/>
        <v>0</v>
      </c>
      <c r="CA239" s="64">
        <f t="shared" ca="1" si="264"/>
        <v>0</v>
      </c>
      <c r="CB239" s="64">
        <f t="shared" ca="1" si="264"/>
        <v>0</v>
      </c>
    </row>
    <row r="240" spans="2:80" s="62" customFormat="1">
      <c r="B240" s="67" t="s">
        <v>96</v>
      </c>
      <c r="C240" s="69" t="str">
        <f>'Get Started'!$D$8</f>
        <v>$</v>
      </c>
      <c r="D240" s="67" t="s">
        <v>37</v>
      </c>
      <c r="E240" s="70" t="s">
        <v>594</v>
      </c>
      <c r="F240" s="70"/>
      <c r="G240" s="70"/>
      <c r="H240" s="70"/>
      <c r="I240" s="70"/>
      <c r="J240" s="70"/>
      <c r="L240" s="67">
        <v>0</v>
      </c>
      <c r="M240" s="67">
        <f t="shared" si="217"/>
        <v>0</v>
      </c>
      <c r="N240" s="67">
        <f t="shared" si="218"/>
        <v>0</v>
      </c>
      <c r="O240" s="67">
        <f t="shared" si="219"/>
        <v>0</v>
      </c>
      <c r="P240" s="67">
        <f t="shared" si="220"/>
        <v>0</v>
      </c>
      <c r="Q240" s="67">
        <f t="shared" si="221"/>
        <v>0</v>
      </c>
      <c r="R240" s="67">
        <f t="shared" si="222"/>
        <v>0</v>
      </c>
      <c r="S240" s="67">
        <f t="shared" si="223"/>
        <v>0</v>
      </c>
      <c r="T240" s="67">
        <f t="shared" si="224"/>
        <v>0</v>
      </c>
      <c r="U240" s="67">
        <f t="shared" si="225"/>
        <v>0</v>
      </c>
      <c r="V240" s="67">
        <f t="shared" si="226"/>
        <v>0</v>
      </c>
      <c r="W240" s="67">
        <f t="shared" si="227"/>
        <v>0</v>
      </c>
      <c r="X240" s="67">
        <f t="shared" si="228"/>
        <v>0</v>
      </c>
      <c r="Y240" s="67">
        <f t="shared" si="229"/>
        <v>0</v>
      </c>
      <c r="Z240" s="67">
        <f t="shared" si="230"/>
        <v>0</v>
      </c>
      <c r="AA240" s="67">
        <f t="shared" si="231"/>
        <v>0</v>
      </c>
      <c r="AB240" s="67">
        <f t="shared" si="232"/>
        <v>0</v>
      </c>
      <c r="AC240" s="67">
        <f t="shared" si="233"/>
        <v>0</v>
      </c>
      <c r="AD240" s="67">
        <f t="shared" si="234"/>
        <v>0</v>
      </c>
      <c r="AE240" s="67">
        <f t="shared" si="235"/>
        <v>0</v>
      </c>
      <c r="AF240" s="67">
        <f t="shared" si="236"/>
        <v>0</v>
      </c>
      <c r="AG240" s="67">
        <f t="shared" si="237"/>
        <v>0</v>
      </c>
      <c r="AH240" s="67">
        <f t="shared" si="238"/>
        <v>0</v>
      </c>
      <c r="AI240" s="67">
        <f t="shared" si="239"/>
        <v>0</v>
      </c>
      <c r="AJ240" s="67">
        <f t="shared" si="240"/>
        <v>0</v>
      </c>
      <c r="AK240" s="67">
        <f t="shared" si="241"/>
        <v>0</v>
      </c>
      <c r="AL240" s="67">
        <f t="shared" si="242"/>
        <v>0</v>
      </c>
      <c r="AM240" s="67">
        <f t="shared" si="243"/>
        <v>0</v>
      </c>
      <c r="AN240" s="67">
        <f t="shared" si="244"/>
        <v>0</v>
      </c>
      <c r="AO240" s="67">
        <f t="shared" si="245"/>
        <v>0</v>
      </c>
      <c r="AP240" s="67">
        <f t="shared" si="246"/>
        <v>0</v>
      </c>
      <c r="AQ240" s="67">
        <f t="shared" si="247"/>
        <v>0</v>
      </c>
      <c r="AR240" s="67">
        <f t="shared" si="248"/>
        <v>0</v>
      </c>
      <c r="AS240" s="67">
        <f t="shared" si="249"/>
        <v>0</v>
      </c>
      <c r="AT240" s="67">
        <f t="shared" si="250"/>
        <v>0</v>
      </c>
      <c r="AU240" s="67">
        <f t="shared" si="251"/>
        <v>0</v>
      </c>
      <c r="AV240" s="67">
        <f t="shared" si="252"/>
        <v>0</v>
      </c>
      <c r="AW240" s="67">
        <f t="shared" si="253"/>
        <v>0</v>
      </c>
      <c r="AX240" s="67">
        <f t="shared" si="254"/>
        <v>0</v>
      </c>
      <c r="AY240" s="67">
        <f t="shared" si="255"/>
        <v>0</v>
      </c>
      <c r="AZ240" s="67">
        <f t="shared" si="256"/>
        <v>0</v>
      </c>
      <c r="BA240" s="67">
        <f t="shared" si="257"/>
        <v>0</v>
      </c>
      <c r="BB240" s="67">
        <f t="shared" si="258"/>
        <v>0</v>
      </c>
      <c r="BC240" s="67">
        <f t="shared" si="259"/>
        <v>0</v>
      </c>
      <c r="BD240" s="67">
        <f t="shared" si="260"/>
        <v>0</v>
      </c>
      <c r="BE240" s="67">
        <f t="shared" si="261"/>
        <v>0</v>
      </c>
      <c r="BF240" s="67">
        <f t="shared" si="262"/>
        <v>0</v>
      </c>
      <c r="BH240" s="64">
        <f t="shared" ca="1" si="263"/>
        <v>0</v>
      </c>
      <c r="BI240" s="64">
        <f t="shared" ca="1" si="263"/>
        <v>0</v>
      </c>
      <c r="BJ240" s="64">
        <f t="shared" ca="1" si="263"/>
        <v>0</v>
      </c>
      <c r="BK240" s="64">
        <f t="shared" ca="1" si="263"/>
        <v>0</v>
      </c>
      <c r="BL240" s="64">
        <f t="shared" ca="1" si="263"/>
        <v>0</v>
      </c>
      <c r="BM240" s="64">
        <f t="shared" ca="1" si="263"/>
        <v>0</v>
      </c>
      <c r="BN240" s="64">
        <f t="shared" ca="1" si="263"/>
        <v>0</v>
      </c>
      <c r="BO240" s="64">
        <f t="shared" ca="1" si="263"/>
        <v>0</v>
      </c>
      <c r="BP240" s="64">
        <f t="shared" ca="1" si="263"/>
        <v>0</v>
      </c>
      <c r="BQ240" s="64">
        <f t="shared" ca="1" si="263"/>
        <v>0</v>
      </c>
      <c r="BR240" s="64">
        <f t="shared" ca="1" si="263"/>
        <v>0</v>
      </c>
      <c r="BS240" s="64">
        <f t="shared" ca="1" si="263"/>
        <v>0</v>
      </c>
      <c r="BT240" s="64">
        <f t="shared" ca="1" si="263"/>
        <v>0</v>
      </c>
      <c r="BU240" s="64">
        <f t="shared" ca="1" si="263"/>
        <v>0</v>
      </c>
      <c r="BV240" s="64">
        <f t="shared" ca="1" si="263"/>
        <v>0</v>
      </c>
      <c r="BW240" s="64">
        <f t="shared" ca="1" si="263"/>
        <v>0</v>
      </c>
      <c r="BY240" s="64">
        <f t="shared" ca="1" si="264"/>
        <v>0</v>
      </c>
      <c r="BZ240" s="64">
        <f t="shared" ca="1" si="264"/>
        <v>0</v>
      </c>
      <c r="CA240" s="64">
        <f t="shared" ca="1" si="264"/>
        <v>0</v>
      </c>
      <c r="CB240" s="64">
        <f t="shared" ca="1" si="264"/>
        <v>0</v>
      </c>
    </row>
    <row r="241" spans="2:80" s="62" customFormat="1">
      <c r="B241" s="67" t="s">
        <v>97</v>
      </c>
      <c r="C241" s="69" t="str">
        <f>'Get Started'!$D$8</f>
        <v>$</v>
      </c>
      <c r="D241" s="67" t="s">
        <v>37</v>
      </c>
      <c r="E241" s="70" t="s">
        <v>594</v>
      </c>
      <c r="F241" s="70"/>
      <c r="G241" s="70"/>
      <c r="H241" s="70"/>
      <c r="I241" s="70"/>
      <c r="J241" s="70"/>
      <c r="L241" s="67">
        <v>0</v>
      </c>
      <c r="M241" s="67">
        <f t="shared" si="217"/>
        <v>0</v>
      </c>
      <c r="N241" s="67">
        <f t="shared" si="218"/>
        <v>0</v>
      </c>
      <c r="O241" s="67">
        <f t="shared" si="219"/>
        <v>0</v>
      </c>
      <c r="P241" s="67">
        <f t="shared" si="220"/>
        <v>0</v>
      </c>
      <c r="Q241" s="67">
        <f t="shared" si="221"/>
        <v>0</v>
      </c>
      <c r="R241" s="67">
        <f t="shared" si="222"/>
        <v>0</v>
      </c>
      <c r="S241" s="67">
        <f t="shared" si="223"/>
        <v>0</v>
      </c>
      <c r="T241" s="67">
        <f t="shared" si="224"/>
        <v>0</v>
      </c>
      <c r="U241" s="67">
        <f t="shared" si="225"/>
        <v>0</v>
      </c>
      <c r="V241" s="67">
        <f t="shared" si="226"/>
        <v>0</v>
      </c>
      <c r="W241" s="67">
        <f t="shared" si="227"/>
        <v>0</v>
      </c>
      <c r="X241" s="67">
        <f t="shared" si="228"/>
        <v>0</v>
      </c>
      <c r="Y241" s="67">
        <f t="shared" si="229"/>
        <v>0</v>
      </c>
      <c r="Z241" s="67">
        <f t="shared" si="230"/>
        <v>0</v>
      </c>
      <c r="AA241" s="67">
        <f t="shared" si="231"/>
        <v>0</v>
      </c>
      <c r="AB241" s="67">
        <f t="shared" si="232"/>
        <v>0</v>
      </c>
      <c r="AC241" s="67">
        <f t="shared" si="233"/>
        <v>0</v>
      </c>
      <c r="AD241" s="67">
        <f t="shared" si="234"/>
        <v>0</v>
      </c>
      <c r="AE241" s="67">
        <f t="shared" si="235"/>
        <v>0</v>
      </c>
      <c r="AF241" s="67">
        <f t="shared" si="236"/>
        <v>0</v>
      </c>
      <c r="AG241" s="67">
        <f t="shared" si="237"/>
        <v>0</v>
      </c>
      <c r="AH241" s="67">
        <f t="shared" si="238"/>
        <v>0</v>
      </c>
      <c r="AI241" s="67">
        <f t="shared" si="239"/>
        <v>0</v>
      </c>
      <c r="AJ241" s="67">
        <f t="shared" si="240"/>
        <v>0</v>
      </c>
      <c r="AK241" s="67">
        <f t="shared" si="241"/>
        <v>0</v>
      </c>
      <c r="AL241" s="67">
        <f t="shared" si="242"/>
        <v>0</v>
      </c>
      <c r="AM241" s="67">
        <f t="shared" si="243"/>
        <v>0</v>
      </c>
      <c r="AN241" s="67">
        <f t="shared" si="244"/>
        <v>0</v>
      </c>
      <c r="AO241" s="67">
        <f t="shared" si="245"/>
        <v>0</v>
      </c>
      <c r="AP241" s="67">
        <f t="shared" si="246"/>
        <v>0</v>
      </c>
      <c r="AQ241" s="67">
        <f t="shared" si="247"/>
        <v>0</v>
      </c>
      <c r="AR241" s="67">
        <f t="shared" si="248"/>
        <v>0</v>
      </c>
      <c r="AS241" s="67">
        <f t="shared" si="249"/>
        <v>0</v>
      </c>
      <c r="AT241" s="67">
        <f t="shared" si="250"/>
        <v>0</v>
      </c>
      <c r="AU241" s="67">
        <f t="shared" si="251"/>
        <v>0</v>
      </c>
      <c r="AV241" s="67">
        <f t="shared" si="252"/>
        <v>0</v>
      </c>
      <c r="AW241" s="67">
        <f t="shared" si="253"/>
        <v>0</v>
      </c>
      <c r="AX241" s="67">
        <f t="shared" si="254"/>
        <v>0</v>
      </c>
      <c r="AY241" s="67">
        <f t="shared" si="255"/>
        <v>0</v>
      </c>
      <c r="AZ241" s="67">
        <f t="shared" si="256"/>
        <v>0</v>
      </c>
      <c r="BA241" s="67">
        <f t="shared" si="257"/>
        <v>0</v>
      </c>
      <c r="BB241" s="67">
        <f t="shared" si="258"/>
        <v>0</v>
      </c>
      <c r="BC241" s="67">
        <f t="shared" si="259"/>
        <v>0</v>
      </c>
      <c r="BD241" s="67">
        <f t="shared" si="260"/>
        <v>0</v>
      </c>
      <c r="BE241" s="67">
        <f t="shared" si="261"/>
        <v>0</v>
      </c>
      <c r="BF241" s="67">
        <f t="shared" si="262"/>
        <v>0</v>
      </c>
      <c r="BH241" s="64">
        <f t="shared" ca="1" si="263"/>
        <v>0</v>
      </c>
      <c r="BI241" s="64">
        <f t="shared" ca="1" si="263"/>
        <v>0</v>
      </c>
      <c r="BJ241" s="64">
        <f t="shared" ca="1" si="263"/>
        <v>0</v>
      </c>
      <c r="BK241" s="64">
        <f t="shared" ca="1" si="263"/>
        <v>0</v>
      </c>
      <c r="BL241" s="64">
        <f t="shared" ca="1" si="263"/>
        <v>0</v>
      </c>
      <c r="BM241" s="64">
        <f t="shared" ca="1" si="263"/>
        <v>0</v>
      </c>
      <c r="BN241" s="64">
        <f t="shared" ca="1" si="263"/>
        <v>0</v>
      </c>
      <c r="BO241" s="64">
        <f t="shared" ca="1" si="263"/>
        <v>0</v>
      </c>
      <c r="BP241" s="64">
        <f t="shared" ca="1" si="263"/>
        <v>0</v>
      </c>
      <c r="BQ241" s="64">
        <f t="shared" ca="1" si="263"/>
        <v>0</v>
      </c>
      <c r="BR241" s="64">
        <f t="shared" ca="1" si="263"/>
        <v>0</v>
      </c>
      <c r="BS241" s="64">
        <f t="shared" ca="1" si="263"/>
        <v>0</v>
      </c>
      <c r="BT241" s="64">
        <f t="shared" ca="1" si="263"/>
        <v>0</v>
      </c>
      <c r="BU241" s="64">
        <f t="shared" ca="1" si="263"/>
        <v>0</v>
      </c>
      <c r="BV241" s="64">
        <f t="shared" ca="1" si="263"/>
        <v>0</v>
      </c>
      <c r="BW241" s="64">
        <f t="shared" ca="1" si="263"/>
        <v>0</v>
      </c>
      <c r="BY241" s="64">
        <f t="shared" ca="1" si="264"/>
        <v>0</v>
      </c>
      <c r="BZ241" s="64">
        <f t="shared" ca="1" si="264"/>
        <v>0</v>
      </c>
      <c r="CA241" s="64">
        <f t="shared" ca="1" si="264"/>
        <v>0</v>
      </c>
      <c r="CB241" s="64">
        <f t="shared" ca="1" si="264"/>
        <v>0</v>
      </c>
    </row>
    <row r="242" spans="2:80" s="62" customFormat="1">
      <c r="B242" s="67" t="s">
        <v>98</v>
      </c>
      <c r="C242" s="69" t="str">
        <f>'Get Started'!$D$8</f>
        <v>$</v>
      </c>
      <c r="D242" s="67" t="s">
        <v>37</v>
      </c>
      <c r="E242" s="70" t="s">
        <v>594</v>
      </c>
      <c r="F242" s="70"/>
      <c r="G242" s="70"/>
      <c r="H242" s="70"/>
      <c r="I242" s="70"/>
      <c r="J242" s="70"/>
      <c r="L242" s="67">
        <v>0</v>
      </c>
      <c r="M242" s="67">
        <f t="shared" si="217"/>
        <v>0</v>
      </c>
      <c r="N242" s="67">
        <f t="shared" si="218"/>
        <v>0</v>
      </c>
      <c r="O242" s="67">
        <f t="shared" si="219"/>
        <v>0</v>
      </c>
      <c r="P242" s="67">
        <f t="shared" si="220"/>
        <v>0</v>
      </c>
      <c r="Q242" s="67">
        <f t="shared" si="221"/>
        <v>0</v>
      </c>
      <c r="R242" s="67">
        <f t="shared" si="222"/>
        <v>0</v>
      </c>
      <c r="S242" s="67">
        <f t="shared" si="223"/>
        <v>0</v>
      </c>
      <c r="T242" s="67">
        <f t="shared" si="224"/>
        <v>0</v>
      </c>
      <c r="U242" s="67">
        <f t="shared" si="225"/>
        <v>0</v>
      </c>
      <c r="V242" s="67">
        <f t="shared" si="226"/>
        <v>0</v>
      </c>
      <c r="W242" s="67">
        <f t="shared" si="227"/>
        <v>0</v>
      </c>
      <c r="X242" s="67">
        <f t="shared" si="228"/>
        <v>0</v>
      </c>
      <c r="Y242" s="67">
        <f t="shared" si="229"/>
        <v>0</v>
      </c>
      <c r="Z242" s="67">
        <f t="shared" si="230"/>
        <v>0</v>
      </c>
      <c r="AA242" s="67">
        <f t="shared" si="231"/>
        <v>0</v>
      </c>
      <c r="AB242" s="67">
        <f t="shared" si="232"/>
        <v>0</v>
      </c>
      <c r="AC242" s="67">
        <f t="shared" si="233"/>
        <v>0</v>
      </c>
      <c r="AD242" s="67">
        <f t="shared" si="234"/>
        <v>0</v>
      </c>
      <c r="AE242" s="67">
        <f t="shared" si="235"/>
        <v>0</v>
      </c>
      <c r="AF242" s="67">
        <f t="shared" si="236"/>
        <v>0</v>
      </c>
      <c r="AG242" s="67">
        <f t="shared" si="237"/>
        <v>0</v>
      </c>
      <c r="AH242" s="67">
        <f t="shared" si="238"/>
        <v>0</v>
      </c>
      <c r="AI242" s="67">
        <f t="shared" si="239"/>
        <v>0</v>
      </c>
      <c r="AJ242" s="67">
        <f t="shared" si="240"/>
        <v>0</v>
      </c>
      <c r="AK242" s="67">
        <f t="shared" si="241"/>
        <v>0</v>
      </c>
      <c r="AL242" s="67">
        <f t="shared" si="242"/>
        <v>0</v>
      </c>
      <c r="AM242" s="67">
        <f t="shared" si="243"/>
        <v>0</v>
      </c>
      <c r="AN242" s="67">
        <f t="shared" si="244"/>
        <v>0</v>
      </c>
      <c r="AO242" s="67">
        <f t="shared" si="245"/>
        <v>0</v>
      </c>
      <c r="AP242" s="67">
        <f t="shared" si="246"/>
        <v>0</v>
      </c>
      <c r="AQ242" s="67">
        <f t="shared" si="247"/>
        <v>0</v>
      </c>
      <c r="AR242" s="67">
        <f t="shared" si="248"/>
        <v>0</v>
      </c>
      <c r="AS242" s="67">
        <f t="shared" si="249"/>
        <v>0</v>
      </c>
      <c r="AT242" s="67">
        <f t="shared" si="250"/>
        <v>0</v>
      </c>
      <c r="AU242" s="67">
        <f t="shared" si="251"/>
        <v>0</v>
      </c>
      <c r="AV242" s="67">
        <f t="shared" si="252"/>
        <v>0</v>
      </c>
      <c r="AW242" s="67">
        <f t="shared" si="253"/>
        <v>0</v>
      </c>
      <c r="AX242" s="67">
        <f t="shared" si="254"/>
        <v>0</v>
      </c>
      <c r="AY242" s="67">
        <f t="shared" si="255"/>
        <v>0</v>
      </c>
      <c r="AZ242" s="67">
        <f t="shared" si="256"/>
        <v>0</v>
      </c>
      <c r="BA242" s="67">
        <f t="shared" si="257"/>
        <v>0</v>
      </c>
      <c r="BB242" s="67">
        <f t="shared" si="258"/>
        <v>0</v>
      </c>
      <c r="BC242" s="67">
        <f t="shared" si="259"/>
        <v>0</v>
      </c>
      <c r="BD242" s="67">
        <f t="shared" si="260"/>
        <v>0</v>
      </c>
      <c r="BE242" s="67">
        <f t="shared" si="261"/>
        <v>0</v>
      </c>
      <c r="BF242" s="67">
        <f t="shared" si="262"/>
        <v>0</v>
      </c>
      <c r="BH242" s="64">
        <f t="shared" ca="1" si="263"/>
        <v>0</v>
      </c>
      <c r="BI242" s="64">
        <f t="shared" ca="1" si="263"/>
        <v>0</v>
      </c>
      <c r="BJ242" s="64">
        <f t="shared" ca="1" si="263"/>
        <v>0</v>
      </c>
      <c r="BK242" s="64">
        <f t="shared" ca="1" si="263"/>
        <v>0</v>
      </c>
      <c r="BL242" s="64">
        <f t="shared" ca="1" si="263"/>
        <v>0</v>
      </c>
      <c r="BM242" s="64">
        <f t="shared" ca="1" si="263"/>
        <v>0</v>
      </c>
      <c r="BN242" s="64">
        <f t="shared" ca="1" si="263"/>
        <v>0</v>
      </c>
      <c r="BO242" s="64">
        <f t="shared" ca="1" si="263"/>
        <v>0</v>
      </c>
      <c r="BP242" s="64">
        <f t="shared" ca="1" si="263"/>
        <v>0</v>
      </c>
      <c r="BQ242" s="64">
        <f t="shared" ca="1" si="263"/>
        <v>0</v>
      </c>
      <c r="BR242" s="64">
        <f t="shared" ca="1" si="263"/>
        <v>0</v>
      </c>
      <c r="BS242" s="64">
        <f t="shared" ca="1" si="263"/>
        <v>0</v>
      </c>
      <c r="BT242" s="64">
        <f t="shared" ca="1" si="263"/>
        <v>0</v>
      </c>
      <c r="BU242" s="64">
        <f t="shared" ca="1" si="263"/>
        <v>0</v>
      </c>
      <c r="BV242" s="64">
        <f t="shared" ca="1" si="263"/>
        <v>0</v>
      </c>
      <c r="BW242" s="64">
        <f t="shared" ca="1" si="263"/>
        <v>0</v>
      </c>
      <c r="BY242" s="64">
        <f t="shared" ca="1" si="264"/>
        <v>0</v>
      </c>
      <c r="BZ242" s="64">
        <f t="shared" ca="1" si="264"/>
        <v>0</v>
      </c>
      <c r="CA242" s="64">
        <f t="shared" ca="1" si="264"/>
        <v>0</v>
      </c>
      <c r="CB242" s="64">
        <f t="shared" ca="1" si="264"/>
        <v>0</v>
      </c>
    </row>
    <row r="243" spans="2:80" s="62" customFormat="1">
      <c r="B243" s="67" t="s">
        <v>99</v>
      </c>
      <c r="C243" s="69" t="str">
        <f>'Get Started'!$D$8</f>
        <v>$</v>
      </c>
      <c r="D243" s="67" t="s">
        <v>37</v>
      </c>
      <c r="E243" s="70" t="s">
        <v>594</v>
      </c>
      <c r="F243" s="70"/>
      <c r="G243" s="70"/>
      <c r="H243" s="70"/>
      <c r="I243" s="70"/>
      <c r="J243" s="70"/>
      <c r="L243" s="67">
        <v>0</v>
      </c>
      <c r="M243" s="67">
        <f t="shared" si="217"/>
        <v>0</v>
      </c>
      <c r="N243" s="67">
        <f t="shared" si="218"/>
        <v>0</v>
      </c>
      <c r="O243" s="67">
        <f t="shared" si="219"/>
        <v>0</v>
      </c>
      <c r="P243" s="67">
        <f t="shared" si="220"/>
        <v>0</v>
      </c>
      <c r="Q243" s="67">
        <f t="shared" si="221"/>
        <v>0</v>
      </c>
      <c r="R243" s="67">
        <f t="shared" si="222"/>
        <v>0</v>
      </c>
      <c r="S243" s="67">
        <f t="shared" si="223"/>
        <v>0</v>
      </c>
      <c r="T243" s="67">
        <f t="shared" si="224"/>
        <v>0</v>
      </c>
      <c r="U243" s="67">
        <f t="shared" si="225"/>
        <v>0</v>
      </c>
      <c r="V243" s="67">
        <f t="shared" si="226"/>
        <v>0</v>
      </c>
      <c r="W243" s="67">
        <f t="shared" si="227"/>
        <v>0</v>
      </c>
      <c r="X243" s="67">
        <f t="shared" si="228"/>
        <v>0</v>
      </c>
      <c r="Y243" s="67">
        <f t="shared" si="229"/>
        <v>0</v>
      </c>
      <c r="Z243" s="67">
        <f t="shared" si="230"/>
        <v>0</v>
      </c>
      <c r="AA243" s="67">
        <f t="shared" si="231"/>
        <v>0</v>
      </c>
      <c r="AB243" s="67">
        <f t="shared" si="232"/>
        <v>0</v>
      </c>
      <c r="AC243" s="67">
        <f t="shared" si="233"/>
        <v>0</v>
      </c>
      <c r="AD243" s="67">
        <f t="shared" si="234"/>
        <v>0</v>
      </c>
      <c r="AE243" s="67">
        <f t="shared" si="235"/>
        <v>0</v>
      </c>
      <c r="AF243" s="67">
        <f t="shared" si="236"/>
        <v>0</v>
      </c>
      <c r="AG243" s="67">
        <f t="shared" si="237"/>
        <v>0</v>
      </c>
      <c r="AH243" s="67">
        <f t="shared" si="238"/>
        <v>0</v>
      </c>
      <c r="AI243" s="67">
        <f t="shared" si="239"/>
        <v>0</v>
      </c>
      <c r="AJ243" s="67">
        <f t="shared" si="240"/>
        <v>0</v>
      </c>
      <c r="AK243" s="67">
        <f t="shared" si="241"/>
        <v>0</v>
      </c>
      <c r="AL243" s="67">
        <f t="shared" si="242"/>
        <v>0</v>
      </c>
      <c r="AM243" s="67">
        <f t="shared" si="243"/>
        <v>0</v>
      </c>
      <c r="AN243" s="67">
        <f t="shared" si="244"/>
        <v>0</v>
      </c>
      <c r="AO243" s="67">
        <f t="shared" si="245"/>
        <v>0</v>
      </c>
      <c r="AP243" s="67">
        <f t="shared" si="246"/>
        <v>0</v>
      </c>
      <c r="AQ243" s="67">
        <f t="shared" si="247"/>
        <v>0</v>
      </c>
      <c r="AR243" s="67">
        <f t="shared" si="248"/>
        <v>0</v>
      </c>
      <c r="AS243" s="67">
        <f t="shared" si="249"/>
        <v>0</v>
      </c>
      <c r="AT243" s="67">
        <f t="shared" si="250"/>
        <v>0</v>
      </c>
      <c r="AU243" s="67">
        <f t="shared" si="251"/>
        <v>0</v>
      </c>
      <c r="AV243" s="67">
        <f t="shared" si="252"/>
        <v>0</v>
      </c>
      <c r="AW243" s="67">
        <f t="shared" si="253"/>
        <v>0</v>
      </c>
      <c r="AX243" s="67">
        <f t="shared" si="254"/>
        <v>0</v>
      </c>
      <c r="AY243" s="67">
        <f t="shared" si="255"/>
        <v>0</v>
      </c>
      <c r="AZ243" s="67">
        <f t="shared" si="256"/>
        <v>0</v>
      </c>
      <c r="BA243" s="67">
        <f t="shared" si="257"/>
        <v>0</v>
      </c>
      <c r="BB243" s="67">
        <f t="shared" si="258"/>
        <v>0</v>
      </c>
      <c r="BC243" s="67">
        <f t="shared" si="259"/>
        <v>0</v>
      </c>
      <c r="BD243" s="67">
        <f t="shared" si="260"/>
        <v>0</v>
      </c>
      <c r="BE243" s="67">
        <f t="shared" si="261"/>
        <v>0</v>
      </c>
      <c r="BF243" s="67">
        <f t="shared" si="262"/>
        <v>0</v>
      </c>
      <c r="BH243" s="64">
        <f t="shared" ca="1" si="263"/>
        <v>0</v>
      </c>
      <c r="BI243" s="64">
        <f t="shared" ca="1" si="263"/>
        <v>0</v>
      </c>
      <c r="BJ243" s="64">
        <f t="shared" ca="1" si="263"/>
        <v>0</v>
      </c>
      <c r="BK243" s="64">
        <f t="shared" ca="1" si="263"/>
        <v>0</v>
      </c>
      <c r="BL243" s="64">
        <f t="shared" ca="1" si="263"/>
        <v>0</v>
      </c>
      <c r="BM243" s="64">
        <f t="shared" ca="1" si="263"/>
        <v>0</v>
      </c>
      <c r="BN243" s="64">
        <f t="shared" ca="1" si="263"/>
        <v>0</v>
      </c>
      <c r="BO243" s="64">
        <f t="shared" ca="1" si="263"/>
        <v>0</v>
      </c>
      <c r="BP243" s="64">
        <f t="shared" ca="1" si="263"/>
        <v>0</v>
      </c>
      <c r="BQ243" s="64">
        <f t="shared" ca="1" si="263"/>
        <v>0</v>
      </c>
      <c r="BR243" s="64">
        <f t="shared" ca="1" si="263"/>
        <v>0</v>
      </c>
      <c r="BS243" s="64">
        <f t="shared" ca="1" si="263"/>
        <v>0</v>
      </c>
      <c r="BT243" s="64">
        <f t="shared" ca="1" si="263"/>
        <v>0</v>
      </c>
      <c r="BU243" s="64">
        <f t="shared" ca="1" si="263"/>
        <v>0</v>
      </c>
      <c r="BV243" s="64">
        <f t="shared" ca="1" si="263"/>
        <v>0</v>
      </c>
      <c r="BW243" s="64">
        <f t="shared" ca="1" si="263"/>
        <v>0</v>
      </c>
      <c r="BY243" s="64">
        <f t="shared" ca="1" si="264"/>
        <v>0</v>
      </c>
      <c r="BZ243" s="64">
        <f t="shared" ca="1" si="264"/>
        <v>0</v>
      </c>
      <c r="CA243" s="64">
        <f t="shared" ca="1" si="264"/>
        <v>0</v>
      </c>
      <c r="CB243" s="64">
        <f t="shared" ca="1" si="264"/>
        <v>0</v>
      </c>
    </row>
    <row r="244" spans="2:80" s="62" customFormat="1">
      <c r="B244" s="67" t="s">
        <v>100</v>
      </c>
      <c r="C244" s="69" t="str">
        <f>'Get Started'!$D$8</f>
        <v>$</v>
      </c>
      <c r="D244" s="67" t="s">
        <v>37</v>
      </c>
      <c r="E244" s="70" t="s">
        <v>594</v>
      </c>
      <c r="F244" s="70"/>
      <c r="G244" s="70"/>
      <c r="H244" s="70"/>
      <c r="I244" s="70"/>
      <c r="J244" s="70"/>
      <c r="L244" s="67">
        <v>0</v>
      </c>
      <c r="M244" s="67">
        <f t="shared" si="217"/>
        <v>0</v>
      </c>
      <c r="N244" s="67">
        <f t="shared" si="218"/>
        <v>0</v>
      </c>
      <c r="O244" s="67">
        <f t="shared" si="219"/>
        <v>0</v>
      </c>
      <c r="P244" s="67">
        <f t="shared" si="220"/>
        <v>0</v>
      </c>
      <c r="Q244" s="67">
        <f t="shared" si="221"/>
        <v>0</v>
      </c>
      <c r="R244" s="67">
        <f t="shared" si="222"/>
        <v>0</v>
      </c>
      <c r="S244" s="67">
        <f t="shared" si="223"/>
        <v>0</v>
      </c>
      <c r="T244" s="67">
        <f t="shared" si="224"/>
        <v>0</v>
      </c>
      <c r="U244" s="67">
        <f t="shared" si="225"/>
        <v>0</v>
      </c>
      <c r="V244" s="67">
        <f t="shared" si="226"/>
        <v>0</v>
      </c>
      <c r="W244" s="67">
        <f t="shared" si="227"/>
        <v>0</v>
      </c>
      <c r="X244" s="67">
        <f t="shared" si="228"/>
        <v>0</v>
      </c>
      <c r="Y244" s="67">
        <f t="shared" si="229"/>
        <v>0</v>
      </c>
      <c r="Z244" s="67">
        <f t="shared" si="230"/>
        <v>0</v>
      </c>
      <c r="AA244" s="67">
        <f t="shared" si="231"/>
        <v>0</v>
      </c>
      <c r="AB244" s="67">
        <f t="shared" si="232"/>
        <v>0</v>
      </c>
      <c r="AC244" s="67">
        <f t="shared" si="233"/>
        <v>0</v>
      </c>
      <c r="AD244" s="67">
        <f t="shared" si="234"/>
        <v>0</v>
      </c>
      <c r="AE244" s="67">
        <f t="shared" si="235"/>
        <v>0</v>
      </c>
      <c r="AF244" s="67">
        <f t="shared" si="236"/>
        <v>0</v>
      </c>
      <c r="AG244" s="67">
        <f t="shared" si="237"/>
        <v>0</v>
      </c>
      <c r="AH244" s="67">
        <f t="shared" si="238"/>
        <v>0</v>
      </c>
      <c r="AI244" s="67">
        <f t="shared" si="239"/>
        <v>0</v>
      </c>
      <c r="AJ244" s="67">
        <f t="shared" si="240"/>
        <v>0</v>
      </c>
      <c r="AK244" s="67">
        <f t="shared" si="241"/>
        <v>0</v>
      </c>
      <c r="AL244" s="67">
        <f t="shared" si="242"/>
        <v>0</v>
      </c>
      <c r="AM244" s="67">
        <f t="shared" si="243"/>
        <v>0</v>
      </c>
      <c r="AN244" s="67">
        <f t="shared" si="244"/>
        <v>0</v>
      </c>
      <c r="AO244" s="67">
        <f t="shared" si="245"/>
        <v>0</v>
      </c>
      <c r="AP244" s="67">
        <f t="shared" si="246"/>
        <v>0</v>
      </c>
      <c r="AQ244" s="67">
        <f t="shared" si="247"/>
        <v>0</v>
      </c>
      <c r="AR244" s="67">
        <f t="shared" si="248"/>
        <v>0</v>
      </c>
      <c r="AS244" s="67">
        <f t="shared" si="249"/>
        <v>0</v>
      </c>
      <c r="AT244" s="67">
        <f t="shared" si="250"/>
        <v>0</v>
      </c>
      <c r="AU244" s="67">
        <f t="shared" si="251"/>
        <v>0</v>
      </c>
      <c r="AV244" s="67">
        <f t="shared" si="252"/>
        <v>0</v>
      </c>
      <c r="AW244" s="67">
        <f t="shared" si="253"/>
        <v>0</v>
      </c>
      <c r="AX244" s="67">
        <f t="shared" si="254"/>
        <v>0</v>
      </c>
      <c r="AY244" s="67">
        <f t="shared" si="255"/>
        <v>0</v>
      </c>
      <c r="AZ244" s="67">
        <f t="shared" si="256"/>
        <v>0</v>
      </c>
      <c r="BA244" s="67">
        <f t="shared" si="257"/>
        <v>0</v>
      </c>
      <c r="BB244" s="67">
        <f t="shared" si="258"/>
        <v>0</v>
      </c>
      <c r="BC244" s="67">
        <f t="shared" si="259"/>
        <v>0</v>
      </c>
      <c r="BD244" s="67">
        <f t="shared" si="260"/>
        <v>0</v>
      </c>
      <c r="BE244" s="67">
        <f t="shared" si="261"/>
        <v>0</v>
      </c>
      <c r="BF244" s="67">
        <f t="shared" si="262"/>
        <v>0</v>
      </c>
      <c r="BH244" s="64">
        <f t="shared" ca="1" si="263"/>
        <v>0</v>
      </c>
      <c r="BI244" s="64">
        <f t="shared" ca="1" si="263"/>
        <v>0</v>
      </c>
      <c r="BJ244" s="64">
        <f t="shared" ca="1" si="263"/>
        <v>0</v>
      </c>
      <c r="BK244" s="64">
        <f t="shared" ca="1" si="263"/>
        <v>0</v>
      </c>
      <c r="BL244" s="64">
        <f t="shared" ca="1" si="263"/>
        <v>0</v>
      </c>
      <c r="BM244" s="64">
        <f t="shared" ca="1" si="263"/>
        <v>0</v>
      </c>
      <c r="BN244" s="64">
        <f t="shared" ca="1" si="263"/>
        <v>0</v>
      </c>
      <c r="BO244" s="64">
        <f t="shared" ca="1" si="263"/>
        <v>0</v>
      </c>
      <c r="BP244" s="64">
        <f t="shared" ca="1" si="263"/>
        <v>0</v>
      </c>
      <c r="BQ244" s="64">
        <f t="shared" ca="1" si="263"/>
        <v>0</v>
      </c>
      <c r="BR244" s="64">
        <f t="shared" ca="1" si="263"/>
        <v>0</v>
      </c>
      <c r="BS244" s="64">
        <f t="shared" ca="1" si="263"/>
        <v>0</v>
      </c>
      <c r="BT244" s="64">
        <f t="shared" ca="1" si="263"/>
        <v>0</v>
      </c>
      <c r="BU244" s="64">
        <f t="shared" ca="1" si="263"/>
        <v>0</v>
      </c>
      <c r="BV244" s="64">
        <f t="shared" ca="1" si="263"/>
        <v>0</v>
      </c>
      <c r="BW244" s="64">
        <f t="shared" ca="1" si="263"/>
        <v>0</v>
      </c>
      <c r="BY244" s="64">
        <f t="shared" ca="1" si="264"/>
        <v>0</v>
      </c>
      <c r="BZ244" s="64">
        <f t="shared" ca="1" si="264"/>
        <v>0</v>
      </c>
      <c r="CA244" s="64">
        <f t="shared" ca="1" si="264"/>
        <v>0</v>
      </c>
      <c r="CB244" s="64">
        <f t="shared" ca="1" si="264"/>
        <v>0</v>
      </c>
    </row>
    <row r="245" spans="2:80" s="62" customFormat="1">
      <c r="B245" s="67" t="s">
        <v>100</v>
      </c>
      <c r="C245" s="69" t="str">
        <f>'Get Started'!$D$8</f>
        <v>$</v>
      </c>
      <c r="D245" s="67" t="s">
        <v>37</v>
      </c>
      <c r="E245" s="70" t="s">
        <v>594</v>
      </c>
      <c r="F245" s="70"/>
      <c r="G245" s="70"/>
      <c r="H245" s="70"/>
      <c r="I245" s="70"/>
      <c r="J245" s="70"/>
      <c r="L245" s="67">
        <v>0</v>
      </c>
      <c r="M245" s="67">
        <f t="shared" ref="M245:M247" si="265">L245</f>
        <v>0</v>
      </c>
      <c r="N245" s="67">
        <f t="shared" ref="N245:N247" si="266">M245</f>
        <v>0</v>
      </c>
      <c r="O245" s="67">
        <f t="shared" ref="O245:O247" si="267">N245</f>
        <v>0</v>
      </c>
      <c r="P245" s="67">
        <f t="shared" ref="P245:P247" si="268">O245</f>
        <v>0</v>
      </c>
      <c r="Q245" s="67">
        <f t="shared" ref="Q245:Q247" si="269">P245</f>
        <v>0</v>
      </c>
      <c r="R245" s="67">
        <f t="shared" ref="R245:R247" si="270">Q245</f>
        <v>0</v>
      </c>
      <c r="S245" s="67">
        <f t="shared" ref="S245:S247" si="271">R245</f>
        <v>0</v>
      </c>
      <c r="T245" s="67">
        <f t="shared" ref="T245:T247" si="272">S245</f>
        <v>0</v>
      </c>
      <c r="U245" s="67">
        <f t="shared" ref="U245:U247" si="273">T245</f>
        <v>0</v>
      </c>
      <c r="V245" s="67">
        <f t="shared" ref="V245:V247" si="274">U245</f>
        <v>0</v>
      </c>
      <c r="W245" s="67">
        <f t="shared" ref="W245:W247" si="275">V245</f>
        <v>0</v>
      </c>
      <c r="X245" s="67">
        <f t="shared" ref="X245:X247" si="276">W245</f>
        <v>0</v>
      </c>
      <c r="Y245" s="67">
        <f t="shared" ref="Y245:Y247" si="277">X245</f>
        <v>0</v>
      </c>
      <c r="Z245" s="67">
        <f t="shared" ref="Z245:Z247" si="278">Y245</f>
        <v>0</v>
      </c>
      <c r="AA245" s="67">
        <f t="shared" ref="AA245:AA247" si="279">Z245</f>
        <v>0</v>
      </c>
      <c r="AB245" s="67">
        <f t="shared" ref="AB245:AB247" si="280">AA245</f>
        <v>0</v>
      </c>
      <c r="AC245" s="67">
        <f t="shared" ref="AC245:AC247" si="281">AB245</f>
        <v>0</v>
      </c>
      <c r="AD245" s="67">
        <f t="shared" ref="AD245:AD247" si="282">AC245</f>
        <v>0</v>
      </c>
      <c r="AE245" s="67">
        <f t="shared" ref="AE245:AE247" si="283">AD245</f>
        <v>0</v>
      </c>
      <c r="AF245" s="67">
        <f t="shared" ref="AF245:AF247" si="284">AE245</f>
        <v>0</v>
      </c>
      <c r="AG245" s="67">
        <f t="shared" ref="AG245:AG247" si="285">AF245</f>
        <v>0</v>
      </c>
      <c r="AH245" s="67">
        <f t="shared" ref="AH245:AH247" si="286">AG245</f>
        <v>0</v>
      </c>
      <c r="AI245" s="67">
        <f t="shared" ref="AI245:AI247" si="287">AH245</f>
        <v>0</v>
      </c>
      <c r="AJ245" s="67">
        <f t="shared" ref="AJ245:AJ247" si="288">AI245</f>
        <v>0</v>
      </c>
      <c r="AK245" s="67">
        <f t="shared" ref="AK245:AK247" si="289">AJ245</f>
        <v>0</v>
      </c>
      <c r="AL245" s="67">
        <f t="shared" ref="AL245:AL247" si="290">AK245</f>
        <v>0</v>
      </c>
      <c r="AM245" s="67">
        <f t="shared" ref="AM245:AM247" si="291">AL245</f>
        <v>0</v>
      </c>
      <c r="AN245" s="67">
        <f t="shared" ref="AN245:AN247" si="292">AM245</f>
        <v>0</v>
      </c>
      <c r="AO245" s="67">
        <f t="shared" ref="AO245:AO247" si="293">AN245</f>
        <v>0</v>
      </c>
      <c r="AP245" s="67">
        <f t="shared" ref="AP245:AP247" si="294">AO245</f>
        <v>0</v>
      </c>
      <c r="AQ245" s="67">
        <f t="shared" ref="AQ245:AQ247" si="295">AP245</f>
        <v>0</v>
      </c>
      <c r="AR245" s="67">
        <f t="shared" ref="AR245:AR247" si="296">AQ245</f>
        <v>0</v>
      </c>
      <c r="AS245" s="67">
        <f t="shared" ref="AS245:AS247" si="297">AR245</f>
        <v>0</v>
      </c>
      <c r="AT245" s="67">
        <f t="shared" ref="AT245:AT247" si="298">AS245</f>
        <v>0</v>
      </c>
      <c r="AU245" s="67">
        <f t="shared" ref="AU245:AU247" si="299">AT245</f>
        <v>0</v>
      </c>
      <c r="AV245" s="67">
        <f t="shared" ref="AV245:AV247" si="300">AU245</f>
        <v>0</v>
      </c>
      <c r="AW245" s="67">
        <f t="shared" ref="AW245:AW247" si="301">AV245</f>
        <v>0</v>
      </c>
      <c r="AX245" s="67">
        <f t="shared" ref="AX245:AX247" si="302">AW245</f>
        <v>0</v>
      </c>
      <c r="AY245" s="67">
        <f t="shared" ref="AY245:AY247" si="303">AX245</f>
        <v>0</v>
      </c>
      <c r="AZ245" s="67">
        <f t="shared" ref="AZ245:AZ247" si="304">AY245</f>
        <v>0</v>
      </c>
      <c r="BA245" s="67">
        <f t="shared" ref="BA245:BA247" si="305">AZ245</f>
        <v>0</v>
      </c>
      <c r="BB245" s="67">
        <f t="shared" ref="BB245:BB247" si="306">BA245</f>
        <v>0</v>
      </c>
      <c r="BC245" s="67">
        <f t="shared" ref="BC245:BC247" si="307">BB245</f>
        <v>0</v>
      </c>
      <c r="BD245" s="67">
        <f t="shared" ref="BD245:BD247" si="308">BC245</f>
        <v>0</v>
      </c>
      <c r="BE245" s="67">
        <f t="shared" ref="BE245:BE247" si="309">BD245</f>
        <v>0</v>
      </c>
      <c r="BF245" s="67">
        <f t="shared" ref="BF245:BF247" si="310">BE245</f>
        <v>0</v>
      </c>
      <c r="BH245" s="64">
        <f t="shared" ref="BH245:BW247" ca="1" si="311">SUMIFS($L245:$BF245,$L$6:$BF$6,BH$6,$L$7:$BF$7,BH$7)</f>
        <v>0</v>
      </c>
      <c r="BI245" s="64">
        <f t="shared" ca="1" si="311"/>
        <v>0</v>
      </c>
      <c r="BJ245" s="64">
        <f t="shared" ca="1" si="311"/>
        <v>0</v>
      </c>
      <c r="BK245" s="64">
        <f t="shared" ca="1" si="311"/>
        <v>0</v>
      </c>
      <c r="BL245" s="64">
        <f t="shared" ca="1" si="311"/>
        <v>0</v>
      </c>
      <c r="BM245" s="64">
        <f t="shared" ca="1" si="311"/>
        <v>0</v>
      </c>
      <c r="BN245" s="64">
        <f t="shared" ca="1" si="311"/>
        <v>0</v>
      </c>
      <c r="BO245" s="64">
        <f t="shared" ca="1" si="311"/>
        <v>0</v>
      </c>
      <c r="BP245" s="64">
        <f t="shared" ca="1" si="311"/>
        <v>0</v>
      </c>
      <c r="BQ245" s="64">
        <f t="shared" ca="1" si="311"/>
        <v>0</v>
      </c>
      <c r="BR245" s="64">
        <f t="shared" ca="1" si="311"/>
        <v>0</v>
      </c>
      <c r="BS245" s="64">
        <f t="shared" ca="1" si="311"/>
        <v>0</v>
      </c>
      <c r="BT245" s="64">
        <f t="shared" ca="1" si="311"/>
        <v>0</v>
      </c>
      <c r="BU245" s="64">
        <f t="shared" ca="1" si="311"/>
        <v>0</v>
      </c>
      <c r="BV245" s="64">
        <f t="shared" ca="1" si="311"/>
        <v>0</v>
      </c>
      <c r="BW245" s="64">
        <f t="shared" ca="1" si="311"/>
        <v>0</v>
      </c>
      <c r="BY245" s="64">
        <f t="shared" ref="BY245:CB247" ca="1" si="312">SUMIFS($L245:$BF245,$L$6:$BF$6,BY$6)</f>
        <v>0</v>
      </c>
      <c r="BZ245" s="64">
        <f t="shared" ca="1" si="312"/>
        <v>0</v>
      </c>
      <c r="CA245" s="64">
        <f t="shared" ca="1" si="312"/>
        <v>0</v>
      </c>
      <c r="CB245" s="64">
        <f t="shared" ca="1" si="312"/>
        <v>0</v>
      </c>
    </row>
    <row r="246" spans="2:80" s="62" customFormat="1">
      <c r="B246" s="67" t="s">
        <v>100</v>
      </c>
      <c r="C246" s="69" t="str">
        <f>'Get Started'!$D$8</f>
        <v>$</v>
      </c>
      <c r="D246" s="67" t="s">
        <v>37</v>
      </c>
      <c r="E246" s="70" t="s">
        <v>594</v>
      </c>
      <c r="F246" s="70"/>
      <c r="G246" s="70"/>
      <c r="H246" s="70"/>
      <c r="I246" s="70"/>
      <c r="J246" s="70"/>
      <c r="L246" s="67">
        <v>0</v>
      </c>
      <c r="M246" s="67">
        <f t="shared" si="265"/>
        <v>0</v>
      </c>
      <c r="N246" s="67">
        <f t="shared" si="266"/>
        <v>0</v>
      </c>
      <c r="O246" s="67">
        <f t="shared" si="267"/>
        <v>0</v>
      </c>
      <c r="P246" s="67">
        <f t="shared" si="268"/>
        <v>0</v>
      </c>
      <c r="Q246" s="67">
        <f t="shared" si="269"/>
        <v>0</v>
      </c>
      <c r="R246" s="67">
        <f t="shared" si="270"/>
        <v>0</v>
      </c>
      <c r="S246" s="67">
        <f t="shared" si="271"/>
        <v>0</v>
      </c>
      <c r="T246" s="67">
        <f t="shared" si="272"/>
        <v>0</v>
      </c>
      <c r="U246" s="67">
        <f t="shared" si="273"/>
        <v>0</v>
      </c>
      <c r="V246" s="67">
        <f t="shared" si="274"/>
        <v>0</v>
      </c>
      <c r="W246" s="67">
        <f t="shared" si="275"/>
        <v>0</v>
      </c>
      <c r="X246" s="67">
        <f t="shared" si="276"/>
        <v>0</v>
      </c>
      <c r="Y246" s="67">
        <f t="shared" si="277"/>
        <v>0</v>
      </c>
      <c r="Z246" s="67">
        <f t="shared" si="278"/>
        <v>0</v>
      </c>
      <c r="AA246" s="67">
        <f t="shared" si="279"/>
        <v>0</v>
      </c>
      <c r="AB246" s="67">
        <f t="shared" si="280"/>
        <v>0</v>
      </c>
      <c r="AC246" s="67">
        <f t="shared" si="281"/>
        <v>0</v>
      </c>
      <c r="AD246" s="67">
        <f t="shared" si="282"/>
        <v>0</v>
      </c>
      <c r="AE246" s="67">
        <f t="shared" si="283"/>
        <v>0</v>
      </c>
      <c r="AF246" s="67">
        <f t="shared" si="284"/>
        <v>0</v>
      </c>
      <c r="AG246" s="67">
        <f t="shared" si="285"/>
        <v>0</v>
      </c>
      <c r="AH246" s="67">
        <f t="shared" si="286"/>
        <v>0</v>
      </c>
      <c r="AI246" s="67">
        <f t="shared" si="287"/>
        <v>0</v>
      </c>
      <c r="AJ246" s="67">
        <f t="shared" si="288"/>
        <v>0</v>
      </c>
      <c r="AK246" s="67">
        <f t="shared" si="289"/>
        <v>0</v>
      </c>
      <c r="AL246" s="67">
        <f t="shared" si="290"/>
        <v>0</v>
      </c>
      <c r="AM246" s="67">
        <f t="shared" si="291"/>
        <v>0</v>
      </c>
      <c r="AN246" s="67">
        <f t="shared" si="292"/>
        <v>0</v>
      </c>
      <c r="AO246" s="67">
        <f t="shared" si="293"/>
        <v>0</v>
      </c>
      <c r="AP246" s="67">
        <f t="shared" si="294"/>
        <v>0</v>
      </c>
      <c r="AQ246" s="67">
        <f t="shared" si="295"/>
        <v>0</v>
      </c>
      <c r="AR246" s="67">
        <f t="shared" si="296"/>
        <v>0</v>
      </c>
      <c r="AS246" s="67">
        <f t="shared" si="297"/>
        <v>0</v>
      </c>
      <c r="AT246" s="67">
        <f t="shared" si="298"/>
        <v>0</v>
      </c>
      <c r="AU246" s="67">
        <f t="shared" si="299"/>
        <v>0</v>
      </c>
      <c r="AV246" s="67">
        <f t="shared" si="300"/>
        <v>0</v>
      </c>
      <c r="AW246" s="67">
        <f t="shared" si="301"/>
        <v>0</v>
      </c>
      <c r="AX246" s="67">
        <f t="shared" si="302"/>
        <v>0</v>
      </c>
      <c r="AY246" s="67">
        <f t="shared" si="303"/>
        <v>0</v>
      </c>
      <c r="AZ246" s="67">
        <f t="shared" si="304"/>
        <v>0</v>
      </c>
      <c r="BA246" s="67">
        <f t="shared" si="305"/>
        <v>0</v>
      </c>
      <c r="BB246" s="67">
        <f t="shared" si="306"/>
        <v>0</v>
      </c>
      <c r="BC246" s="67">
        <f t="shared" si="307"/>
        <v>0</v>
      </c>
      <c r="BD246" s="67">
        <f t="shared" si="308"/>
        <v>0</v>
      </c>
      <c r="BE246" s="67">
        <f t="shared" si="309"/>
        <v>0</v>
      </c>
      <c r="BF246" s="67">
        <f t="shared" si="310"/>
        <v>0</v>
      </c>
      <c r="BH246" s="64">
        <f t="shared" ca="1" si="311"/>
        <v>0</v>
      </c>
      <c r="BI246" s="64">
        <f t="shared" ca="1" si="311"/>
        <v>0</v>
      </c>
      <c r="BJ246" s="64">
        <f t="shared" ca="1" si="311"/>
        <v>0</v>
      </c>
      <c r="BK246" s="64">
        <f t="shared" ca="1" si="311"/>
        <v>0</v>
      </c>
      <c r="BL246" s="64">
        <f t="shared" ca="1" si="311"/>
        <v>0</v>
      </c>
      <c r="BM246" s="64">
        <f t="shared" ca="1" si="311"/>
        <v>0</v>
      </c>
      <c r="BN246" s="64">
        <f t="shared" ca="1" si="311"/>
        <v>0</v>
      </c>
      <c r="BO246" s="64">
        <f t="shared" ca="1" si="311"/>
        <v>0</v>
      </c>
      <c r="BP246" s="64">
        <f t="shared" ca="1" si="311"/>
        <v>0</v>
      </c>
      <c r="BQ246" s="64">
        <f t="shared" ca="1" si="311"/>
        <v>0</v>
      </c>
      <c r="BR246" s="64">
        <f t="shared" ca="1" si="311"/>
        <v>0</v>
      </c>
      <c r="BS246" s="64">
        <f t="shared" ca="1" si="311"/>
        <v>0</v>
      </c>
      <c r="BT246" s="64">
        <f t="shared" ca="1" si="311"/>
        <v>0</v>
      </c>
      <c r="BU246" s="64">
        <f t="shared" ca="1" si="311"/>
        <v>0</v>
      </c>
      <c r="BV246" s="64">
        <f t="shared" ca="1" si="311"/>
        <v>0</v>
      </c>
      <c r="BW246" s="64">
        <f t="shared" ca="1" si="311"/>
        <v>0</v>
      </c>
      <c r="BY246" s="64">
        <f t="shared" ca="1" si="312"/>
        <v>0</v>
      </c>
      <c r="BZ246" s="64">
        <f t="shared" ca="1" si="312"/>
        <v>0</v>
      </c>
      <c r="CA246" s="64">
        <f t="shared" ca="1" si="312"/>
        <v>0</v>
      </c>
      <c r="CB246" s="64">
        <f t="shared" ca="1" si="312"/>
        <v>0</v>
      </c>
    </row>
    <row r="247" spans="2:80" s="62" customFormat="1">
      <c r="B247" s="67" t="s">
        <v>100</v>
      </c>
      <c r="C247" s="69" t="str">
        <f>'Get Started'!$D$8</f>
        <v>$</v>
      </c>
      <c r="D247" s="67" t="s">
        <v>37</v>
      </c>
      <c r="E247" s="70" t="s">
        <v>594</v>
      </c>
      <c r="F247" s="70"/>
      <c r="G247" s="70"/>
      <c r="H247" s="70"/>
      <c r="I247" s="70"/>
      <c r="J247" s="70"/>
      <c r="L247" s="67">
        <v>0</v>
      </c>
      <c r="M247" s="67">
        <f t="shared" si="265"/>
        <v>0</v>
      </c>
      <c r="N247" s="67">
        <f t="shared" si="266"/>
        <v>0</v>
      </c>
      <c r="O247" s="67">
        <f t="shared" si="267"/>
        <v>0</v>
      </c>
      <c r="P247" s="67">
        <f t="shared" si="268"/>
        <v>0</v>
      </c>
      <c r="Q247" s="67">
        <f t="shared" si="269"/>
        <v>0</v>
      </c>
      <c r="R247" s="67">
        <f t="shared" si="270"/>
        <v>0</v>
      </c>
      <c r="S247" s="67">
        <f t="shared" si="271"/>
        <v>0</v>
      </c>
      <c r="T247" s="67">
        <f t="shared" si="272"/>
        <v>0</v>
      </c>
      <c r="U247" s="67">
        <f t="shared" si="273"/>
        <v>0</v>
      </c>
      <c r="V247" s="67">
        <f t="shared" si="274"/>
        <v>0</v>
      </c>
      <c r="W247" s="67">
        <f t="shared" si="275"/>
        <v>0</v>
      </c>
      <c r="X247" s="67">
        <f t="shared" si="276"/>
        <v>0</v>
      </c>
      <c r="Y247" s="67">
        <f t="shared" si="277"/>
        <v>0</v>
      </c>
      <c r="Z247" s="67">
        <f t="shared" si="278"/>
        <v>0</v>
      </c>
      <c r="AA247" s="67">
        <f t="shared" si="279"/>
        <v>0</v>
      </c>
      <c r="AB247" s="67">
        <f t="shared" si="280"/>
        <v>0</v>
      </c>
      <c r="AC247" s="67">
        <f t="shared" si="281"/>
        <v>0</v>
      </c>
      <c r="AD247" s="67">
        <f t="shared" si="282"/>
        <v>0</v>
      </c>
      <c r="AE247" s="67">
        <f t="shared" si="283"/>
        <v>0</v>
      </c>
      <c r="AF247" s="67">
        <f t="shared" si="284"/>
        <v>0</v>
      </c>
      <c r="AG247" s="67">
        <f t="shared" si="285"/>
        <v>0</v>
      </c>
      <c r="AH247" s="67">
        <f t="shared" si="286"/>
        <v>0</v>
      </c>
      <c r="AI247" s="67">
        <f t="shared" si="287"/>
        <v>0</v>
      </c>
      <c r="AJ247" s="67">
        <f t="shared" si="288"/>
        <v>0</v>
      </c>
      <c r="AK247" s="67">
        <f t="shared" si="289"/>
        <v>0</v>
      </c>
      <c r="AL247" s="67">
        <f t="shared" si="290"/>
        <v>0</v>
      </c>
      <c r="AM247" s="67">
        <f t="shared" si="291"/>
        <v>0</v>
      </c>
      <c r="AN247" s="67">
        <f t="shared" si="292"/>
        <v>0</v>
      </c>
      <c r="AO247" s="67">
        <f t="shared" si="293"/>
        <v>0</v>
      </c>
      <c r="AP247" s="67">
        <f t="shared" si="294"/>
        <v>0</v>
      </c>
      <c r="AQ247" s="67">
        <f t="shared" si="295"/>
        <v>0</v>
      </c>
      <c r="AR247" s="67">
        <f t="shared" si="296"/>
        <v>0</v>
      </c>
      <c r="AS247" s="67">
        <f t="shared" si="297"/>
        <v>0</v>
      </c>
      <c r="AT247" s="67">
        <f t="shared" si="298"/>
        <v>0</v>
      </c>
      <c r="AU247" s="67">
        <f t="shared" si="299"/>
        <v>0</v>
      </c>
      <c r="AV247" s="67">
        <f t="shared" si="300"/>
        <v>0</v>
      </c>
      <c r="AW247" s="67">
        <f t="shared" si="301"/>
        <v>0</v>
      </c>
      <c r="AX247" s="67">
        <f t="shared" si="302"/>
        <v>0</v>
      </c>
      <c r="AY247" s="67">
        <f t="shared" si="303"/>
        <v>0</v>
      </c>
      <c r="AZ247" s="67">
        <f t="shared" si="304"/>
        <v>0</v>
      </c>
      <c r="BA247" s="67">
        <f t="shared" si="305"/>
        <v>0</v>
      </c>
      <c r="BB247" s="67">
        <f t="shared" si="306"/>
        <v>0</v>
      </c>
      <c r="BC247" s="67">
        <f t="shared" si="307"/>
        <v>0</v>
      </c>
      <c r="BD247" s="67">
        <f t="shared" si="308"/>
        <v>0</v>
      </c>
      <c r="BE247" s="67">
        <f t="shared" si="309"/>
        <v>0</v>
      </c>
      <c r="BF247" s="67">
        <f t="shared" si="310"/>
        <v>0</v>
      </c>
      <c r="BH247" s="64">
        <f t="shared" ca="1" si="311"/>
        <v>0</v>
      </c>
      <c r="BI247" s="64">
        <f t="shared" ca="1" si="311"/>
        <v>0</v>
      </c>
      <c r="BJ247" s="64">
        <f t="shared" ca="1" si="311"/>
        <v>0</v>
      </c>
      <c r="BK247" s="64">
        <f t="shared" ca="1" si="311"/>
        <v>0</v>
      </c>
      <c r="BL247" s="64">
        <f t="shared" ca="1" si="311"/>
        <v>0</v>
      </c>
      <c r="BM247" s="64">
        <f t="shared" ca="1" si="311"/>
        <v>0</v>
      </c>
      <c r="BN247" s="64">
        <f t="shared" ca="1" si="311"/>
        <v>0</v>
      </c>
      <c r="BO247" s="64">
        <f t="shared" ca="1" si="311"/>
        <v>0</v>
      </c>
      <c r="BP247" s="64">
        <f t="shared" ca="1" si="311"/>
        <v>0</v>
      </c>
      <c r="BQ247" s="64">
        <f t="shared" ca="1" si="311"/>
        <v>0</v>
      </c>
      <c r="BR247" s="64">
        <f t="shared" ca="1" si="311"/>
        <v>0</v>
      </c>
      <c r="BS247" s="64">
        <f t="shared" ca="1" si="311"/>
        <v>0</v>
      </c>
      <c r="BT247" s="64">
        <f t="shared" ca="1" si="311"/>
        <v>0</v>
      </c>
      <c r="BU247" s="64">
        <f t="shared" ca="1" si="311"/>
        <v>0</v>
      </c>
      <c r="BV247" s="64">
        <f t="shared" ca="1" si="311"/>
        <v>0</v>
      </c>
      <c r="BW247" s="64">
        <f t="shared" ca="1" si="311"/>
        <v>0</v>
      </c>
      <c r="BY247" s="64">
        <f t="shared" ca="1" si="312"/>
        <v>0</v>
      </c>
      <c r="BZ247" s="64">
        <f t="shared" ca="1" si="312"/>
        <v>0</v>
      </c>
      <c r="CA247" s="64">
        <f t="shared" ca="1" si="312"/>
        <v>0</v>
      </c>
      <c r="CB247" s="64">
        <f t="shared" ca="1" si="312"/>
        <v>0</v>
      </c>
    </row>
    <row r="248" spans="2:80" s="62" customFormat="1">
      <c r="B248" s="198" t="s">
        <v>592</v>
      </c>
      <c r="C248" s="69"/>
      <c r="L248" s="64"/>
      <c r="M248" s="64"/>
      <c r="N248" s="64"/>
      <c r="O248" s="64"/>
      <c r="P248" s="64"/>
      <c r="Q248" s="64"/>
      <c r="R248" s="64"/>
      <c r="S248" s="64"/>
      <c r="T248" s="64"/>
      <c r="U248" s="64"/>
      <c r="V248" s="64"/>
      <c r="W248" s="64"/>
      <c r="X248" s="64"/>
      <c r="Y248" s="64"/>
      <c r="Z248" s="64"/>
      <c r="AA248" s="64"/>
      <c r="AB248" s="64"/>
      <c r="AC248" s="64"/>
      <c r="AD248" s="64"/>
      <c r="AE248" s="64"/>
      <c r="AF248" s="64"/>
      <c r="AG248" s="64"/>
      <c r="AH248" s="64"/>
      <c r="AI248" s="64"/>
      <c r="AJ248" s="64"/>
      <c r="AK248" s="64"/>
      <c r="AL248" s="64"/>
      <c r="AM248" s="64"/>
      <c r="AN248" s="64"/>
      <c r="AO248" s="64"/>
      <c r="AP248" s="64"/>
      <c r="AQ248" s="64"/>
      <c r="AR248" s="64"/>
      <c r="AS248" s="64"/>
      <c r="AT248" s="64"/>
      <c r="AU248" s="64"/>
      <c r="AV248" s="64"/>
      <c r="AW248" s="64"/>
      <c r="AX248" s="64"/>
      <c r="AY248" s="64"/>
      <c r="AZ248" s="64"/>
      <c r="BA248" s="64"/>
      <c r="BB248" s="64"/>
      <c r="BC248" s="64"/>
      <c r="BD248" s="64"/>
      <c r="BE248" s="64"/>
      <c r="BF248" s="64"/>
      <c r="BH248" s="64"/>
      <c r="BI248" s="64"/>
      <c r="BJ248" s="64"/>
      <c r="BK248" s="64"/>
      <c r="BL248" s="64"/>
      <c r="BM248" s="64"/>
      <c r="BN248" s="64"/>
      <c r="BO248" s="64"/>
      <c r="BP248" s="64"/>
      <c r="BQ248" s="64"/>
      <c r="BR248" s="64"/>
      <c r="BS248" s="64"/>
      <c r="BT248" s="64"/>
      <c r="BU248" s="64"/>
      <c r="BV248" s="64"/>
      <c r="BW248" s="64"/>
      <c r="BY248" s="64"/>
      <c r="BZ248" s="64"/>
      <c r="CA248" s="64"/>
      <c r="CB248" s="64"/>
    </row>
    <row r="249" spans="2:80" s="62" customFormat="1">
      <c r="C249" s="69"/>
      <c r="L249" s="64"/>
      <c r="M249" s="64"/>
      <c r="N249" s="64"/>
      <c r="O249" s="64"/>
      <c r="P249" s="64"/>
      <c r="Q249" s="64"/>
      <c r="R249" s="64"/>
      <c r="S249" s="64"/>
      <c r="T249" s="64"/>
      <c r="U249" s="64"/>
      <c r="V249" s="64"/>
      <c r="W249" s="64"/>
      <c r="X249" s="64"/>
      <c r="Y249" s="64"/>
      <c r="Z249" s="64"/>
      <c r="AA249" s="64"/>
      <c r="AB249" s="64"/>
      <c r="AC249" s="64"/>
      <c r="AD249" s="64"/>
      <c r="AE249" s="64"/>
      <c r="AF249" s="64"/>
      <c r="AG249" s="64"/>
      <c r="AH249" s="64"/>
      <c r="AI249" s="64"/>
      <c r="AJ249" s="64"/>
      <c r="AK249" s="64"/>
      <c r="AL249" s="64"/>
      <c r="AM249" s="64"/>
      <c r="AN249" s="64"/>
      <c r="AO249" s="64"/>
      <c r="AP249" s="64"/>
      <c r="AQ249" s="64"/>
      <c r="AR249" s="64"/>
      <c r="AS249" s="64"/>
      <c r="AT249" s="64"/>
      <c r="AU249" s="64"/>
      <c r="AV249" s="64"/>
      <c r="AW249" s="64"/>
      <c r="AX249" s="64"/>
      <c r="AY249" s="64"/>
      <c r="AZ249" s="64"/>
      <c r="BA249" s="64"/>
      <c r="BB249" s="64"/>
      <c r="BC249" s="64"/>
      <c r="BD249" s="64"/>
      <c r="BE249" s="64"/>
      <c r="BF249" s="64"/>
      <c r="BH249" s="64"/>
      <c r="BI249" s="64"/>
      <c r="BJ249" s="64"/>
      <c r="BK249" s="64"/>
      <c r="BL249" s="64"/>
      <c r="BM249" s="64"/>
      <c r="BN249" s="64"/>
      <c r="BO249" s="64"/>
      <c r="BP249" s="64"/>
      <c r="BQ249" s="64"/>
      <c r="BR249" s="64"/>
      <c r="BS249" s="64"/>
      <c r="BT249" s="64"/>
      <c r="BU249" s="64"/>
      <c r="BV249" s="64"/>
      <c r="BW249" s="64"/>
      <c r="BY249" s="64"/>
      <c r="BZ249" s="64"/>
      <c r="CA249" s="64"/>
      <c r="CB249" s="64"/>
    </row>
    <row r="250" spans="2:80" s="62" customFormat="1">
      <c r="C250" s="69"/>
      <c r="L250" s="64"/>
      <c r="M250" s="64"/>
      <c r="N250" s="64"/>
      <c r="O250" s="64"/>
      <c r="P250" s="64"/>
      <c r="Q250" s="64"/>
      <c r="R250" s="64"/>
      <c r="S250" s="64"/>
      <c r="T250" s="64"/>
      <c r="U250" s="64"/>
      <c r="V250" s="64"/>
      <c r="W250" s="64"/>
      <c r="X250" s="64"/>
      <c r="Y250" s="64"/>
      <c r="Z250" s="64"/>
      <c r="AA250" s="64"/>
      <c r="AB250" s="64"/>
      <c r="AC250" s="64"/>
      <c r="AD250" s="64"/>
      <c r="AE250" s="64"/>
      <c r="AF250" s="64"/>
      <c r="AG250" s="64"/>
      <c r="AH250" s="64"/>
      <c r="AI250" s="64"/>
      <c r="AJ250" s="64"/>
      <c r="AK250" s="64"/>
      <c r="AL250" s="64"/>
      <c r="AM250" s="64"/>
      <c r="AN250" s="64"/>
      <c r="AO250" s="64"/>
      <c r="AP250" s="64"/>
      <c r="AQ250" s="64"/>
      <c r="AR250" s="64"/>
      <c r="AS250" s="64"/>
      <c r="AT250" s="64"/>
      <c r="AU250" s="64"/>
      <c r="AV250" s="64"/>
      <c r="AW250" s="64"/>
      <c r="AX250" s="64"/>
      <c r="AY250" s="64"/>
      <c r="AZ250" s="64"/>
      <c r="BA250" s="64"/>
      <c r="BB250" s="64"/>
      <c r="BC250" s="64"/>
      <c r="BD250" s="64"/>
      <c r="BE250" s="64"/>
      <c r="BF250" s="64"/>
      <c r="BH250" s="64"/>
      <c r="BI250" s="64"/>
      <c r="BJ250" s="64"/>
      <c r="BK250" s="64"/>
      <c r="BL250" s="64"/>
      <c r="BM250" s="64"/>
      <c r="BN250" s="64"/>
      <c r="BO250" s="64"/>
      <c r="BP250" s="64"/>
      <c r="BQ250" s="64"/>
      <c r="BR250" s="64"/>
      <c r="BS250" s="64"/>
      <c r="BT250" s="64"/>
      <c r="BU250" s="64"/>
      <c r="BV250" s="64"/>
      <c r="BW250" s="64"/>
      <c r="BY250" s="64"/>
      <c r="BZ250" s="64"/>
      <c r="CA250" s="64"/>
      <c r="CB250" s="64"/>
    </row>
    <row r="251" spans="2:80" s="62" customFormat="1">
      <c r="B251" s="48" t="s">
        <v>52</v>
      </c>
      <c r="C251" s="68"/>
      <c r="D251" s="66" t="s">
        <v>484</v>
      </c>
      <c r="E251" s="62" t="s">
        <v>596</v>
      </c>
      <c r="BH251" s="64"/>
      <c r="BI251" s="64"/>
      <c r="BJ251" s="64"/>
      <c r="BK251" s="64"/>
      <c r="BL251" s="64"/>
      <c r="BM251" s="64"/>
      <c r="BN251" s="64"/>
      <c r="BO251" s="64"/>
      <c r="BP251" s="64"/>
      <c r="BQ251" s="64"/>
      <c r="BR251" s="64"/>
      <c r="BS251" s="64"/>
      <c r="BT251" s="64"/>
      <c r="BU251" s="64"/>
      <c r="BV251" s="64"/>
      <c r="BW251" s="64"/>
      <c r="BY251" s="64"/>
      <c r="BZ251" s="64"/>
      <c r="CA251" s="64"/>
      <c r="CB251" s="64"/>
    </row>
    <row r="252" spans="2:80" s="62" customFormat="1">
      <c r="B252" s="48"/>
      <c r="C252" s="68"/>
      <c r="BH252" s="64"/>
      <c r="BI252" s="64"/>
      <c r="BJ252" s="64"/>
      <c r="BK252" s="64"/>
      <c r="BL252" s="64"/>
      <c r="BM252" s="64"/>
      <c r="BN252" s="64"/>
      <c r="BO252" s="64"/>
      <c r="BP252" s="64"/>
      <c r="BQ252" s="64"/>
      <c r="BR252" s="64"/>
      <c r="BS252" s="64"/>
      <c r="BT252" s="64"/>
      <c r="BU252" s="64"/>
      <c r="BV252" s="64"/>
      <c r="BW252" s="64"/>
      <c r="BY252" s="64"/>
      <c r="BZ252" s="64"/>
      <c r="CA252" s="64"/>
      <c r="CB252" s="64"/>
    </row>
    <row r="253" spans="2:80" s="62" customFormat="1">
      <c r="B253" s="67" t="s">
        <v>674</v>
      </c>
      <c r="C253" s="69" t="str">
        <f>'Get Started'!$D$8</f>
        <v>$</v>
      </c>
      <c r="D253" s="67" t="s">
        <v>296</v>
      </c>
      <c r="E253" s="70" t="s">
        <v>593</v>
      </c>
      <c r="F253" s="70"/>
      <c r="G253" s="70"/>
      <c r="H253" s="70"/>
      <c r="I253" s="70"/>
      <c r="J253" s="70"/>
      <c r="L253" s="67">
        <f>L129</f>
        <v>0</v>
      </c>
      <c r="M253" s="67">
        <f t="shared" ref="M253:BF253" si="313">M129</f>
        <v>0</v>
      </c>
      <c r="N253" s="67">
        <f t="shared" si="313"/>
        <v>0</v>
      </c>
      <c r="O253" s="67">
        <f t="shared" si="313"/>
        <v>0</v>
      </c>
      <c r="P253" s="67">
        <f t="shared" si="313"/>
        <v>0</v>
      </c>
      <c r="Q253" s="67">
        <f t="shared" si="313"/>
        <v>0</v>
      </c>
      <c r="R253" s="67">
        <f t="shared" si="313"/>
        <v>0</v>
      </c>
      <c r="S253" s="67">
        <f t="shared" si="313"/>
        <v>0</v>
      </c>
      <c r="T253" s="67">
        <f t="shared" si="313"/>
        <v>0</v>
      </c>
      <c r="U253" s="67">
        <f t="shared" si="313"/>
        <v>0</v>
      </c>
      <c r="V253" s="67">
        <f t="shared" si="313"/>
        <v>0</v>
      </c>
      <c r="W253" s="67">
        <f t="shared" si="313"/>
        <v>0</v>
      </c>
      <c r="X253" s="67">
        <f t="shared" si="313"/>
        <v>0</v>
      </c>
      <c r="Y253" s="67">
        <f t="shared" si="313"/>
        <v>0</v>
      </c>
      <c r="Z253" s="67">
        <f t="shared" si="313"/>
        <v>0</v>
      </c>
      <c r="AA253" s="67">
        <f t="shared" si="313"/>
        <v>0</v>
      </c>
      <c r="AB253" s="67">
        <f t="shared" si="313"/>
        <v>0</v>
      </c>
      <c r="AC253" s="67">
        <f t="shared" si="313"/>
        <v>0</v>
      </c>
      <c r="AD253" s="67">
        <f t="shared" si="313"/>
        <v>0</v>
      </c>
      <c r="AE253" s="67">
        <f t="shared" si="313"/>
        <v>0</v>
      </c>
      <c r="AF253" s="67">
        <f t="shared" si="313"/>
        <v>0</v>
      </c>
      <c r="AG253" s="67">
        <f t="shared" si="313"/>
        <v>0</v>
      </c>
      <c r="AH253" s="67">
        <f t="shared" si="313"/>
        <v>0</v>
      </c>
      <c r="AI253" s="67">
        <f t="shared" si="313"/>
        <v>0</v>
      </c>
      <c r="AJ253" s="67">
        <f t="shared" si="313"/>
        <v>0</v>
      </c>
      <c r="AK253" s="67">
        <f t="shared" si="313"/>
        <v>0</v>
      </c>
      <c r="AL253" s="67">
        <f t="shared" si="313"/>
        <v>0</v>
      </c>
      <c r="AM253" s="67">
        <f t="shared" si="313"/>
        <v>0</v>
      </c>
      <c r="AN253" s="67">
        <f t="shared" si="313"/>
        <v>0</v>
      </c>
      <c r="AO253" s="67">
        <f t="shared" si="313"/>
        <v>0</v>
      </c>
      <c r="AP253" s="67">
        <f t="shared" si="313"/>
        <v>0</v>
      </c>
      <c r="AQ253" s="67">
        <f t="shared" si="313"/>
        <v>0</v>
      </c>
      <c r="AR253" s="67">
        <f t="shared" si="313"/>
        <v>0</v>
      </c>
      <c r="AS253" s="67">
        <f t="shared" si="313"/>
        <v>0</v>
      </c>
      <c r="AT253" s="67">
        <f t="shared" si="313"/>
        <v>0</v>
      </c>
      <c r="AU253" s="67">
        <f t="shared" si="313"/>
        <v>0</v>
      </c>
      <c r="AV253" s="67">
        <f t="shared" si="313"/>
        <v>0</v>
      </c>
      <c r="AW253" s="67">
        <f t="shared" si="313"/>
        <v>0</v>
      </c>
      <c r="AX253" s="67">
        <f t="shared" si="313"/>
        <v>0</v>
      </c>
      <c r="AY253" s="67">
        <f t="shared" si="313"/>
        <v>0</v>
      </c>
      <c r="AZ253" s="67">
        <f t="shared" si="313"/>
        <v>0</v>
      </c>
      <c r="BA253" s="67">
        <f t="shared" si="313"/>
        <v>0</v>
      </c>
      <c r="BB253" s="67">
        <f t="shared" si="313"/>
        <v>0</v>
      </c>
      <c r="BC253" s="67">
        <f t="shared" si="313"/>
        <v>0</v>
      </c>
      <c r="BD253" s="67">
        <f t="shared" si="313"/>
        <v>0</v>
      </c>
      <c r="BE253" s="67">
        <f t="shared" si="313"/>
        <v>0</v>
      </c>
      <c r="BF253" s="67">
        <f t="shared" si="313"/>
        <v>0</v>
      </c>
      <c r="BH253" s="64">
        <f t="shared" ref="BH253:BW262" ca="1" si="314">SUMIFS($L253:$BF253,$L$6:$BF$6,BH$6,$L$7:$BF$7,BH$7)</f>
        <v>0</v>
      </c>
      <c r="BI253" s="64">
        <f t="shared" ca="1" si="314"/>
        <v>0</v>
      </c>
      <c r="BJ253" s="64">
        <f t="shared" ca="1" si="314"/>
        <v>0</v>
      </c>
      <c r="BK253" s="64">
        <f t="shared" ca="1" si="314"/>
        <v>0</v>
      </c>
      <c r="BL253" s="64">
        <f t="shared" ca="1" si="314"/>
        <v>0</v>
      </c>
      <c r="BM253" s="64">
        <f t="shared" ca="1" si="314"/>
        <v>0</v>
      </c>
      <c r="BN253" s="64">
        <f t="shared" ca="1" si="314"/>
        <v>0</v>
      </c>
      <c r="BO253" s="64">
        <f t="shared" ca="1" si="314"/>
        <v>0</v>
      </c>
      <c r="BP253" s="64">
        <f t="shared" ca="1" si="314"/>
        <v>0</v>
      </c>
      <c r="BQ253" s="64">
        <f t="shared" ca="1" si="314"/>
        <v>0</v>
      </c>
      <c r="BR253" s="64">
        <f t="shared" ca="1" si="314"/>
        <v>0</v>
      </c>
      <c r="BS253" s="64">
        <f t="shared" ca="1" si="314"/>
        <v>0</v>
      </c>
      <c r="BT253" s="64">
        <f t="shared" ca="1" si="314"/>
        <v>0</v>
      </c>
      <c r="BU253" s="64">
        <f t="shared" ca="1" si="314"/>
        <v>0</v>
      </c>
      <c r="BV253" s="64">
        <f t="shared" ca="1" si="314"/>
        <v>0</v>
      </c>
      <c r="BW253" s="64">
        <f t="shared" ca="1" si="314"/>
        <v>0</v>
      </c>
      <c r="BY253" s="64">
        <f t="shared" ref="BY253:CB278" ca="1" si="315">SUMIFS($L253:$BF253,$L$6:$BF$6,BY$6)</f>
        <v>0</v>
      </c>
      <c r="BZ253" s="64">
        <f t="shared" ca="1" si="315"/>
        <v>0</v>
      </c>
      <c r="CA253" s="64">
        <f t="shared" ca="1" si="315"/>
        <v>0</v>
      </c>
      <c r="CB253" s="64">
        <f t="shared" ca="1" si="315"/>
        <v>0</v>
      </c>
    </row>
    <row r="254" spans="2:80" s="62" customFormat="1">
      <c r="B254" s="67" t="s">
        <v>675</v>
      </c>
      <c r="C254" s="69" t="str">
        <f>'Get Started'!$D$8</f>
        <v>$</v>
      </c>
      <c r="D254" s="67" t="s">
        <v>46</v>
      </c>
      <c r="E254" s="70" t="s">
        <v>593</v>
      </c>
      <c r="F254" s="70"/>
      <c r="G254" s="70"/>
      <c r="H254" s="70"/>
      <c r="I254" s="70"/>
      <c r="J254" s="70"/>
      <c r="L254" s="67">
        <f>L177</f>
        <v>0</v>
      </c>
      <c r="M254" s="67">
        <f t="shared" ref="M254:BF254" si="316">M177</f>
        <v>0</v>
      </c>
      <c r="N254" s="67">
        <f t="shared" si="316"/>
        <v>0</v>
      </c>
      <c r="O254" s="67">
        <f t="shared" si="316"/>
        <v>0</v>
      </c>
      <c r="P254" s="67">
        <f t="shared" si="316"/>
        <v>0</v>
      </c>
      <c r="Q254" s="67">
        <f t="shared" si="316"/>
        <v>0</v>
      </c>
      <c r="R254" s="67">
        <f t="shared" si="316"/>
        <v>0</v>
      </c>
      <c r="S254" s="67">
        <f t="shared" si="316"/>
        <v>0</v>
      </c>
      <c r="T254" s="67">
        <f t="shared" si="316"/>
        <v>0</v>
      </c>
      <c r="U254" s="67">
        <f t="shared" si="316"/>
        <v>0</v>
      </c>
      <c r="V254" s="67">
        <f t="shared" si="316"/>
        <v>0</v>
      </c>
      <c r="W254" s="67">
        <f t="shared" si="316"/>
        <v>0</v>
      </c>
      <c r="X254" s="67">
        <f t="shared" si="316"/>
        <v>0</v>
      </c>
      <c r="Y254" s="67">
        <f t="shared" si="316"/>
        <v>0</v>
      </c>
      <c r="Z254" s="67">
        <f t="shared" si="316"/>
        <v>0</v>
      </c>
      <c r="AA254" s="67">
        <f t="shared" si="316"/>
        <v>0</v>
      </c>
      <c r="AB254" s="67">
        <f t="shared" si="316"/>
        <v>0</v>
      </c>
      <c r="AC254" s="67">
        <f t="shared" si="316"/>
        <v>0</v>
      </c>
      <c r="AD254" s="67">
        <f t="shared" si="316"/>
        <v>0</v>
      </c>
      <c r="AE254" s="67">
        <f t="shared" si="316"/>
        <v>0</v>
      </c>
      <c r="AF254" s="67">
        <f t="shared" si="316"/>
        <v>0</v>
      </c>
      <c r="AG254" s="67">
        <f t="shared" si="316"/>
        <v>0</v>
      </c>
      <c r="AH254" s="67">
        <f t="shared" si="316"/>
        <v>0</v>
      </c>
      <c r="AI254" s="67">
        <f t="shared" si="316"/>
        <v>0</v>
      </c>
      <c r="AJ254" s="67">
        <f t="shared" si="316"/>
        <v>0</v>
      </c>
      <c r="AK254" s="67">
        <f t="shared" si="316"/>
        <v>0</v>
      </c>
      <c r="AL254" s="67">
        <f t="shared" si="316"/>
        <v>0</v>
      </c>
      <c r="AM254" s="67">
        <f t="shared" si="316"/>
        <v>0</v>
      </c>
      <c r="AN254" s="67">
        <f t="shared" si="316"/>
        <v>0</v>
      </c>
      <c r="AO254" s="67">
        <f t="shared" si="316"/>
        <v>0</v>
      </c>
      <c r="AP254" s="67">
        <f t="shared" si="316"/>
        <v>0</v>
      </c>
      <c r="AQ254" s="67">
        <f t="shared" si="316"/>
        <v>0</v>
      </c>
      <c r="AR254" s="67">
        <f t="shared" si="316"/>
        <v>0</v>
      </c>
      <c r="AS254" s="67">
        <f t="shared" si="316"/>
        <v>0</v>
      </c>
      <c r="AT254" s="67">
        <f t="shared" si="316"/>
        <v>0</v>
      </c>
      <c r="AU254" s="67">
        <f t="shared" si="316"/>
        <v>0</v>
      </c>
      <c r="AV254" s="67">
        <f t="shared" si="316"/>
        <v>0</v>
      </c>
      <c r="AW254" s="67">
        <f t="shared" si="316"/>
        <v>0</v>
      </c>
      <c r="AX254" s="67">
        <f t="shared" si="316"/>
        <v>0</v>
      </c>
      <c r="AY254" s="67">
        <f t="shared" si="316"/>
        <v>0</v>
      </c>
      <c r="AZ254" s="67">
        <f t="shared" si="316"/>
        <v>0</v>
      </c>
      <c r="BA254" s="67">
        <f t="shared" si="316"/>
        <v>0</v>
      </c>
      <c r="BB254" s="67">
        <f t="shared" si="316"/>
        <v>0</v>
      </c>
      <c r="BC254" s="67">
        <f t="shared" si="316"/>
        <v>0</v>
      </c>
      <c r="BD254" s="67">
        <f t="shared" si="316"/>
        <v>0</v>
      </c>
      <c r="BE254" s="67">
        <f t="shared" si="316"/>
        <v>0</v>
      </c>
      <c r="BF254" s="67">
        <f t="shared" si="316"/>
        <v>0</v>
      </c>
      <c r="BH254" s="64">
        <f t="shared" ca="1" si="314"/>
        <v>0</v>
      </c>
      <c r="BI254" s="64">
        <f t="shared" ca="1" si="314"/>
        <v>0</v>
      </c>
      <c r="BJ254" s="64">
        <f t="shared" ca="1" si="314"/>
        <v>0</v>
      </c>
      <c r="BK254" s="64">
        <f t="shared" ca="1" si="314"/>
        <v>0</v>
      </c>
      <c r="BL254" s="64">
        <f t="shared" ca="1" si="314"/>
        <v>0</v>
      </c>
      <c r="BM254" s="64">
        <f t="shared" ca="1" si="314"/>
        <v>0</v>
      </c>
      <c r="BN254" s="64">
        <f t="shared" ca="1" si="314"/>
        <v>0</v>
      </c>
      <c r="BO254" s="64">
        <f t="shared" ca="1" si="314"/>
        <v>0</v>
      </c>
      <c r="BP254" s="64">
        <f t="shared" ca="1" si="314"/>
        <v>0</v>
      </c>
      <c r="BQ254" s="64">
        <f t="shared" ca="1" si="314"/>
        <v>0</v>
      </c>
      <c r="BR254" s="64">
        <f t="shared" ca="1" si="314"/>
        <v>0</v>
      </c>
      <c r="BS254" s="64">
        <f t="shared" ca="1" si="314"/>
        <v>0</v>
      </c>
      <c r="BT254" s="64">
        <f t="shared" ca="1" si="314"/>
        <v>0</v>
      </c>
      <c r="BU254" s="64">
        <f t="shared" ca="1" si="314"/>
        <v>0</v>
      </c>
      <c r="BV254" s="64">
        <f t="shared" ca="1" si="314"/>
        <v>0</v>
      </c>
      <c r="BW254" s="64">
        <f t="shared" ca="1" si="314"/>
        <v>0</v>
      </c>
      <c r="BY254" s="64">
        <f t="shared" ca="1" si="315"/>
        <v>0</v>
      </c>
      <c r="BZ254" s="64">
        <f t="shared" ca="1" si="315"/>
        <v>0</v>
      </c>
      <c r="CA254" s="64">
        <f t="shared" ca="1" si="315"/>
        <v>0</v>
      </c>
      <c r="CB254" s="64">
        <f t="shared" ca="1" si="315"/>
        <v>0</v>
      </c>
    </row>
    <row r="255" spans="2:80" s="62" customFormat="1">
      <c r="B255" s="67" t="s">
        <v>113</v>
      </c>
      <c r="C255" s="69" t="str">
        <f>'Get Started'!$D$8</f>
        <v>$</v>
      </c>
      <c r="D255" s="67" t="s">
        <v>37</v>
      </c>
      <c r="E255" s="70" t="s">
        <v>593</v>
      </c>
      <c r="F255" s="70"/>
      <c r="G255" s="70"/>
      <c r="H255" s="70"/>
      <c r="I255" s="70"/>
      <c r="J255" s="70"/>
      <c r="L255" s="67">
        <v>0</v>
      </c>
      <c r="M255" s="67">
        <f t="shared" ref="M255:AT255" si="317">L255</f>
        <v>0</v>
      </c>
      <c r="N255" s="67">
        <f t="shared" si="317"/>
        <v>0</v>
      </c>
      <c r="O255" s="67">
        <f t="shared" si="317"/>
        <v>0</v>
      </c>
      <c r="P255" s="67">
        <f t="shared" si="317"/>
        <v>0</v>
      </c>
      <c r="Q255" s="67">
        <f t="shared" si="317"/>
        <v>0</v>
      </c>
      <c r="R255" s="67">
        <f t="shared" si="317"/>
        <v>0</v>
      </c>
      <c r="S255" s="67">
        <f t="shared" si="317"/>
        <v>0</v>
      </c>
      <c r="T255" s="67">
        <f t="shared" si="317"/>
        <v>0</v>
      </c>
      <c r="U255" s="67">
        <f t="shared" si="317"/>
        <v>0</v>
      </c>
      <c r="V255" s="67">
        <f t="shared" si="317"/>
        <v>0</v>
      </c>
      <c r="W255" s="67">
        <f t="shared" si="317"/>
        <v>0</v>
      </c>
      <c r="X255" s="67">
        <f t="shared" si="317"/>
        <v>0</v>
      </c>
      <c r="Y255" s="67">
        <f t="shared" si="317"/>
        <v>0</v>
      </c>
      <c r="Z255" s="67">
        <f t="shared" si="317"/>
        <v>0</v>
      </c>
      <c r="AA255" s="67">
        <f t="shared" si="317"/>
        <v>0</v>
      </c>
      <c r="AB255" s="67">
        <f t="shared" si="317"/>
        <v>0</v>
      </c>
      <c r="AC255" s="67">
        <f t="shared" si="317"/>
        <v>0</v>
      </c>
      <c r="AD255" s="67">
        <f t="shared" si="317"/>
        <v>0</v>
      </c>
      <c r="AE255" s="67">
        <f t="shared" si="317"/>
        <v>0</v>
      </c>
      <c r="AF255" s="67">
        <f t="shared" si="317"/>
        <v>0</v>
      </c>
      <c r="AG255" s="67">
        <f t="shared" si="317"/>
        <v>0</v>
      </c>
      <c r="AH255" s="67">
        <f t="shared" si="317"/>
        <v>0</v>
      </c>
      <c r="AI255" s="67">
        <f t="shared" si="317"/>
        <v>0</v>
      </c>
      <c r="AJ255" s="67">
        <f t="shared" si="317"/>
        <v>0</v>
      </c>
      <c r="AK255" s="67">
        <f t="shared" si="317"/>
        <v>0</v>
      </c>
      <c r="AL255" s="67">
        <f t="shared" si="317"/>
        <v>0</v>
      </c>
      <c r="AM255" s="67">
        <f t="shared" si="317"/>
        <v>0</v>
      </c>
      <c r="AN255" s="67">
        <f t="shared" si="317"/>
        <v>0</v>
      </c>
      <c r="AO255" s="67">
        <f t="shared" si="317"/>
        <v>0</v>
      </c>
      <c r="AP255" s="67">
        <f t="shared" si="317"/>
        <v>0</v>
      </c>
      <c r="AQ255" s="67">
        <f t="shared" si="317"/>
        <v>0</v>
      </c>
      <c r="AR255" s="67">
        <f t="shared" si="317"/>
        <v>0</v>
      </c>
      <c r="AS255" s="67">
        <f t="shared" si="317"/>
        <v>0</v>
      </c>
      <c r="AT255" s="67">
        <f t="shared" si="317"/>
        <v>0</v>
      </c>
      <c r="AU255" s="67">
        <f t="shared" ref="AU255:AU278" si="318">AT255</f>
        <v>0</v>
      </c>
      <c r="AV255" s="67">
        <f t="shared" ref="AV255:AV278" si="319">AU255</f>
        <v>0</v>
      </c>
      <c r="AW255" s="67">
        <f t="shared" ref="AW255:AW278" si="320">AV255</f>
        <v>0</v>
      </c>
      <c r="AX255" s="67">
        <f t="shared" ref="AX255:AX278" si="321">AW255</f>
        <v>0</v>
      </c>
      <c r="AY255" s="67">
        <f t="shared" ref="AY255:AY278" si="322">AX255</f>
        <v>0</v>
      </c>
      <c r="AZ255" s="67">
        <f t="shared" ref="AZ255:AZ278" si="323">AY255</f>
        <v>0</v>
      </c>
      <c r="BA255" s="67">
        <f t="shared" ref="BA255:BA278" si="324">AZ255</f>
        <v>0</v>
      </c>
      <c r="BB255" s="67">
        <f t="shared" ref="BB255:BB278" si="325">BA255</f>
        <v>0</v>
      </c>
      <c r="BC255" s="67">
        <f t="shared" ref="BC255:BC278" si="326">BB255</f>
        <v>0</v>
      </c>
      <c r="BD255" s="67">
        <f t="shared" ref="BD255:BD278" si="327">BC255</f>
        <v>0</v>
      </c>
      <c r="BE255" s="67">
        <f t="shared" ref="BE255:BE278" si="328">BD255</f>
        <v>0</v>
      </c>
      <c r="BF255" s="67">
        <f t="shared" ref="BF255:BF278" si="329">BE255</f>
        <v>0</v>
      </c>
      <c r="BH255" s="64">
        <f t="shared" ca="1" si="314"/>
        <v>0</v>
      </c>
      <c r="BI255" s="64">
        <f t="shared" ca="1" si="314"/>
        <v>0</v>
      </c>
      <c r="BJ255" s="64">
        <f t="shared" ca="1" si="314"/>
        <v>0</v>
      </c>
      <c r="BK255" s="64">
        <f t="shared" ca="1" si="314"/>
        <v>0</v>
      </c>
      <c r="BL255" s="64">
        <f t="shared" ca="1" si="314"/>
        <v>0</v>
      </c>
      <c r="BM255" s="64">
        <f t="shared" ca="1" si="314"/>
        <v>0</v>
      </c>
      <c r="BN255" s="64">
        <f t="shared" ca="1" si="314"/>
        <v>0</v>
      </c>
      <c r="BO255" s="64">
        <f t="shared" ca="1" si="314"/>
        <v>0</v>
      </c>
      <c r="BP255" s="64">
        <f t="shared" ca="1" si="314"/>
        <v>0</v>
      </c>
      <c r="BQ255" s="64">
        <f t="shared" ca="1" si="314"/>
        <v>0</v>
      </c>
      <c r="BR255" s="64">
        <f t="shared" ca="1" si="314"/>
        <v>0</v>
      </c>
      <c r="BS255" s="64">
        <f t="shared" ca="1" si="314"/>
        <v>0</v>
      </c>
      <c r="BT255" s="64">
        <f t="shared" ca="1" si="314"/>
        <v>0</v>
      </c>
      <c r="BU255" s="64">
        <f t="shared" ca="1" si="314"/>
        <v>0</v>
      </c>
      <c r="BV255" s="64">
        <f t="shared" ca="1" si="314"/>
        <v>0</v>
      </c>
      <c r="BW255" s="64">
        <f t="shared" ca="1" si="314"/>
        <v>0</v>
      </c>
      <c r="BY255" s="64">
        <f t="shared" ca="1" si="315"/>
        <v>0</v>
      </c>
      <c r="BZ255" s="64">
        <f t="shared" ca="1" si="315"/>
        <v>0</v>
      </c>
      <c r="CA255" s="64">
        <f t="shared" ca="1" si="315"/>
        <v>0</v>
      </c>
      <c r="CB255" s="64">
        <f t="shared" ca="1" si="315"/>
        <v>0</v>
      </c>
    </row>
    <row r="256" spans="2:80" s="62" customFormat="1">
      <c r="B256" s="67" t="s">
        <v>114</v>
      </c>
      <c r="C256" s="69" t="str">
        <f>'Get Started'!$D$8</f>
        <v>$</v>
      </c>
      <c r="D256" s="67" t="s">
        <v>38</v>
      </c>
      <c r="E256" s="70" t="s">
        <v>593</v>
      </c>
      <c r="F256" s="70"/>
      <c r="G256" s="70"/>
      <c r="H256" s="70"/>
      <c r="I256" s="70"/>
      <c r="J256" s="70"/>
      <c r="L256" s="67">
        <v>0</v>
      </c>
      <c r="M256" s="67">
        <f t="shared" ref="M256:AT256" si="330">L256</f>
        <v>0</v>
      </c>
      <c r="N256" s="67">
        <f t="shared" si="330"/>
        <v>0</v>
      </c>
      <c r="O256" s="67">
        <f t="shared" si="330"/>
        <v>0</v>
      </c>
      <c r="P256" s="67">
        <f t="shared" si="330"/>
        <v>0</v>
      </c>
      <c r="Q256" s="67">
        <f t="shared" si="330"/>
        <v>0</v>
      </c>
      <c r="R256" s="67">
        <f t="shared" si="330"/>
        <v>0</v>
      </c>
      <c r="S256" s="67">
        <f t="shared" si="330"/>
        <v>0</v>
      </c>
      <c r="T256" s="67">
        <f t="shared" si="330"/>
        <v>0</v>
      </c>
      <c r="U256" s="67">
        <f t="shared" si="330"/>
        <v>0</v>
      </c>
      <c r="V256" s="67">
        <f t="shared" si="330"/>
        <v>0</v>
      </c>
      <c r="W256" s="67">
        <f t="shared" si="330"/>
        <v>0</v>
      </c>
      <c r="X256" s="67">
        <f t="shared" si="330"/>
        <v>0</v>
      </c>
      <c r="Y256" s="67">
        <f t="shared" si="330"/>
        <v>0</v>
      </c>
      <c r="Z256" s="67">
        <f t="shared" si="330"/>
        <v>0</v>
      </c>
      <c r="AA256" s="67">
        <f t="shared" si="330"/>
        <v>0</v>
      </c>
      <c r="AB256" s="67">
        <f t="shared" si="330"/>
        <v>0</v>
      </c>
      <c r="AC256" s="67">
        <f t="shared" si="330"/>
        <v>0</v>
      </c>
      <c r="AD256" s="67">
        <f t="shared" si="330"/>
        <v>0</v>
      </c>
      <c r="AE256" s="67">
        <f t="shared" si="330"/>
        <v>0</v>
      </c>
      <c r="AF256" s="67">
        <f t="shared" si="330"/>
        <v>0</v>
      </c>
      <c r="AG256" s="67">
        <f t="shared" si="330"/>
        <v>0</v>
      </c>
      <c r="AH256" s="67">
        <f t="shared" si="330"/>
        <v>0</v>
      </c>
      <c r="AI256" s="67">
        <f t="shared" si="330"/>
        <v>0</v>
      </c>
      <c r="AJ256" s="67">
        <f t="shared" si="330"/>
        <v>0</v>
      </c>
      <c r="AK256" s="67">
        <f t="shared" si="330"/>
        <v>0</v>
      </c>
      <c r="AL256" s="67">
        <f t="shared" si="330"/>
        <v>0</v>
      </c>
      <c r="AM256" s="67">
        <f t="shared" si="330"/>
        <v>0</v>
      </c>
      <c r="AN256" s="67">
        <f t="shared" si="330"/>
        <v>0</v>
      </c>
      <c r="AO256" s="67">
        <f t="shared" si="330"/>
        <v>0</v>
      </c>
      <c r="AP256" s="67">
        <f t="shared" si="330"/>
        <v>0</v>
      </c>
      <c r="AQ256" s="67">
        <f t="shared" si="330"/>
        <v>0</v>
      </c>
      <c r="AR256" s="67">
        <f t="shared" si="330"/>
        <v>0</v>
      </c>
      <c r="AS256" s="67">
        <f t="shared" si="330"/>
        <v>0</v>
      </c>
      <c r="AT256" s="67">
        <f t="shared" si="330"/>
        <v>0</v>
      </c>
      <c r="AU256" s="67">
        <f t="shared" si="318"/>
        <v>0</v>
      </c>
      <c r="AV256" s="67">
        <f t="shared" si="319"/>
        <v>0</v>
      </c>
      <c r="AW256" s="67">
        <f t="shared" si="320"/>
        <v>0</v>
      </c>
      <c r="AX256" s="67">
        <f t="shared" si="321"/>
        <v>0</v>
      </c>
      <c r="AY256" s="67">
        <f t="shared" si="322"/>
        <v>0</v>
      </c>
      <c r="AZ256" s="67">
        <f t="shared" si="323"/>
        <v>0</v>
      </c>
      <c r="BA256" s="67">
        <f t="shared" si="324"/>
        <v>0</v>
      </c>
      <c r="BB256" s="67">
        <f t="shared" si="325"/>
        <v>0</v>
      </c>
      <c r="BC256" s="67">
        <f t="shared" si="326"/>
        <v>0</v>
      </c>
      <c r="BD256" s="67">
        <f t="shared" si="327"/>
        <v>0</v>
      </c>
      <c r="BE256" s="67">
        <f t="shared" si="328"/>
        <v>0</v>
      </c>
      <c r="BF256" s="67">
        <f t="shared" si="329"/>
        <v>0</v>
      </c>
      <c r="BH256" s="64">
        <f t="shared" ca="1" si="314"/>
        <v>0</v>
      </c>
      <c r="BI256" s="64">
        <f t="shared" ca="1" si="314"/>
        <v>0</v>
      </c>
      <c r="BJ256" s="64">
        <f t="shared" ca="1" si="314"/>
        <v>0</v>
      </c>
      <c r="BK256" s="64">
        <f t="shared" ca="1" si="314"/>
        <v>0</v>
      </c>
      <c r="BL256" s="64">
        <f t="shared" ca="1" si="314"/>
        <v>0</v>
      </c>
      <c r="BM256" s="64">
        <f t="shared" ca="1" si="314"/>
        <v>0</v>
      </c>
      <c r="BN256" s="64">
        <f t="shared" ca="1" si="314"/>
        <v>0</v>
      </c>
      <c r="BO256" s="64">
        <f t="shared" ca="1" si="314"/>
        <v>0</v>
      </c>
      <c r="BP256" s="64">
        <f t="shared" ca="1" si="314"/>
        <v>0</v>
      </c>
      <c r="BQ256" s="64">
        <f t="shared" ca="1" si="314"/>
        <v>0</v>
      </c>
      <c r="BR256" s="64">
        <f t="shared" ca="1" si="314"/>
        <v>0</v>
      </c>
      <c r="BS256" s="64">
        <f t="shared" ca="1" si="314"/>
        <v>0</v>
      </c>
      <c r="BT256" s="64">
        <f t="shared" ca="1" si="314"/>
        <v>0</v>
      </c>
      <c r="BU256" s="64">
        <f t="shared" ca="1" si="314"/>
        <v>0</v>
      </c>
      <c r="BV256" s="64">
        <f t="shared" ca="1" si="314"/>
        <v>0</v>
      </c>
      <c r="BW256" s="64">
        <f t="shared" ca="1" si="314"/>
        <v>0</v>
      </c>
      <c r="BY256" s="64">
        <f t="shared" ca="1" si="315"/>
        <v>0</v>
      </c>
      <c r="BZ256" s="64">
        <f t="shared" ca="1" si="315"/>
        <v>0</v>
      </c>
      <c r="CA256" s="64">
        <f t="shared" ca="1" si="315"/>
        <v>0</v>
      </c>
      <c r="CB256" s="64">
        <f t="shared" ca="1" si="315"/>
        <v>0</v>
      </c>
    </row>
    <row r="257" spans="2:80" s="62" customFormat="1">
      <c r="B257" s="67" t="s">
        <v>101</v>
      </c>
      <c r="C257" s="69" t="str">
        <f>'Get Started'!$D$8</f>
        <v>$</v>
      </c>
      <c r="D257" s="67" t="s">
        <v>46</v>
      </c>
      <c r="E257" s="70" t="s">
        <v>593</v>
      </c>
      <c r="F257" s="70"/>
      <c r="G257" s="70"/>
      <c r="H257" s="70"/>
      <c r="I257" s="70"/>
      <c r="J257" s="70"/>
      <c r="L257" s="67">
        <v>0</v>
      </c>
      <c r="M257" s="67">
        <f t="shared" ref="M257:AT257" si="331">L257</f>
        <v>0</v>
      </c>
      <c r="N257" s="67">
        <f t="shared" si="331"/>
        <v>0</v>
      </c>
      <c r="O257" s="67">
        <f t="shared" si="331"/>
        <v>0</v>
      </c>
      <c r="P257" s="67">
        <f t="shared" si="331"/>
        <v>0</v>
      </c>
      <c r="Q257" s="67">
        <f t="shared" si="331"/>
        <v>0</v>
      </c>
      <c r="R257" s="67">
        <f t="shared" si="331"/>
        <v>0</v>
      </c>
      <c r="S257" s="67">
        <f t="shared" si="331"/>
        <v>0</v>
      </c>
      <c r="T257" s="67">
        <f t="shared" si="331"/>
        <v>0</v>
      </c>
      <c r="U257" s="67">
        <f t="shared" si="331"/>
        <v>0</v>
      </c>
      <c r="V257" s="67">
        <f t="shared" si="331"/>
        <v>0</v>
      </c>
      <c r="W257" s="67">
        <f t="shared" si="331"/>
        <v>0</v>
      </c>
      <c r="X257" s="67">
        <f t="shared" si="331"/>
        <v>0</v>
      </c>
      <c r="Y257" s="67">
        <f t="shared" si="331"/>
        <v>0</v>
      </c>
      <c r="Z257" s="67">
        <f t="shared" si="331"/>
        <v>0</v>
      </c>
      <c r="AA257" s="67">
        <f t="shared" si="331"/>
        <v>0</v>
      </c>
      <c r="AB257" s="67">
        <f t="shared" si="331"/>
        <v>0</v>
      </c>
      <c r="AC257" s="67">
        <f t="shared" si="331"/>
        <v>0</v>
      </c>
      <c r="AD257" s="67">
        <f t="shared" si="331"/>
        <v>0</v>
      </c>
      <c r="AE257" s="67">
        <f t="shared" si="331"/>
        <v>0</v>
      </c>
      <c r="AF257" s="67">
        <f t="shared" si="331"/>
        <v>0</v>
      </c>
      <c r="AG257" s="67">
        <f t="shared" si="331"/>
        <v>0</v>
      </c>
      <c r="AH257" s="67">
        <f t="shared" si="331"/>
        <v>0</v>
      </c>
      <c r="AI257" s="67">
        <f t="shared" si="331"/>
        <v>0</v>
      </c>
      <c r="AJ257" s="67">
        <f t="shared" si="331"/>
        <v>0</v>
      </c>
      <c r="AK257" s="67">
        <f t="shared" si="331"/>
        <v>0</v>
      </c>
      <c r="AL257" s="67">
        <f t="shared" si="331"/>
        <v>0</v>
      </c>
      <c r="AM257" s="67">
        <f t="shared" si="331"/>
        <v>0</v>
      </c>
      <c r="AN257" s="67">
        <f t="shared" si="331"/>
        <v>0</v>
      </c>
      <c r="AO257" s="67">
        <f t="shared" si="331"/>
        <v>0</v>
      </c>
      <c r="AP257" s="67">
        <f t="shared" si="331"/>
        <v>0</v>
      </c>
      <c r="AQ257" s="67">
        <f t="shared" si="331"/>
        <v>0</v>
      </c>
      <c r="AR257" s="67">
        <f t="shared" si="331"/>
        <v>0</v>
      </c>
      <c r="AS257" s="67">
        <f t="shared" si="331"/>
        <v>0</v>
      </c>
      <c r="AT257" s="67">
        <f t="shared" si="331"/>
        <v>0</v>
      </c>
      <c r="AU257" s="67">
        <f t="shared" si="318"/>
        <v>0</v>
      </c>
      <c r="AV257" s="67">
        <f t="shared" si="319"/>
        <v>0</v>
      </c>
      <c r="AW257" s="67">
        <f t="shared" si="320"/>
        <v>0</v>
      </c>
      <c r="AX257" s="67">
        <f t="shared" si="321"/>
        <v>0</v>
      </c>
      <c r="AY257" s="67">
        <f t="shared" si="322"/>
        <v>0</v>
      </c>
      <c r="AZ257" s="67">
        <f t="shared" si="323"/>
        <v>0</v>
      </c>
      <c r="BA257" s="67">
        <f t="shared" si="324"/>
        <v>0</v>
      </c>
      <c r="BB257" s="67">
        <f t="shared" si="325"/>
        <v>0</v>
      </c>
      <c r="BC257" s="67">
        <f t="shared" si="326"/>
        <v>0</v>
      </c>
      <c r="BD257" s="67">
        <f t="shared" si="327"/>
        <v>0</v>
      </c>
      <c r="BE257" s="67">
        <f t="shared" si="328"/>
        <v>0</v>
      </c>
      <c r="BF257" s="67">
        <f t="shared" si="329"/>
        <v>0</v>
      </c>
      <c r="BH257" s="64">
        <f t="shared" ca="1" si="314"/>
        <v>0</v>
      </c>
      <c r="BI257" s="64">
        <f t="shared" ca="1" si="314"/>
        <v>0</v>
      </c>
      <c r="BJ257" s="64">
        <f t="shared" ca="1" si="314"/>
        <v>0</v>
      </c>
      <c r="BK257" s="64">
        <f t="shared" ca="1" si="314"/>
        <v>0</v>
      </c>
      <c r="BL257" s="64">
        <f t="shared" ca="1" si="314"/>
        <v>0</v>
      </c>
      <c r="BM257" s="64">
        <f t="shared" ca="1" si="314"/>
        <v>0</v>
      </c>
      <c r="BN257" s="64">
        <f t="shared" ca="1" si="314"/>
        <v>0</v>
      </c>
      <c r="BO257" s="64">
        <f t="shared" ca="1" si="314"/>
        <v>0</v>
      </c>
      <c r="BP257" s="64">
        <f t="shared" ca="1" si="314"/>
        <v>0</v>
      </c>
      <c r="BQ257" s="64">
        <f t="shared" ca="1" si="314"/>
        <v>0</v>
      </c>
      <c r="BR257" s="64">
        <f t="shared" ca="1" si="314"/>
        <v>0</v>
      </c>
      <c r="BS257" s="64">
        <f t="shared" ca="1" si="314"/>
        <v>0</v>
      </c>
      <c r="BT257" s="64">
        <f t="shared" ca="1" si="314"/>
        <v>0</v>
      </c>
      <c r="BU257" s="64">
        <f t="shared" ca="1" si="314"/>
        <v>0</v>
      </c>
      <c r="BV257" s="64">
        <f t="shared" ca="1" si="314"/>
        <v>0</v>
      </c>
      <c r="BW257" s="64">
        <f t="shared" ca="1" si="314"/>
        <v>0</v>
      </c>
      <c r="BY257" s="64">
        <f t="shared" ca="1" si="315"/>
        <v>0</v>
      </c>
      <c r="BZ257" s="64">
        <f t="shared" ca="1" si="315"/>
        <v>0</v>
      </c>
      <c r="CA257" s="64">
        <f t="shared" ca="1" si="315"/>
        <v>0</v>
      </c>
      <c r="CB257" s="64">
        <f t="shared" ca="1" si="315"/>
        <v>0</v>
      </c>
    </row>
    <row r="258" spans="2:80" s="62" customFormat="1">
      <c r="B258" s="67" t="s">
        <v>102</v>
      </c>
      <c r="C258" s="69" t="str">
        <f>'Get Started'!$D$8</f>
        <v>$</v>
      </c>
      <c r="D258" s="67" t="s">
        <v>38</v>
      </c>
      <c r="E258" s="70" t="s">
        <v>593</v>
      </c>
      <c r="F258" s="70"/>
      <c r="G258" s="70"/>
      <c r="H258" s="70"/>
      <c r="I258" s="70"/>
      <c r="J258" s="70"/>
      <c r="L258" s="67">
        <v>0</v>
      </c>
      <c r="M258" s="67">
        <f t="shared" ref="M258:AT258" si="332">L258</f>
        <v>0</v>
      </c>
      <c r="N258" s="67">
        <f t="shared" si="332"/>
        <v>0</v>
      </c>
      <c r="O258" s="67">
        <f t="shared" si="332"/>
        <v>0</v>
      </c>
      <c r="P258" s="67">
        <f t="shared" si="332"/>
        <v>0</v>
      </c>
      <c r="Q258" s="67">
        <f t="shared" si="332"/>
        <v>0</v>
      </c>
      <c r="R258" s="67">
        <f t="shared" si="332"/>
        <v>0</v>
      </c>
      <c r="S258" s="67">
        <f t="shared" si="332"/>
        <v>0</v>
      </c>
      <c r="T258" s="67">
        <f t="shared" si="332"/>
        <v>0</v>
      </c>
      <c r="U258" s="67">
        <f t="shared" si="332"/>
        <v>0</v>
      </c>
      <c r="V258" s="67">
        <f t="shared" si="332"/>
        <v>0</v>
      </c>
      <c r="W258" s="67">
        <f t="shared" si="332"/>
        <v>0</v>
      </c>
      <c r="X258" s="67">
        <f t="shared" si="332"/>
        <v>0</v>
      </c>
      <c r="Y258" s="67">
        <f t="shared" si="332"/>
        <v>0</v>
      </c>
      <c r="Z258" s="67">
        <f t="shared" si="332"/>
        <v>0</v>
      </c>
      <c r="AA258" s="67">
        <f t="shared" si="332"/>
        <v>0</v>
      </c>
      <c r="AB258" s="67">
        <f t="shared" si="332"/>
        <v>0</v>
      </c>
      <c r="AC258" s="67">
        <f t="shared" si="332"/>
        <v>0</v>
      </c>
      <c r="AD258" s="67">
        <f t="shared" si="332"/>
        <v>0</v>
      </c>
      <c r="AE258" s="67">
        <f t="shared" si="332"/>
        <v>0</v>
      </c>
      <c r="AF258" s="67">
        <f t="shared" si="332"/>
        <v>0</v>
      </c>
      <c r="AG258" s="67">
        <f t="shared" si="332"/>
        <v>0</v>
      </c>
      <c r="AH258" s="67">
        <f t="shared" si="332"/>
        <v>0</v>
      </c>
      <c r="AI258" s="67">
        <f t="shared" si="332"/>
        <v>0</v>
      </c>
      <c r="AJ258" s="67">
        <f t="shared" si="332"/>
        <v>0</v>
      </c>
      <c r="AK258" s="67">
        <f t="shared" si="332"/>
        <v>0</v>
      </c>
      <c r="AL258" s="67">
        <f t="shared" si="332"/>
        <v>0</v>
      </c>
      <c r="AM258" s="67">
        <f t="shared" si="332"/>
        <v>0</v>
      </c>
      <c r="AN258" s="67">
        <f t="shared" si="332"/>
        <v>0</v>
      </c>
      <c r="AO258" s="67">
        <f t="shared" si="332"/>
        <v>0</v>
      </c>
      <c r="AP258" s="67">
        <f t="shared" si="332"/>
        <v>0</v>
      </c>
      <c r="AQ258" s="67">
        <f t="shared" si="332"/>
        <v>0</v>
      </c>
      <c r="AR258" s="67">
        <f t="shared" si="332"/>
        <v>0</v>
      </c>
      <c r="AS258" s="67">
        <f t="shared" si="332"/>
        <v>0</v>
      </c>
      <c r="AT258" s="67">
        <f t="shared" si="332"/>
        <v>0</v>
      </c>
      <c r="AU258" s="67">
        <f t="shared" si="318"/>
        <v>0</v>
      </c>
      <c r="AV258" s="67">
        <f t="shared" si="319"/>
        <v>0</v>
      </c>
      <c r="AW258" s="67">
        <f t="shared" si="320"/>
        <v>0</v>
      </c>
      <c r="AX258" s="67">
        <f t="shared" si="321"/>
        <v>0</v>
      </c>
      <c r="AY258" s="67">
        <f t="shared" si="322"/>
        <v>0</v>
      </c>
      <c r="AZ258" s="67">
        <f t="shared" si="323"/>
        <v>0</v>
      </c>
      <c r="BA258" s="67">
        <f t="shared" si="324"/>
        <v>0</v>
      </c>
      <c r="BB258" s="67">
        <f t="shared" si="325"/>
        <v>0</v>
      </c>
      <c r="BC258" s="67">
        <f t="shared" si="326"/>
        <v>0</v>
      </c>
      <c r="BD258" s="67">
        <f t="shared" si="327"/>
        <v>0</v>
      </c>
      <c r="BE258" s="67">
        <f t="shared" si="328"/>
        <v>0</v>
      </c>
      <c r="BF258" s="67">
        <f t="shared" si="329"/>
        <v>0</v>
      </c>
      <c r="BH258" s="64">
        <f t="shared" ca="1" si="314"/>
        <v>0</v>
      </c>
      <c r="BI258" s="64">
        <f t="shared" ca="1" si="314"/>
        <v>0</v>
      </c>
      <c r="BJ258" s="64">
        <f t="shared" ca="1" si="314"/>
        <v>0</v>
      </c>
      <c r="BK258" s="64">
        <f t="shared" ca="1" si="314"/>
        <v>0</v>
      </c>
      <c r="BL258" s="64">
        <f t="shared" ca="1" si="314"/>
        <v>0</v>
      </c>
      <c r="BM258" s="64">
        <f t="shared" ca="1" si="314"/>
        <v>0</v>
      </c>
      <c r="BN258" s="64">
        <f t="shared" ca="1" si="314"/>
        <v>0</v>
      </c>
      <c r="BO258" s="64">
        <f t="shared" ca="1" si="314"/>
        <v>0</v>
      </c>
      <c r="BP258" s="64">
        <f t="shared" ca="1" si="314"/>
        <v>0</v>
      </c>
      <c r="BQ258" s="64">
        <f t="shared" ca="1" si="314"/>
        <v>0</v>
      </c>
      <c r="BR258" s="64">
        <f t="shared" ca="1" si="314"/>
        <v>0</v>
      </c>
      <c r="BS258" s="64">
        <f t="shared" ca="1" si="314"/>
        <v>0</v>
      </c>
      <c r="BT258" s="64">
        <f t="shared" ca="1" si="314"/>
        <v>0</v>
      </c>
      <c r="BU258" s="64">
        <f t="shared" ca="1" si="314"/>
        <v>0</v>
      </c>
      <c r="BV258" s="64">
        <f t="shared" ca="1" si="314"/>
        <v>0</v>
      </c>
      <c r="BW258" s="64">
        <f t="shared" ca="1" si="314"/>
        <v>0</v>
      </c>
      <c r="BY258" s="64">
        <f t="shared" ca="1" si="315"/>
        <v>0</v>
      </c>
      <c r="BZ258" s="64">
        <f t="shared" ca="1" si="315"/>
        <v>0</v>
      </c>
      <c r="CA258" s="64">
        <f t="shared" ca="1" si="315"/>
        <v>0</v>
      </c>
      <c r="CB258" s="64">
        <f t="shared" ca="1" si="315"/>
        <v>0</v>
      </c>
    </row>
    <row r="259" spans="2:80" s="62" customFormat="1">
      <c r="B259" s="67" t="s">
        <v>103</v>
      </c>
      <c r="C259" s="69" t="str">
        <f>'Get Started'!$D$8</f>
        <v>$</v>
      </c>
      <c r="D259" s="67" t="s">
        <v>88</v>
      </c>
      <c r="E259" s="70" t="s">
        <v>593</v>
      </c>
      <c r="F259" s="70"/>
      <c r="G259" s="70"/>
      <c r="H259" s="70"/>
      <c r="I259" s="70"/>
      <c r="J259" s="70"/>
      <c r="L259" s="67">
        <v>0</v>
      </c>
      <c r="M259" s="67">
        <f t="shared" ref="M259:AT259" si="333">L259</f>
        <v>0</v>
      </c>
      <c r="N259" s="67">
        <f t="shared" si="333"/>
        <v>0</v>
      </c>
      <c r="O259" s="67">
        <f t="shared" si="333"/>
        <v>0</v>
      </c>
      <c r="P259" s="67">
        <f t="shared" si="333"/>
        <v>0</v>
      </c>
      <c r="Q259" s="67">
        <f t="shared" si="333"/>
        <v>0</v>
      </c>
      <c r="R259" s="67">
        <f t="shared" si="333"/>
        <v>0</v>
      </c>
      <c r="S259" s="67">
        <f t="shared" si="333"/>
        <v>0</v>
      </c>
      <c r="T259" s="67">
        <f t="shared" si="333"/>
        <v>0</v>
      </c>
      <c r="U259" s="67">
        <f t="shared" si="333"/>
        <v>0</v>
      </c>
      <c r="V259" s="67">
        <f t="shared" si="333"/>
        <v>0</v>
      </c>
      <c r="W259" s="67">
        <f t="shared" si="333"/>
        <v>0</v>
      </c>
      <c r="X259" s="67">
        <f t="shared" si="333"/>
        <v>0</v>
      </c>
      <c r="Y259" s="67">
        <f t="shared" si="333"/>
        <v>0</v>
      </c>
      <c r="Z259" s="67">
        <f t="shared" si="333"/>
        <v>0</v>
      </c>
      <c r="AA259" s="67">
        <f t="shared" si="333"/>
        <v>0</v>
      </c>
      <c r="AB259" s="67">
        <f t="shared" si="333"/>
        <v>0</v>
      </c>
      <c r="AC259" s="67">
        <f t="shared" si="333"/>
        <v>0</v>
      </c>
      <c r="AD259" s="67">
        <f t="shared" si="333"/>
        <v>0</v>
      </c>
      <c r="AE259" s="67">
        <f t="shared" si="333"/>
        <v>0</v>
      </c>
      <c r="AF259" s="67">
        <f t="shared" si="333"/>
        <v>0</v>
      </c>
      <c r="AG259" s="67">
        <f t="shared" si="333"/>
        <v>0</v>
      </c>
      <c r="AH259" s="67">
        <f t="shared" si="333"/>
        <v>0</v>
      </c>
      <c r="AI259" s="67">
        <f t="shared" si="333"/>
        <v>0</v>
      </c>
      <c r="AJ259" s="67">
        <f t="shared" si="333"/>
        <v>0</v>
      </c>
      <c r="AK259" s="67">
        <f t="shared" si="333"/>
        <v>0</v>
      </c>
      <c r="AL259" s="67">
        <f t="shared" si="333"/>
        <v>0</v>
      </c>
      <c r="AM259" s="67">
        <f t="shared" si="333"/>
        <v>0</v>
      </c>
      <c r="AN259" s="67">
        <f t="shared" si="333"/>
        <v>0</v>
      </c>
      <c r="AO259" s="67">
        <f t="shared" si="333"/>
        <v>0</v>
      </c>
      <c r="AP259" s="67">
        <f t="shared" si="333"/>
        <v>0</v>
      </c>
      <c r="AQ259" s="67">
        <f t="shared" si="333"/>
        <v>0</v>
      </c>
      <c r="AR259" s="67">
        <f t="shared" si="333"/>
        <v>0</v>
      </c>
      <c r="AS259" s="67">
        <f t="shared" si="333"/>
        <v>0</v>
      </c>
      <c r="AT259" s="67">
        <f t="shared" si="333"/>
        <v>0</v>
      </c>
      <c r="AU259" s="67">
        <f t="shared" si="318"/>
        <v>0</v>
      </c>
      <c r="AV259" s="67">
        <f t="shared" si="319"/>
        <v>0</v>
      </c>
      <c r="AW259" s="67">
        <f t="shared" si="320"/>
        <v>0</v>
      </c>
      <c r="AX259" s="67">
        <f t="shared" si="321"/>
        <v>0</v>
      </c>
      <c r="AY259" s="67">
        <f t="shared" si="322"/>
        <v>0</v>
      </c>
      <c r="AZ259" s="67">
        <f t="shared" si="323"/>
        <v>0</v>
      </c>
      <c r="BA259" s="67">
        <f t="shared" si="324"/>
        <v>0</v>
      </c>
      <c r="BB259" s="67">
        <f t="shared" si="325"/>
        <v>0</v>
      </c>
      <c r="BC259" s="67">
        <f t="shared" si="326"/>
        <v>0</v>
      </c>
      <c r="BD259" s="67">
        <f t="shared" si="327"/>
        <v>0</v>
      </c>
      <c r="BE259" s="67">
        <f t="shared" si="328"/>
        <v>0</v>
      </c>
      <c r="BF259" s="67">
        <f t="shared" si="329"/>
        <v>0</v>
      </c>
      <c r="BH259" s="64">
        <f t="shared" ca="1" si="314"/>
        <v>0</v>
      </c>
      <c r="BI259" s="64">
        <f t="shared" ca="1" si="314"/>
        <v>0</v>
      </c>
      <c r="BJ259" s="64">
        <f t="shared" ca="1" si="314"/>
        <v>0</v>
      </c>
      <c r="BK259" s="64">
        <f t="shared" ca="1" si="314"/>
        <v>0</v>
      </c>
      <c r="BL259" s="64">
        <f t="shared" ca="1" si="314"/>
        <v>0</v>
      </c>
      <c r="BM259" s="64">
        <f t="shared" ca="1" si="314"/>
        <v>0</v>
      </c>
      <c r="BN259" s="64">
        <f t="shared" ca="1" si="314"/>
        <v>0</v>
      </c>
      <c r="BO259" s="64">
        <f t="shared" ca="1" si="314"/>
        <v>0</v>
      </c>
      <c r="BP259" s="64">
        <f t="shared" ca="1" si="314"/>
        <v>0</v>
      </c>
      <c r="BQ259" s="64">
        <f t="shared" ca="1" si="314"/>
        <v>0</v>
      </c>
      <c r="BR259" s="64">
        <f t="shared" ca="1" si="314"/>
        <v>0</v>
      </c>
      <c r="BS259" s="64">
        <f t="shared" ca="1" si="314"/>
        <v>0</v>
      </c>
      <c r="BT259" s="64">
        <f t="shared" ca="1" si="314"/>
        <v>0</v>
      </c>
      <c r="BU259" s="64">
        <f t="shared" ca="1" si="314"/>
        <v>0</v>
      </c>
      <c r="BV259" s="64">
        <f t="shared" ca="1" si="314"/>
        <v>0</v>
      </c>
      <c r="BW259" s="64">
        <f t="shared" ca="1" si="314"/>
        <v>0</v>
      </c>
      <c r="BY259" s="64">
        <f t="shared" ca="1" si="315"/>
        <v>0</v>
      </c>
      <c r="BZ259" s="64">
        <f t="shared" ca="1" si="315"/>
        <v>0</v>
      </c>
      <c r="CA259" s="64">
        <f t="shared" ca="1" si="315"/>
        <v>0</v>
      </c>
      <c r="CB259" s="64">
        <f t="shared" ca="1" si="315"/>
        <v>0</v>
      </c>
    </row>
    <row r="260" spans="2:80" s="62" customFormat="1">
      <c r="B260" s="67" t="s">
        <v>104</v>
      </c>
      <c r="C260" s="69" t="str">
        <f>'Get Started'!$D$8</f>
        <v>$</v>
      </c>
      <c r="D260" s="67" t="s">
        <v>38</v>
      </c>
      <c r="E260" s="70" t="s">
        <v>593</v>
      </c>
      <c r="F260" s="70"/>
      <c r="G260" s="70"/>
      <c r="H260" s="70"/>
      <c r="I260" s="70"/>
      <c r="J260" s="70"/>
      <c r="L260" s="67">
        <v>0</v>
      </c>
      <c r="M260" s="67">
        <f t="shared" ref="M260:AT261" si="334">L260</f>
        <v>0</v>
      </c>
      <c r="N260" s="67">
        <f t="shared" si="334"/>
        <v>0</v>
      </c>
      <c r="O260" s="67">
        <f t="shared" si="334"/>
        <v>0</v>
      </c>
      <c r="P260" s="67">
        <f t="shared" si="334"/>
        <v>0</v>
      </c>
      <c r="Q260" s="67">
        <f t="shared" si="334"/>
        <v>0</v>
      </c>
      <c r="R260" s="67">
        <f t="shared" si="334"/>
        <v>0</v>
      </c>
      <c r="S260" s="67">
        <f t="shared" si="334"/>
        <v>0</v>
      </c>
      <c r="T260" s="67">
        <f t="shared" si="334"/>
        <v>0</v>
      </c>
      <c r="U260" s="67">
        <f t="shared" si="334"/>
        <v>0</v>
      </c>
      <c r="V260" s="67">
        <f t="shared" si="334"/>
        <v>0</v>
      </c>
      <c r="W260" s="67">
        <f t="shared" si="334"/>
        <v>0</v>
      </c>
      <c r="X260" s="67">
        <f t="shared" si="334"/>
        <v>0</v>
      </c>
      <c r="Y260" s="67">
        <f t="shared" si="334"/>
        <v>0</v>
      </c>
      <c r="Z260" s="67">
        <f t="shared" si="334"/>
        <v>0</v>
      </c>
      <c r="AA260" s="67">
        <f t="shared" si="334"/>
        <v>0</v>
      </c>
      <c r="AB260" s="67">
        <f t="shared" si="334"/>
        <v>0</v>
      </c>
      <c r="AC260" s="67">
        <f t="shared" si="334"/>
        <v>0</v>
      </c>
      <c r="AD260" s="67">
        <f t="shared" si="334"/>
        <v>0</v>
      </c>
      <c r="AE260" s="67">
        <f t="shared" si="334"/>
        <v>0</v>
      </c>
      <c r="AF260" s="67">
        <f t="shared" si="334"/>
        <v>0</v>
      </c>
      <c r="AG260" s="67">
        <f t="shared" si="334"/>
        <v>0</v>
      </c>
      <c r="AH260" s="67">
        <f t="shared" si="334"/>
        <v>0</v>
      </c>
      <c r="AI260" s="67">
        <f t="shared" si="334"/>
        <v>0</v>
      </c>
      <c r="AJ260" s="67">
        <f t="shared" si="334"/>
        <v>0</v>
      </c>
      <c r="AK260" s="67">
        <f t="shared" si="334"/>
        <v>0</v>
      </c>
      <c r="AL260" s="67">
        <f t="shared" si="334"/>
        <v>0</v>
      </c>
      <c r="AM260" s="67">
        <f t="shared" si="334"/>
        <v>0</v>
      </c>
      <c r="AN260" s="67">
        <f t="shared" si="334"/>
        <v>0</v>
      </c>
      <c r="AO260" s="67">
        <f t="shared" si="334"/>
        <v>0</v>
      </c>
      <c r="AP260" s="67">
        <f t="shared" si="334"/>
        <v>0</v>
      </c>
      <c r="AQ260" s="67">
        <f t="shared" si="334"/>
        <v>0</v>
      </c>
      <c r="AR260" s="67">
        <f t="shared" si="334"/>
        <v>0</v>
      </c>
      <c r="AS260" s="67">
        <f t="shared" si="334"/>
        <v>0</v>
      </c>
      <c r="AT260" s="67">
        <f t="shared" si="334"/>
        <v>0</v>
      </c>
      <c r="AU260" s="67">
        <f t="shared" si="318"/>
        <v>0</v>
      </c>
      <c r="AV260" s="67">
        <f t="shared" si="319"/>
        <v>0</v>
      </c>
      <c r="AW260" s="67">
        <f t="shared" si="320"/>
        <v>0</v>
      </c>
      <c r="AX260" s="67">
        <f t="shared" si="321"/>
        <v>0</v>
      </c>
      <c r="AY260" s="67">
        <f t="shared" si="322"/>
        <v>0</v>
      </c>
      <c r="AZ260" s="67">
        <f t="shared" si="323"/>
        <v>0</v>
      </c>
      <c r="BA260" s="67">
        <f t="shared" si="324"/>
        <v>0</v>
      </c>
      <c r="BB260" s="67">
        <f t="shared" si="325"/>
        <v>0</v>
      </c>
      <c r="BC260" s="67">
        <f t="shared" si="326"/>
        <v>0</v>
      </c>
      <c r="BD260" s="67">
        <f t="shared" si="327"/>
        <v>0</v>
      </c>
      <c r="BE260" s="67">
        <f t="shared" si="328"/>
        <v>0</v>
      </c>
      <c r="BF260" s="67">
        <f t="shared" si="329"/>
        <v>0</v>
      </c>
      <c r="BH260" s="64">
        <f t="shared" ca="1" si="314"/>
        <v>0</v>
      </c>
      <c r="BI260" s="64">
        <f t="shared" ca="1" si="314"/>
        <v>0</v>
      </c>
      <c r="BJ260" s="64">
        <f t="shared" ca="1" si="314"/>
        <v>0</v>
      </c>
      <c r="BK260" s="64">
        <f t="shared" ca="1" si="314"/>
        <v>0</v>
      </c>
      <c r="BL260" s="64">
        <f t="shared" ca="1" si="314"/>
        <v>0</v>
      </c>
      <c r="BM260" s="64">
        <f t="shared" ca="1" si="314"/>
        <v>0</v>
      </c>
      <c r="BN260" s="64">
        <f t="shared" ca="1" si="314"/>
        <v>0</v>
      </c>
      <c r="BO260" s="64">
        <f t="shared" ca="1" si="314"/>
        <v>0</v>
      </c>
      <c r="BP260" s="64">
        <f t="shared" ca="1" si="314"/>
        <v>0</v>
      </c>
      <c r="BQ260" s="64">
        <f t="shared" ca="1" si="314"/>
        <v>0</v>
      </c>
      <c r="BR260" s="64">
        <f t="shared" ca="1" si="314"/>
        <v>0</v>
      </c>
      <c r="BS260" s="64">
        <f t="shared" ca="1" si="314"/>
        <v>0</v>
      </c>
      <c r="BT260" s="64">
        <f t="shared" ca="1" si="314"/>
        <v>0</v>
      </c>
      <c r="BU260" s="64">
        <f t="shared" ca="1" si="314"/>
        <v>0</v>
      </c>
      <c r="BV260" s="64">
        <f t="shared" ca="1" si="314"/>
        <v>0</v>
      </c>
      <c r="BW260" s="64">
        <f t="shared" ca="1" si="314"/>
        <v>0</v>
      </c>
      <c r="BY260" s="64">
        <f t="shared" ca="1" si="315"/>
        <v>0</v>
      </c>
      <c r="BZ260" s="64">
        <f t="shared" ca="1" si="315"/>
        <v>0</v>
      </c>
      <c r="CA260" s="64">
        <f t="shared" ca="1" si="315"/>
        <v>0</v>
      </c>
      <c r="CB260" s="64">
        <f t="shared" ca="1" si="315"/>
        <v>0</v>
      </c>
    </row>
    <row r="261" spans="2:80" s="62" customFormat="1">
      <c r="B261" s="67" t="s">
        <v>105</v>
      </c>
      <c r="C261" s="69" t="str">
        <f>'Get Started'!$D$8</f>
        <v>$</v>
      </c>
      <c r="D261" s="67" t="s">
        <v>38</v>
      </c>
      <c r="E261" s="70" t="s">
        <v>593</v>
      </c>
      <c r="F261" s="70"/>
      <c r="G261" s="70"/>
      <c r="H261" s="70"/>
      <c r="I261" s="70"/>
      <c r="J261" s="70"/>
      <c r="L261" s="67">
        <v>0</v>
      </c>
      <c r="M261" s="67">
        <v>0</v>
      </c>
      <c r="N261" s="67">
        <f t="shared" ref="N261:AT261" si="335">M261</f>
        <v>0</v>
      </c>
      <c r="O261" s="67">
        <f t="shared" si="335"/>
        <v>0</v>
      </c>
      <c r="P261" s="67">
        <f t="shared" si="335"/>
        <v>0</v>
      </c>
      <c r="Q261" s="67">
        <f t="shared" si="335"/>
        <v>0</v>
      </c>
      <c r="R261" s="67">
        <f t="shared" si="335"/>
        <v>0</v>
      </c>
      <c r="S261" s="67">
        <f t="shared" si="335"/>
        <v>0</v>
      </c>
      <c r="T261" s="67">
        <f t="shared" si="334"/>
        <v>0</v>
      </c>
      <c r="U261" s="67">
        <f t="shared" si="334"/>
        <v>0</v>
      </c>
      <c r="V261" s="67">
        <f t="shared" si="334"/>
        <v>0</v>
      </c>
      <c r="W261" s="67">
        <f t="shared" si="334"/>
        <v>0</v>
      </c>
      <c r="X261" s="67">
        <f t="shared" si="335"/>
        <v>0</v>
      </c>
      <c r="Y261" s="67">
        <f t="shared" si="335"/>
        <v>0</v>
      </c>
      <c r="Z261" s="67">
        <f t="shared" si="335"/>
        <v>0</v>
      </c>
      <c r="AA261" s="67">
        <f t="shared" si="335"/>
        <v>0</v>
      </c>
      <c r="AB261" s="67">
        <f t="shared" si="335"/>
        <v>0</v>
      </c>
      <c r="AC261" s="67">
        <f t="shared" si="335"/>
        <v>0</v>
      </c>
      <c r="AD261" s="67">
        <f t="shared" si="335"/>
        <v>0</v>
      </c>
      <c r="AE261" s="67">
        <f t="shared" si="335"/>
        <v>0</v>
      </c>
      <c r="AF261" s="67">
        <f t="shared" si="335"/>
        <v>0</v>
      </c>
      <c r="AG261" s="67">
        <f t="shared" si="335"/>
        <v>0</v>
      </c>
      <c r="AH261" s="67">
        <f t="shared" si="335"/>
        <v>0</v>
      </c>
      <c r="AI261" s="67">
        <f t="shared" si="334"/>
        <v>0</v>
      </c>
      <c r="AJ261" s="67">
        <f t="shared" si="334"/>
        <v>0</v>
      </c>
      <c r="AK261" s="67">
        <f t="shared" si="334"/>
        <v>0</v>
      </c>
      <c r="AL261" s="67">
        <f t="shared" si="334"/>
        <v>0</v>
      </c>
      <c r="AM261" s="67">
        <f t="shared" si="334"/>
        <v>0</v>
      </c>
      <c r="AN261" s="67">
        <f t="shared" si="334"/>
        <v>0</v>
      </c>
      <c r="AO261" s="67">
        <f t="shared" si="335"/>
        <v>0</v>
      </c>
      <c r="AP261" s="67">
        <f t="shared" si="335"/>
        <v>0</v>
      </c>
      <c r="AQ261" s="67">
        <f t="shared" si="335"/>
        <v>0</v>
      </c>
      <c r="AR261" s="67">
        <f t="shared" si="335"/>
        <v>0</v>
      </c>
      <c r="AS261" s="67">
        <f t="shared" si="335"/>
        <v>0</v>
      </c>
      <c r="AT261" s="67">
        <f t="shared" si="335"/>
        <v>0</v>
      </c>
      <c r="AU261" s="67">
        <f t="shared" si="318"/>
        <v>0</v>
      </c>
      <c r="AV261" s="67">
        <f t="shared" si="319"/>
        <v>0</v>
      </c>
      <c r="AW261" s="67">
        <f t="shared" si="320"/>
        <v>0</v>
      </c>
      <c r="AX261" s="67">
        <f t="shared" si="321"/>
        <v>0</v>
      </c>
      <c r="AY261" s="67">
        <f t="shared" si="322"/>
        <v>0</v>
      </c>
      <c r="AZ261" s="67">
        <f t="shared" si="323"/>
        <v>0</v>
      </c>
      <c r="BA261" s="67">
        <f t="shared" si="324"/>
        <v>0</v>
      </c>
      <c r="BB261" s="67">
        <f t="shared" si="325"/>
        <v>0</v>
      </c>
      <c r="BC261" s="67">
        <f t="shared" si="326"/>
        <v>0</v>
      </c>
      <c r="BD261" s="67">
        <f t="shared" si="327"/>
        <v>0</v>
      </c>
      <c r="BE261" s="67">
        <f t="shared" si="328"/>
        <v>0</v>
      </c>
      <c r="BF261" s="67">
        <f t="shared" si="329"/>
        <v>0</v>
      </c>
      <c r="BH261" s="64">
        <f t="shared" ca="1" si="314"/>
        <v>0</v>
      </c>
      <c r="BI261" s="64">
        <f t="shared" ca="1" si="314"/>
        <v>0</v>
      </c>
      <c r="BJ261" s="64">
        <f t="shared" ca="1" si="314"/>
        <v>0</v>
      </c>
      <c r="BK261" s="64">
        <f t="shared" ca="1" si="314"/>
        <v>0</v>
      </c>
      <c r="BL261" s="64">
        <f t="shared" ca="1" si="314"/>
        <v>0</v>
      </c>
      <c r="BM261" s="64">
        <f t="shared" ca="1" si="314"/>
        <v>0</v>
      </c>
      <c r="BN261" s="64">
        <f t="shared" ca="1" si="314"/>
        <v>0</v>
      </c>
      <c r="BO261" s="64">
        <f t="shared" ca="1" si="314"/>
        <v>0</v>
      </c>
      <c r="BP261" s="64">
        <f t="shared" ca="1" si="314"/>
        <v>0</v>
      </c>
      <c r="BQ261" s="64">
        <f t="shared" ca="1" si="314"/>
        <v>0</v>
      </c>
      <c r="BR261" s="64">
        <f t="shared" ca="1" si="314"/>
        <v>0</v>
      </c>
      <c r="BS261" s="64">
        <f t="shared" ca="1" si="314"/>
        <v>0</v>
      </c>
      <c r="BT261" s="64">
        <f t="shared" ca="1" si="314"/>
        <v>0</v>
      </c>
      <c r="BU261" s="64">
        <f t="shared" ca="1" si="314"/>
        <v>0</v>
      </c>
      <c r="BV261" s="64">
        <f t="shared" ca="1" si="314"/>
        <v>0</v>
      </c>
      <c r="BW261" s="64">
        <f t="shared" ca="1" si="314"/>
        <v>0</v>
      </c>
      <c r="BY261" s="64">
        <f t="shared" ca="1" si="315"/>
        <v>0</v>
      </c>
      <c r="BZ261" s="64">
        <f t="shared" ca="1" si="315"/>
        <v>0</v>
      </c>
      <c r="CA261" s="64">
        <f t="shared" ca="1" si="315"/>
        <v>0</v>
      </c>
      <c r="CB261" s="64">
        <f t="shared" ca="1" si="315"/>
        <v>0</v>
      </c>
    </row>
    <row r="262" spans="2:80" s="62" customFormat="1">
      <c r="B262" s="67" t="s">
        <v>106</v>
      </c>
      <c r="C262" s="69" t="str">
        <f>'Get Started'!$D$8</f>
        <v>$</v>
      </c>
      <c r="D262" s="67" t="s">
        <v>38</v>
      </c>
      <c r="E262" s="70" t="s">
        <v>593</v>
      </c>
      <c r="F262" s="70"/>
      <c r="G262" s="70"/>
      <c r="H262" s="70"/>
      <c r="I262" s="70"/>
      <c r="J262" s="70"/>
      <c r="L262" s="67">
        <v>0</v>
      </c>
      <c r="M262" s="67">
        <f t="shared" ref="M262:AT262" si="336">L262</f>
        <v>0</v>
      </c>
      <c r="N262" s="67">
        <f t="shared" si="336"/>
        <v>0</v>
      </c>
      <c r="O262" s="67">
        <f t="shared" si="336"/>
        <v>0</v>
      </c>
      <c r="P262" s="67">
        <f t="shared" si="336"/>
        <v>0</v>
      </c>
      <c r="Q262" s="67">
        <f t="shared" si="336"/>
        <v>0</v>
      </c>
      <c r="R262" s="67">
        <f t="shared" si="336"/>
        <v>0</v>
      </c>
      <c r="S262" s="67">
        <f t="shared" si="336"/>
        <v>0</v>
      </c>
      <c r="T262" s="67">
        <f t="shared" si="336"/>
        <v>0</v>
      </c>
      <c r="U262" s="67">
        <f t="shared" si="336"/>
        <v>0</v>
      </c>
      <c r="V262" s="67">
        <f t="shared" si="336"/>
        <v>0</v>
      </c>
      <c r="W262" s="67">
        <f t="shared" si="336"/>
        <v>0</v>
      </c>
      <c r="X262" s="67">
        <f t="shared" si="336"/>
        <v>0</v>
      </c>
      <c r="Y262" s="67">
        <f t="shared" si="336"/>
        <v>0</v>
      </c>
      <c r="Z262" s="67">
        <f t="shared" si="336"/>
        <v>0</v>
      </c>
      <c r="AA262" s="67">
        <f t="shared" si="336"/>
        <v>0</v>
      </c>
      <c r="AB262" s="67">
        <f t="shared" si="336"/>
        <v>0</v>
      </c>
      <c r="AC262" s="67">
        <f t="shared" si="336"/>
        <v>0</v>
      </c>
      <c r="AD262" s="67">
        <f t="shared" si="336"/>
        <v>0</v>
      </c>
      <c r="AE262" s="67">
        <f t="shared" si="336"/>
        <v>0</v>
      </c>
      <c r="AF262" s="67">
        <f t="shared" si="336"/>
        <v>0</v>
      </c>
      <c r="AG262" s="67">
        <f t="shared" si="336"/>
        <v>0</v>
      </c>
      <c r="AH262" s="67">
        <f t="shared" si="336"/>
        <v>0</v>
      </c>
      <c r="AI262" s="67">
        <f t="shared" si="336"/>
        <v>0</v>
      </c>
      <c r="AJ262" s="67">
        <f t="shared" si="336"/>
        <v>0</v>
      </c>
      <c r="AK262" s="67">
        <f t="shared" si="336"/>
        <v>0</v>
      </c>
      <c r="AL262" s="67">
        <f t="shared" si="336"/>
        <v>0</v>
      </c>
      <c r="AM262" s="67">
        <f t="shared" si="336"/>
        <v>0</v>
      </c>
      <c r="AN262" s="67">
        <f t="shared" si="336"/>
        <v>0</v>
      </c>
      <c r="AO262" s="67">
        <f t="shared" si="336"/>
        <v>0</v>
      </c>
      <c r="AP262" s="67">
        <f t="shared" si="336"/>
        <v>0</v>
      </c>
      <c r="AQ262" s="67">
        <f t="shared" si="336"/>
        <v>0</v>
      </c>
      <c r="AR262" s="67">
        <f t="shared" si="336"/>
        <v>0</v>
      </c>
      <c r="AS262" s="67">
        <f t="shared" si="336"/>
        <v>0</v>
      </c>
      <c r="AT262" s="67">
        <f t="shared" si="336"/>
        <v>0</v>
      </c>
      <c r="AU262" s="67">
        <f t="shared" si="318"/>
        <v>0</v>
      </c>
      <c r="AV262" s="67">
        <f t="shared" si="319"/>
        <v>0</v>
      </c>
      <c r="AW262" s="67">
        <f t="shared" si="320"/>
        <v>0</v>
      </c>
      <c r="AX262" s="67">
        <f t="shared" si="321"/>
        <v>0</v>
      </c>
      <c r="AY262" s="67">
        <f t="shared" si="322"/>
        <v>0</v>
      </c>
      <c r="AZ262" s="67">
        <f t="shared" si="323"/>
        <v>0</v>
      </c>
      <c r="BA262" s="67">
        <f t="shared" si="324"/>
        <v>0</v>
      </c>
      <c r="BB262" s="67">
        <f t="shared" si="325"/>
        <v>0</v>
      </c>
      <c r="BC262" s="67">
        <f t="shared" si="326"/>
        <v>0</v>
      </c>
      <c r="BD262" s="67">
        <f t="shared" si="327"/>
        <v>0</v>
      </c>
      <c r="BE262" s="67">
        <f t="shared" si="328"/>
        <v>0</v>
      </c>
      <c r="BF262" s="67">
        <f t="shared" si="329"/>
        <v>0</v>
      </c>
      <c r="BH262" s="64">
        <f t="shared" ca="1" si="314"/>
        <v>0</v>
      </c>
      <c r="BI262" s="64">
        <f t="shared" ca="1" si="314"/>
        <v>0</v>
      </c>
      <c r="BJ262" s="64">
        <f t="shared" ca="1" si="314"/>
        <v>0</v>
      </c>
      <c r="BK262" s="64">
        <f t="shared" ca="1" si="314"/>
        <v>0</v>
      </c>
      <c r="BL262" s="64">
        <f t="shared" ca="1" si="314"/>
        <v>0</v>
      </c>
      <c r="BM262" s="64">
        <f t="shared" ca="1" si="314"/>
        <v>0</v>
      </c>
      <c r="BN262" s="64">
        <f t="shared" ca="1" si="314"/>
        <v>0</v>
      </c>
      <c r="BO262" s="64">
        <f t="shared" ca="1" si="314"/>
        <v>0</v>
      </c>
      <c r="BP262" s="64">
        <f t="shared" ca="1" si="314"/>
        <v>0</v>
      </c>
      <c r="BQ262" s="64">
        <f t="shared" ca="1" si="314"/>
        <v>0</v>
      </c>
      <c r="BR262" s="64">
        <f t="shared" ca="1" si="314"/>
        <v>0</v>
      </c>
      <c r="BS262" s="64">
        <f t="shared" ca="1" si="314"/>
        <v>0</v>
      </c>
      <c r="BT262" s="64">
        <f t="shared" ca="1" si="314"/>
        <v>0</v>
      </c>
      <c r="BU262" s="64">
        <f t="shared" ca="1" si="314"/>
        <v>0</v>
      </c>
      <c r="BV262" s="64">
        <f t="shared" ca="1" si="314"/>
        <v>0</v>
      </c>
      <c r="BW262" s="64">
        <f t="shared" ca="1" si="314"/>
        <v>0</v>
      </c>
      <c r="BY262" s="64">
        <f t="shared" ca="1" si="315"/>
        <v>0</v>
      </c>
      <c r="BZ262" s="64">
        <f t="shared" ca="1" si="315"/>
        <v>0</v>
      </c>
      <c r="CA262" s="64">
        <f t="shared" ca="1" si="315"/>
        <v>0</v>
      </c>
      <c r="CB262" s="64">
        <f t="shared" ca="1" si="315"/>
        <v>0</v>
      </c>
    </row>
    <row r="263" spans="2:80" s="62" customFormat="1">
      <c r="B263" s="67" t="s">
        <v>107</v>
      </c>
      <c r="C263" s="69" t="str">
        <f>'Get Started'!$D$8</f>
        <v>$</v>
      </c>
      <c r="D263" s="67" t="s">
        <v>463</v>
      </c>
      <c r="E263" s="70" t="s">
        <v>593</v>
      </c>
      <c r="F263" s="70"/>
      <c r="G263" s="70"/>
      <c r="H263" s="70"/>
      <c r="I263" s="70"/>
      <c r="J263" s="70"/>
      <c r="L263" s="67">
        <v>0</v>
      </c>
      <c r="M263" s="67">
        <f t="shared" ref="M263:AT263" si="337">L263</f>
        <v>0</v>
      </c>
      <c r="N263" s="67">
        <f t="shared" si="337"/>
        <v>0</v>
      </c>
      <c r="O263" s="67">
        <f t="shared" si="337"/>
        <v>0</v>
      </c>
      <c r="P263" s="67">
        <f t="shared" si="337"/>
        <v>0</v>
      </c>
      <c r="Q263" s="67">
        <f t="shared" si="337"/>
        <v>0</v>
      </c>
      <c r="R263" s="67">
        <f t="shared" si="337"/>
        <v>0</v>
      </c>
      <c r="S263" s="67">
        <f t="shared" si="337"/>
        <v>0</v>
      </c>
      <c r="T263" s="67">
        <f t="shared" si="337"/>
        <v>0</v>
      </c>
      <c r="U263" s="67">
        <f t="shared" si="337"/>
        <v>0</v>
      </c>
      <c r="V263" s="67">
        <f t="shared" si="337"/>
        <v>0</v>
      </c>
      <c r="W263" s="67">
        <f t="shared" si="337"/>
        <v>0</v>
      </c>
      <c r="X263" s="67">
        <f t="shared" si="337"/>
        <v>0</v>
      </c>
      <c r="Y263" s="67">
        <f t="shared" si="337"/>
        <v>0</v>
      </c>
      <c r="Z263" s="67">
        <f t="shared" si="337"/>
        <v>0</v>
      </c>
      <c r="AA263" s="67">
        <f t="shared" si="337"/>
        <v>0</v>
      </c>
      <c r="AB263" s="67">
        <f t="shared" si="337"/>
        <v>0</v>
      </c>
      <c r="AC263" s="67">
        <f t="shared" si="337"/>
        <v>0</v>
      </c>
      <c r="AD263" s="67">
        <f t="shared" si="337"/>
        <v>0</v>
      </c>
      <c r="AE263" s="67">
        <f t="shared" si="337"/>
        <v>0</v>
      </c>
      <c r="AF263" s="67">
        <f t="shared" si="337"/>
        <v>0</v>
      </c>
      <c r="AG263" s="67">
        <f t="shared" si="337"/>
        <v>0</v>
      </c>
      <c r="AH263" s="67">
        <f t="shared" si="337"/>
        <v>0</v>
      </c>
      <c r="AI263" s="67">
        <f t="shared" si="337"/>
        <v>0</v>
      </c>
      <c r="AJ263" s="67">
        <f t="shared" si="337"/>
        <v>0</v>
      </c>
      <c r="AK263" s="67">
        <f t="shared" si="337"/>
        <v>0</v>
      </c>
      <c r="AL263" s="67">
        <f t="shared" si="337"/>
        <v>0</v>
      </c>
      <c r="AM263" s="67">
        <f t="shared" si="337"/>
        <v>0</v>
      </c>
      <c r="AN263" s="67">
        <f t="shared" si="337"/>
        <v>0</v>
      </c>
      <c r="AO263" s="67">
        <f t="shared" si="337"/>
        <v>0</v>
      </c>
      <c r="AP263" s="67">
        <f t="shared" si="337"/>
        <v>0</v>
      </c>
      <c r="AQ263" s="67">
        <f t="shared" si="337"/>
        <v>0</v>
      </c>
      <c r="AR263" s="67">
        <f t="shared" si="337"/>
        <v>0</v>
      </c>
      <c r="AS263" s="67">
        <f t="shared" si="337"/>
        <v>0</v>
      </c>
      <c r="AT263" s="67">
        <f t="shared" si="337"/>
        <v>0</v>
      </c>
      <c r="AU263" s="67">
        <f t="shared" si="318"/>
        <v>0</v>
      </c>
      <c r="AV263" s="67">
        <f t="shared" si="319"/>
        <v>0</v>
      </c>
      <c r="AW263" s="67">
        <f t="shared" si="320"/>
        <v>0</v>
      </c>
      <c r="AX263" s="67">
        <f t="shared" si="321"/>
        <v>0</v>
      </c>
      <c r="AY263" s="67">
        <f t="shared" si="322"/>
        <v>0</v>
      </c>
      <c r="AZ263" s="67">
        <f t="shared" si="323"/>
        <v>0</v>
      </c>
      <c r="BA263" s="67">
        <f t="shared" si="324"/>
        <v>0</v>
      </c>
      <c r="BB263" s="67">
        <f t="shared" si="325"/>
        <v>0</v>
      </c>
      <c r="BC263" s="67">
        <f t="shared" si="326"/>
        <v>0</v>
      </c>
      <c r="BD263" s="67">
        <f t="shared" si="327"/>
        <v>0</v>
      </c>
      <c r="BE263" s="67">
        <f t="shared" si="328"/>
        <v>0</v>
      </c>
      <c r="BF263" s="67">
        <f t="shared" si="329"/>
        <v>0</v>
      </c>
      <c r="BH263" s="64">
        <f t="shared" ref="BH263:BW272" ca="1" si="338">SUMIFS($L263:$BF263,$L$6:$BF$6,BH$6,$L$7:$BF$7,BH$7)</f>
        <v>0</v>
      </c>
      <c r="BI263" s="64">
        <f t="shared" ca="1" si="338"/>
        <v>0</v>
      </c>
      <c r="BJ263" s="64">
        <f t="shared" ca="1" si="338"/>
        <v>0</v>
      </c>
      <c r="BK263" s="64">
        <f t="shared" ca="1" si="338"/>
        <v>0</v>
      </c>
      <c r="BL263" s="64">
        <f t="shared" ca="1" si="338"/>
        <v>0</v>
      </c>
      <c r="BM263" s="64">
        <f t="shared" ca="1" si="338"/>
        <v>0</v>
      </c>
      <c r="BN263" s="64">
        <f t="shared" ca="1" si="338"/>
        <v>0</v>
      </c>
      <c r="BO263" s="64">
        <f t="shared" ca="1" si="338"/>
        <v>0</v>
      </c>
      <c r="BP263" s="64">
        <f t="shared" ca="1" si="338"/>
        <v>0</v>
      </c>
      <c r="BQ263" s="64">
        <f t="shared" ca="1" si="338"/>
        <v>0</v>
      </c>
      <c r="BR263" s="64">
        <f t="shared" ca="1" si="338"/>
        <v>0</v>
      </c>
      <c r="BS263" s="64">
        <f t="shared" ca="1" si="338"/>
        <v>0</v>
      </c>
      <c r="BT263" s="64">
        <f t="shared" ca="1" si="338"/>
        <v>0</v>
      </c>
      <c r="BU263" s="64">
        <f t="shared" ca="1" si="338"/>
        <v>0</v>
      </c>
      <c r="BV263" s="64">
        <f t="shared" ca="1" si="338"/>
        <v>0</v>
      </c>
      <c r="BW263" s="64">
        <f t="shared" ca="1" si="338"/>
        <v>0</v>
      </c>
      <c r="BY263" s="64">
        <f t="shared" ca="1" si="315"/>
        <v>0</v>
      </c>
      <c r="BZ263" s="64">
        <f t="shared" ca="1" si="315"/>
        <v>0</v>
      </c>
      <c r="CA263" s="64">
        <f t="shared" ca="1" si="315"/>
        <v>0</v>
      </c>
      <c r="CB263" s="64">
        <f t="shared" ca="1" si="315"/>
        <v>0</v>
      </c>
    </row>
    <row r="264" spans="2:80" s="62" customFormat="1">
      <c r="B264" s="67" t="s">
        <v>108</v>
      </c>
      <c r="C264" s="69" t="str">
        <f>'Get Started'!$D$8</f>
        <v>$</v>
      </c>
      <c r="D264" s="67" t="s">
        <v>38</v>
      </c>
      <c r="E264" s="70" t="s">
        <v>593</v>
      </c>
      <c r="F264" s="70"/>
      <c r="G264" s="70"/>
      <c r="H264" s="70"/>
      <c r="I264" s="70"/>
      <c r="J264" s="70"/>
      <c r="L264" s="67">
        <v>0</v>
      </c>
      <c r="M264" s="67">
        <f t="shared" ref="M264:AT264" si="339">L264</f>
        <v>0</v>
      </c>
      <c r="N264" s="67">
        <f t="shared" si="339"/>
        <v>0</v>
      </c>
      <c r="O264" s="67">
        <f t="shared" si="339"/>
        <v>0</v>
      </c>
      <c r="P264" s="67">
        <f t="shared" si="339"/>
        <v>0</v>
      </c>
      <c r="Q264" s="67">
        <f t="shared" si="339"/>
        <v>0</v>
      </c>
      <c r="R264" s="67">
        <f t="shared" si="339"/>
        <v>0</v>
      </c>
      <c r="S264" s="67">
        <f t="shared" si="339"/>
        <v>0</v>
      </c>
      <c r="T264" s="67">
        <f t="shared" si="339"/>
        <v>0</v>
      </c>
      <c r="U264" s="67">
        <f t="shared" si="339"/>
        <v>0</v>
      </c>
      <c r="V264" s="67">
        <f t="shared" si="339"/>
        <v>0</v>
      </c>
      <c r="W264" s="67">
        <f t="shared" si="339"/>
        <v>0</v>
      </c>
      <c r="X264" s="67">
        <f t="shared" si="339"/>
        <v>0</v>
      </c>
      <c r="Y264" s="67">
        <f t="shared" si="339"/>
        <v>0</v>
      </c>
      <c r="Z264" s="67">
        <f t="shared" si="339"/>
        <v>0</v>
      </c>
      <c r="AA264" s="67">
        <f t="shared" si="339"/>
        <v>0</v>
      </c>
      <c r="AB264" s="67">
        <f t="shared" si="339"/>
        <v>0</v>
      </c>
      <c r="AC264" s="67">
        <f t="shared" si="339"/>
        <v>0</v>
      </c>
      <c r="AD264" s="67">
        <f t="shared" si="339"/>
        <v>0</v>
      </c>
      <c r="AE264" s="67">
        <f t="shared" si="339"/>
        <v>0</v>
      </c>
      <c r="AF264" s="67">
        <f t="shared" si="339"/>
        <v>0</v>
      </c>
      <c r="AG264" s="67">
        <f t="shared" si="339"/>
        <v>0</v>
      </c>
      <c r="AH264" s="67">
        <f t="shared" si="339"/>
        <v>0</v>
      </c>
      <c r="AI264" s="67">
        <f t="shared" si="339"/>
        <v>0</v>
      </c>
      <c r="AJ264" s="67">
        <f t="shared" si="339"/>
        <v>0</v>
      </c>
      <c r="AK264" s="67">
        <f t="shared" si="339"/>
        <v>0</v>
      </c>
      <c r="AL264" s="67">
        <f t="shared" si="339"/>
        <v>0</v>
      </c>
      <c r="AM264" s="67">
        <f t="shared" si="339"/>
        <v>0</v>
      </c>
      <c r="AN264" s="67">
        <f t="shared" si="339"/>
        <v>0</v>
      </c>
      <c r="AO264" s="67">
        <f t="shared" si="339"/>
        <v>0</v>
      </c>
      <c r="AP264" s="67">
        <f t="shared" si="339"/>
        <v>0</v>
      </c>
      <c r="AQ264" s="67">
        <f t="shared" si="339"/>
        <v>0</v>
      </c>
      <c r="AR264" s="67">
        <f t="shared" si="339"/>
        <v>0</v>
      </c>
      <c r="AS264" s="67">
        <f t="shared" si="339"/>
        <v>0</v>
      </c>
      <c r="AT264" s="67">
        <f t="shared" si="339"/>
        <v>0</v>
      </c>
      <c r="AU264" s="67">
        <f t="shared" si="318"/>
        <v>0</v>
      </c>
      <c r="AV264" s="67">
        <f t="shared" si="319"/>
        <v>0</v>
      </c>
      <c r="AW264" s="67">
        <f t="shared" si="320"/>
        <v>0</v>
      </c>
      <c r="AX264" s="67">
        <f t="shared" si="321"/>
        <v>0</v>
      </c>
      <c r="AY264" s="67">
        <f t="shared" si="322"/>
        <v>0</v>
      </c>
      <c r="AZ264" s="67">
        <f t="shared" si="323"/>
        <v>0</v>
      </c>
      <c r="BA264" s="67">
        <f t="shared" si="324"/>
        <v>0</v>
      </c>
      <c r="BB264" s="67">
        <f t="shared" si="325"/>
        <v>0</v>
      </c>
      <c r="BC264" s="67">
        <f t="shared" si="326"/>
        <v>0</v>
      </c>
      <c r="BD264" s="67">
        <f t="shared" si="327"/>
        <v>0</v>
      </c>
      <c r="BE264" s="67">
        <f t="shared" si="328"/>
        <v>0</v>
      </c>
      <c r="BF264" s="67">
        <f t="shared" si="329"/>
        <v>0</v>
      </c>
      <c r="BH264" s="64">
        <f t="shared" ca="1" si="338"/>
        <v>0</v>
      </c>
      <c r="BI264" s="64">
        <f t="shared" ca="1" si="338"/>
        <v>0</v>
      </c>
      <c r="BJ264" s="64">
        <f t="shared" ca="1" si="338"/>
        <v>0</v>
      </c>
      <c r="BK264" s="64">
        <f t="shared" ca="1" si="338"/>
        <v>0</v>
      </c>
      <c r="BL264" s="64">
        <f t="shared" ca="1" si="338"/>
        <v>0</v>
      </c>
      <c r="BM264" s="64">
        <f t="shared" ca="1" si="338"/>
        <v>0</v>
      </c>
      <c r="BN264" s="64">
        <f t="shared" ca="1" si="338"/>
        <v>0</v>
      </c>
      <c r="BO264" s="64">
        <f t="shared" ca="1" si="338"/>
        <v>0</v>
      </c>
      <c r="BP264" s="64">
        <f t="shared" ca="1" si="338"/>
        <v>0</v>
      </c>
      <c r="BQ264" s="64">
        <f t="shared" ca="1" si="338"/>
        <v>0</v>
      </c>
      <c r="BR264" s="64">
        <f t="shared" ca="1" si="338"/>
        <v>0</v>
      </c>
      <c r="BS264" s="64">
        <f t="shared" ca="1" si="338"/>
        <v>0</v>
      </c>
      <c r="BT264" s="64">
        <f t="shared" ca="1" si="338"/>
        <v>0</v>
      </c>
      <c r="BU264" s="64">
        <f t="shared" ca="1" si="338"/>
        <v>0</v>
      </c>
      <c r="BV264" s="64">
        <f t="shared" ca="1" si="338"/>
        <v>0</v>
      </c>
      <c r="BW264" s="64">
        <f t="shared" ca="1" si="338"/>
        <v>0</v>
      </c>
      <c r="BY264" s="64">
        <f t="shared" ca="1" si="315"/>
        <v>0</v>
      </c>
      <c r="BZ264" s="64">
        <f t="shared" ca="1" si="315"/>
        <v>0</v>
      </c>
      <c r="CA264" s="64">
        <f t="shared" ca="1" si="315"/>
        <v>0</v>
      </c>
      <c r="CB264" s="64">
        <f t="shared" ca="1" si="315"/>
        <v>0</v>
      </c>
    </row>
    <row r="265" spans="2:80" s="62" customFormat="1">
      <c r="B265" s="67" t="s">
        <v>109</v>
      </c>
      <c r="C265" s="69" t="str">
        <f>'Get Started'!$D$8</f>
        <v>$</v>
      </c>
      <c r="D265" s="67" t="s">
        <v>46</v>
      </c>
      <c r="E265" s="70" t="s">
        <v>593</v>
      </c>
      <c r="F265" s="70"/>
      <c r="G265" s="70"/>
      <c r="H265" s="70"/>
      <c r="I265" s="70"/>
      <c r="J265" s="70"/>
      <c r="L265" s="67">
        <v>0</v>
      </c>
      <c r="M265" s="67">
        <f t="shared" ref="M265:AT265" si="340">L265</f>
        <v>0</v>
      </c>
      <c r="N265" s="67">
        <f t="shared" si="340"/>
        <v>0</v>
      </c>
      <c r="O265" s="67">
        <f t="shared" si="340"/>
        <v>0</v>
      </c>
      <c r="P265" s="67">
        <f t="shared" si="340"/>
        <v>0</v>
      </c>
      <c r="Q265" s="67">
        <f t="shared" si="340"/>
        <v>0</v>
      </c>
      <c r="R265" s="67">
        <f t="shared" si="340"/>
        <v>0</v>
      </c>
      <c r="S265" s="67">
        <f t="shared" si="340"/>
        <v>0</v>
      </c>
      <c r="T265" s="67">
        <f t="shared" si="340"/>
        <v>0</v>
      </c>
      <c r="U265" s="67">
        <f t="shared" si="340"/>
        <v>0</v>
      </c>
      <c r="V265" s="67">
        <f t="shared" si="340"/>
        <v>0</v>
      </c>
      <c r="W265" s="67">
        <f t="shared" si="340"/>
        <v>0</v>
      </c>
      <c r="X265" s="67">
        <f t="shared" si="340"/>
        <v>0</v>
      </c>
      <c r="Y265" s="67">
        <f t="shared" si="340"/>
        <v>0</v>
      </c>
      <c r="Z265" s="67">
        <f t="shared" si="340"/>
        <v>0</v>
      </c>
      <c r="AA265" s="67">
        <f t="shared" si="340"/>
        <v>0</v>
      </c>
      <c r="AB265" s="67">
        <f t="shared" si="340"/>
        <v>0</v>
      </c>
      <c r="AC265" s="67">
        <f t="shared" si="340"/>
        <v>0</v>
      </c>
      <c r="AD265" s="67">
        <f t="shared" si="340"/>
        <v>0</v>
      </c>
      <c r="AE265" s="67">
        <f t="shared" si="340"/>
        <v>0</v>
      </c>
      <c r="AF265" s="67">
        <f t="shared" si="340"/>
        <v>0</v>
      </c>
      <c r="AG265" s="67">
        <f t="shared" si="340"/>
        <v>0</v>
      </c>
      <c r="AH265" s="67">
        <f t="shared" si="340"/>
        <v>0</v>
      </c>
      <c r="AI265" s="67">
        <f t="shared" si="340"/>
        <v>0</v>
      </c>
      <c r="AJ265" s="67">
        <f t="shared" si="340"/>
        <v>0</v>
      </c>
      <c r="AK265" s="67">
        <f t="shared" si="340"/>
        <v>0</v>
      </c>
      <c r="AL265" s="67">
        <f t="shared" si="340"/>
        <v>0</v>
      </c>
      <c r="AM265" s="67">
        <f t="shared" si="340"/>
        <v>0</v>
      </c>
      <c r="AN265" s="67">
        <f t="shared" si="340"/>
        <v>0</v>
      </c>
      <c r="AO265" s="67">
        <f t="shared" si="340"/>
        <v>0</v>
      </c>
      <c r="AP265" s="67">
        <f t="shared" si="340"/>
        <v>0</v>
      </c>
      <c r="AQ265" s="67">
        <f t="shared" si="340"/>
        <v>0</v>
      </c>
      <c r="AR265" s="67">
        <f t="shared" si="340"/>
        <v>0</v>
      </c>
      <c r="AS265" s="67">
        <f t="shared" si="340"/>
        <v>0</v>
      </c>
      <c r="AT265" s="67">
        <f t="shared" si="340"/>
        <v>0</v>
      </c>
      <c r="AU265" s="67">
        <f t="shared" si="318"/>
        <v>0</v>
      </c>
      <c r="AV265" s="67">
        <f t="shared" si="319"/>
        <v>0</v>
      </c>
      <c r="AW265" s="67">
        <f t="shared" si="320"/>
        <v>0</v>
      </c>
      <c r="AX265" s="67">
        <f t="shared" si="321"/>
        <v>0</v>
      </c>
      <c r="AY265" s="67">
        <f t="shared" si="322"/>
        <v>0</v>
      </c>
      <c r="AZ265" s="67">
        <f t="shared" si="323"/>
        <v>0</v>
      </c>
      <c r="BA265" s="67">
        <f t="shared" si="324"/>
        <v>0</v>
      </c>
      <c r="BB265" s="67">
        <f t="shared" si="325"/>
        <v>0</v>
      </c>
      <c r="BC265" s="67">
        <f t="shared" si="326"/>
        <v>0</v>
      </c>
      <c r="BD265" s="67">
        <f t="shared" si="327"/>
        <v>0</v>
      </c>
      <c r="BE265" s="67">
        <f t="shared" si="328"/>
        <v>0</v>
      </c>
      <c r="BF265" s="67">
        <f t="shared" si="329"/>
        <v>0</v>
      </c>
      <c r="BH265" s="64">
        <f t="shared" ca="1" si="338"/>
        <v>0</v>
      </c>
      <c r="BI265" s="64">
        <f t="shared" ca="1" si="338"/>
        <v>0</v>
      </c>
      <c r="BJ265" s="64">
        <f t="shared" ca="1" si="338"/>
        <v>0</v>
      </c>
      <c r="BK265" s="64">
        <f t="shared" ca="1" si="338"/>
        <v>0</v>
      </c>
      <c r="BL265" s="64">
        <f t="shared" ca="1" si="338"/>
        <v>0</v>
      </c>
      <c r="BM265" s="64">
        <f t="shared" ca="1" si="338"/>
        <v>0</v>
      </c>
      <c r="BN265" s="64">
        <f t="shared" ca="1" si="338"/>
        <v>0</v>
      </c>
      <c r="BO265" s="64">
        <f t="shared" ca="1" si="338"/>
        <v>0</v>
      </c>
      <c r="BP265" s="64">
        <f t="shared" ca="1" si="338"/>
        <v>0</v>
      </c>
      <c r="BQ265" s="64">
        <f t="shared" ca="1" si="338"/>
        <v>0</v>
      </c>
      <c r="BR265" s="64">
        <f t="shared" ca="1" si="338"/>
        <v>0</v>
      </c>
      <c r="BS265" s="64">
        <f t="shared" ca="1" si="338"/>
        <v>0</v>
      </c>
      <c r="BT265" s="64">
        <f t="shared" ca="1" si="338"/>
        <v>0</v>
      </c>
      <c r="BU265" s="64">
        <f t="shared" ca="1" si="338"/>
        <v>0</v>
      </c>
      <c r="BV265" s="64">
        <f t="shared" ca="1" si="338"/>
        <v>0</v>
      </c>
      <c r="BW265" s="64">
        <f t="shared" ca="1" si="338"/>
        <v>0</v>
      </c>
      <c r="BY265" s="64">
        <f t="shared" ca="1" si="315"/>
        <v>0</v>
      </c>
      <c r="BZ265" s="64">
        <f t="shared" ca="1" si="315"/>
        <v>0</v>
      </c>
      <c r="CA265" s="64">
        <f t="shared" ca="1" si="315"/>
        <v>0</v>
      </c>
      <c r="CB265" s="64">
        <f t="shared" ca="1" si="315"/>
        <v>0</v>
      </c>
    </row>
    <row r="266" spans="2:80" s="62" customFormat="1">
      <c r="B266" s="67" t="s">
        <v>110</v>
      </c>
      <c r="C266" s="69" t="str">
        <f>'Get Started'!$D$8</f>
        <v>$</v>
      </c>
      <c r="D266" s="67" t="s">
        <v>38</v>
      </c>
      <c r="E266" s="70" t="s">
        <v>593</v>
      </c>
      <c r="F266" s="70"/>
      <c r="G266" s="70"/>
      <c r="H266" s="70"/>
      <c r="I266" s="70"/>
      <c r="J266" s="70"/>
      <c r="L266" s="67">
        <v>0</v>
      </c>
      <c r="M266" s="67">
        <f t="shared" ref="M266:AT266" si="341">L266</f>
        <v>0</v>
      </c>
      <c r="N266" s="67">
        <f t="shared" si="341"/>
        <v>0</v>
      </c>
      <c r="O266" s="67">
        <f t="shared" si="341"/>
        <v>0</v>
      </c>
      <c r="P266" s="67">
        <f t="shared" si="341"/>
        <v>0</v>
      </c>
      <c r="Q266" s="67">
        <f t="shared" si="341"/>
        <v>0</v>
      </c>
      <c r="R266" s="67">
        <f t="shared" si="341"/>
        <v>0</v>
      </c>
      <c r="S266" s="67">
        <f t="shared" si="341"/>
        <v>0</v>
      </c>
      <c r="T266" s="67">
        <f t="shared" si="341"/>
        <v>0</v>
      </c>
      <c r="U266" s="67">
        <f t="shared" si="341"/>
        <v>0</v>
      </c>
      <c r="V266" s="67">
        <f t="shared" si="341"/>
        <v>0</v>
      </c>
      <c r="W266" s="67">
        <f t="shared" si="341"/>
        <v>0</v>
      </c>
      <c r="X266" s="67">
        <f t="shared" si="341"/>
        <v>0</v>
      </c>
      <c r="Y266" s="67">
        <f t="shared" si="341"/>
        <v>0</v>
      </c>
      <c r="Z266" s="67">
        <f t="shared" si="341"/>
        <v>0</v>
      </c>
      <c r="AA266" s="67">
        <f t="shared" si="341"/>
        <v>0</v>
      </c>
      <c r="AB266" s="67">
        <f t="shared" si="341"/>
        <v>0</v>
      </c>
      <c r="AC266" s="67">
        <f t="shared" si="341"/>
        <v>0</v>
      </c>
      <c r="AD266" s="67">
        <f t="shared" si="341"/>
        <v>0</v>
      </c>
      <c r="AE266" s="67">
        <f t="shared" si="341"/>
        <v>0</v>
      </c>
      <c r="AF266" s="67">
        <f t="shared" si="341"/>
        <v>0</v>
      </c>
      <c r="AG266" s="67">
        <f t="shared" si="341"/>
        <v>0</v>
      </c>
      <c r="AH266" s="67">
        <f t="shared" si="341"/>
        <v>0</v>
      </c>
      <c r="AI266" s="67">
        <f t="shared" si="341"/>
        <v>0</v>
      </c>
      <c r="AJ266" s="67">
        <f t="shared" si="341"/>
        <v>0</v>
      </c>
      <c r="AK266" s="67">
        <f t="shared" si="341"/>
        <v>0</v>
      </c>
      <c r="AL266" s="67">
        <f t="shared" si="341"/>
        <v>0</v>
      </c>
      <c r="AM266" s="67">
        <f t="shared" si="341"/>
        <v>0</v>
      </c>
      <c r="AN266" s="67">
        <f t="shared" si="341"/>
        <v>0</v>
      </c>
      <c r="AO266" s="67">
        <f t="shared" si="341"/>
        <v>0</v>
      </c>
      <c r="AP266" s="67">
        <f t="shared" si="341"/>
        <v>0</v>
      </c>
      <c r="AQ266" s="67">
        <f t="shared" si="341"/>
        <v>0</v>
      </c>
      <c r="AR266" s="67">
        <f t="shared" si="341"/>
        <v>0</v>
      </c>
      <c r="AS266" s="67">
        <f t="shared" si="341"/>
        <v>0</v>
      </c>
      <c r="AT266" s="67">
        <f t="shared" si="341"/>
        <v>0</v>
      </c>
      <c r="AU266" s="67">
        <f t="shared" si="318"/>
        <v>0</v>
      </c>
      <c r="AV266" s="67">
        <f t="shared" si="319"/>
        <v>0</v>
      </c>
      <c r="AW266" s="67">
        <f t="shared" si="320"/>
        <v>0</v>
      </c>
      <c r="AX266" s="67">
        <f t="shared" si="321"/>
        <v>0</v>
      </c>
      <c r="AY266" s="67">
        <f t="shared" si="322"/>
        <v>0</v>
      </c>
      <c r="AZ266" s="67">
        <f t="shared" si="323"/>
        <v>0</v>
      </c>
      <c r="BA266" s="67">
        <f t="shared" si="324"/>
        <v>0</v>
      </c>
      <c r="BB266" s="67">
        <f t="shared" si="325"/>
        <v>0</v>
      </c>
      <c r="BC266" s="67">
        <f t="shared" si="326"/>
        <v>0</v>
      </c>
      <c r="BD266" s="67">
        <f t="shared" si="327"/>
        <v>0</v>
      </c>
      <c r="BE266" s="67">
        <f t="shared" si="328"/>
        <v>0</v>
      </c>
      <c r="BF266" s="67">
        <f t="shared" si="329"/>
        <v>0</v>
      </c>
      <c r="BH266" s="64">
        <f t="shared" ca="1" si="338"/>
        <v>0</v>
      </c>
      <c r="BI266" s="64">
        <f t="shared" ca="1" si="338"/>
        <v>0</v>
      </c>
      <c r="BJ266" s="64">
        <f t="shared" ca="1" si="338"/>
        <v>0</v>
      </c>
      <c r="BK266" s="64">
        <f t="shared" ca="1" si="338"/>
        <v>0</v>
      </c>
      <c r="BL266" s="64">
        <f t="shared" ca="1" si="338"/>
        <v>0</v>
      </c>
      <c r="BM266" s="64">
        <f t="shared" ca="1" si="338"/>
        <v>0</v>
      </c>
      <c r="BN266" s="64">
        <f t="shared" ca="1" si="338"/>
        <v>0</v>
      </c>
      <c r="BO266" s="64">
        <f t="shared" ca="1" si="338"/>
        <v>0</v>
      </c>
      <c r="BP266" s="64">
        <f t="shared" ca="1" si="338"/>
        <v>0</v>
      </c>
      <c r="BQ266" s="64">
        <f t="shared" ca="1" si="338"/>
        <v>0</v>
      </c>
      <c r="BR266" s="64">
        <f t="shared" ca="1" si="338"/>
        <v>0</v>
      </c>
      <c r="BS266" s="64">
        <f t="shared" ca="1" si="338"/>
        <v>0</v>
      </c>
      <c r="BT266" s="64">
        <f t="shared" ca="1" si="338"/>
        <v>0</v>
      </c>
      <c r="BU266" s="64">
        <f t="shared" ca="1" si="338"/>
        <v>0</v>
      </c>
      <c r="BV266" s="64">
        <f t="shared" ca="1" si="338"/>
        <v>0</v>
      </c>
      <c r="BW266" s="64">
        <f t="shared" ca="1" si="338"/>
        <v>0</v>
      </c>
      <c r="BY266" s="64">
        <f t="shared" ca="1" si="315"/>
        <v>0</v>
      </c>
      <c r="BZ266" s="64">
        <f t="shared" ca="1" si="315"/>
        <v>0</v>
      </c>
      <c r="CA266" s="64">
        <f t="shared" ca="1" si="315"/>
        <v>0</v>
      </c>
      <c r="CB266" s="64">
        <f t="shared" ca="1" si="315"/>
        <v>0</v>
      </c>
    </row>
    <row r="267" spans="2:80" s="62" customFormat="1">
      <c r="B267" s="67" t="s">
        <v>111</v>
      </c>
      <c r="C267" s="69" t="str">
        <f>'Get Started'!$D$8</f>
        <v>$</v>
      </c>
      <c r="D267" s="67" t="s">
        <v>38</v>
      </c>
      <c r="E267" s="70" t="s">
        <v>593</v>
      </c>
      <c r="F267" s="70"/>
      <c r="G267" s="70"/>
      <c r="H267" s="70"/>
      <c r="I267" s="70"/>
      <c r="J267" s="70"/>
      <c r="L267" s="67">
        <v>0</v>
      </c>
      <c r="M267" s="67">
        <f t="shared" ref="M267:AT267" si="342">L267</f>
        <v>0</v>
      </c>
      <c r="N267" s="67">
        <f t="shared" si="342"/>
        <v>0</v>
      </c>
      <c r="O267" s="67">
        <f t="shared" si="342"/>
        <v>0</v>
      </c>
      <c r="P267" s="67">
        <f t="shared" si="342"/>
        <v>0</v>
      </c>
      <c r="Q267" s="67">
        <f t="shared" si="342"/>
        <v>0</v>
      </c>
      <c r="R267" s="67">
        <f t="shared" si="342"/>
        <v>0</v>
      </c>
      <c r="S267" s="67">
        <f t="shared" si="342"/>
        <v>0</v>
      </c>
      <c r="T267" s="67">
        <f t="shared" si="342"/>
        <v>0</v>
      </c>
      <c r="U267" s="67">
        <f t="shared" si="342"/>
        <v>0</v>
      </c>
      <c r="V267" s="67">
        <f t="shared" si="342"/>
        <v>0</v>
      </c>
      <c r="W267" s="67">
        <f t="shared" si="342"/>
        <v>0</v>
      </c>
      <c r="X267" s="67">
        <f t="shared" si="342"/>
        <v>0</v>
      </c>
      <c r="Y267" s="67">
        <f t="shared" si="342"/>
        <v>0</v>
      </c>
      <c r="Z267" s="67">
        <f t="shared" si="342"/>
        <v>0</v>
      </c>
      <c r="AA267" s="67">
        <f t="shared" si="342"/>
        <v>0</v>
      </c>
      <c r="AB267" s="67">
        <f t="shared" si="342"/>
        <v>0</v>
      </c>
      <c r="AC267" s="67">
        <f t="shared" si="342"/>
        <v>0</v>
      </c>
      <c r="AD267" s="67">
        <f t="shared" si="342"/>
        <v>0</v>
      </c>
      <c r="AE267" s="67">
        <f t="shared" si="342"/>
        <v>0</v>
      </c>
      <c r="AF267" s="67">
        <f t="shared" si="342"/>
        <v>0</v>
      </c>
      <c r="AG267" s="67">
        <f t="shared" si="342"/>
        <v>0</v>
      </c>
      <c r="AH267" s="67">
        <f t="shared" si="342"/>
        <v>0</v>
      </c>
      <c r="AI267" s="67">
        <f t="shared" si="342"/>
        <v>0</v>
      </c>
      <c r="AJ267" s="67">
        <f t="shared" si="342"/>
        <v>0</v>
      </c>
      <c r="AK267" s="67">
        <f t="shared" si="342"/>
        <v>0</v>
      </c>
      <c r="AL267" s="67">
        <f t="shared" si="342"/>
        <v>0</v>
      </c>
      <c r="AM267" s="67">
        <f t="shared" si="342"/>
        <v>0</v>
      </c>
      <c r="AN267" s="67">
        <f t="shared" si="342"/>
        <v>0</v>
      </c>
      <c r="AO267" s="67">
        <f t="shared" si="342"/>
        <v>0</v>
      </c>
      <c r="AP267" s="67">
        <f t="shared" si="342"/>
        <v>0</v>
      </c>
      <c r="AQ267" s="67">
        <f t="shared" si="342"/>
        <v>0</v>
      </c>
      <c r="AR267" s="67">
        <f t="shared" si="342"/>
        <v>0</v>
      </c>
      <c r="AS267" s="67">
        <f t="shared" si="342"/>
        <v>0</v>
      </c>
      <c r="AT267" s="67">
        <f t="shared" si="342"/>
        <v>0</v>
      </c>
      <c r="AU267" s="67">
        <f t="shared" si="318"/>
        <v>0</v>
      </c>
      <c r="AV267" s="67">
        <f t="shared" si="319"/>
        <v>0</v>
      </c>
      <c r="AW267" s="67">
        <f t="shared" si="320"/>
        <v>0</v>
      </c>
      <c r="AX267" s="67">
        <f t="shared" si="321"/>
        <v>0</v>
      </c>
      <c r="AY267" s="67">
        <f t="shared" si="322"/>
        <v>0</v>
      </c>
      <c r="AZ267" s="67">
        <f t="shared" si="323"/>
        <v>0</v>
      </c>
      <c r="BA267" s="67">
        <f t="shared" si="324"/>
        <v>0</v>
      </c>
      <c r="BB267" s="67">
        <f t="shared" si="325"/>
        <v>0</v>
      </c>
      <c r="BC267" s="67">
        <f t="shared" si="326"/>
        <v>0</v>
      </c>
      <c r="BD267" s="67">
        <f t="shared" si="327"/>
        <v>0</v>
      </c>
      <c r="BE267" s="67">
        <f t="shared" si="328"/>
        <v>0</v>
      </c>
      <c r="BF267" s="67">
        <f t="shared" si="329"/>
        <v>0</v>
      </c>
      <c r="BH267" s="64">
        <f t="shared" ca="1" si="338"/>
        <v>0</v>
      </c>
      <c r="BI267" s="64">
        <f t="shared" ca="1" si="338"/>
        <v>0</v>
      </c>
      <c r="BJ267" s="64">
        <f t="shared" ca="1" si="338"/>
        <v>0</v>
      </c>
      <c r="BK267" s="64">
        <f t="shared" ca="1" si="338"/>
        <v>0</v>
      </c>
      <c r="BL267" s="64">
        <f t="shared" ca="1" si="338"/>
        <v>0</v>
      </c>
      <c r="BM267" s="64">
        <f t="shared" ca="1" si="338"/>
        <v>0</v>
      </c>
      <c r="BN267" s="64">
        <f t="shared" ca="1" si="338"/>
        <v>0</v>
      </c>
      <c r="BO267" s="64">
        <f t="shared" ca="1" si="338"/>
        <v>0</v>
      </c>
      <c r="BP267" s="64">
        <f t="shared" ca="1" si="338"/>
        <v>0</v>
      </c>
      <c r="BQ267" s="64">
        <f t="shared" ca="1" si="338"/>
        <v>0</v>
      </c>
      <c r="BR267" s="64">
        <f t="shared" ca="1" si="338"/>
        <v>0</v>
      </c>
      <c r="BS267" s="64">
        <f t="shared" ca="1" si="338"/>
        <v>0</v>
      </c>
      <c r="BT267" s="64">
        <f t="shared" ca="1" si="338"/>
        <v>0</v>
      </c>
      <c r="BU267" s="64">
        <f t="shared" ca="1" si="338"/>
        <v>0</v>
      </c>
      <c r="BV267" s="64">
        <f t="shared" ca="1" si="338"/>
        <v>0</v>
      </c>
      <c r="BW267" s="64">
        <f t="shared" ca="1" si="338"/>
        <v>0</v>
      </c>
      <c r="BY267" s="64">
        <f t="shared" ca="1" si="315"/>
        <v>0</v>
      </c>
      <c r="BZ267" s="64">
        <f t="shared" ca="1" si="315"/>
        <v>0</v>
      </c>
      <c r="CA267" s="64">
        <f t="shared" ca="1" si="315"/>
        <v>0</v>
      </c>
      <c r="CB267" s="64">
        <f t="shared" ca="1" si="315"/>
        <v>0</v>
      </c>
    </row>
    <row r="268" spans="2:80" s="62" customFormat="1">
      <c r="B268" s="67" t="s">
        <v>112</v>
      </c>
      <c r="C268" s="69" t="str">
        <f>'Get Started'!$D$8</f>
        <v>$</v>
      </c>
      <c r="D268" s="67" t="s">
        <v>38</v>
      </c>
      <c r="E268" s="70" t="s">
        <v>593</v>
      </c>
      <c r="F268" s="70"/>
      <c r="G268" s="70"/>
      <c r="H268" s="70"/>
      <c r="I268" s="70"/>
      <c r="J268" s="70"/>
      <c r="L268" s="67">
        <v>0</v>
      </c>
      <c r="M268" s="67">
        <f t="shared" ref="M268:AT268" si="343">L268</f>
        <v>0</v>
      </c>
      <c r="N268" s="67">
        <f t="shared" si="343"/>
        <v>0</v>
      </c>
      <c r="O268" s="67">
        <f t="shared" si="343"/>
        <v>0</v>
      </c>
      <c r="P268" s="67">
        <f t="shared" si="343"/>
        <v>0</v>
      </c>
      <c r="Q268" s="67">
        <f t="shared" si="343"/>
        <v>0</v>
      </c>
      <c r="R268" s="67">
        <f t="shared" si="343"/>
        <v>0</v>
      </c>
      <c r="S268" s="67">
        <f t="shared" si="343"/>
        <v>0</v>
      </c>
      <c r="T268" s="67">
        <f t="shared" si="343"/>
        <v>0</v>
      </c>
      <c r="U268" s="67">
        <f t="shared" si="343"/>
        <v>0</v>
      </c>
      <c r="V268" s="67">
        <f t="shared" si="343"/>
        <v>0</v>
      </c>
      <c r="W268" s="67">
        <f t="shared" si="343"/>
        <v>0</v>
      </c>
      <c r="X268" s="67">
        <f t="shared" si="343"/>
        <v>0</v>
      </c>
      <c r="Y268" s="67">
        <f t="shared" si="343"/>
        <v>0</v>
      </c>
      <c r="Z268" s="67">
        <f t="shared" si="343"/>
        <v>0</v>
      </c>
      <c r="AA268" s="67">
        <f t="shared" si="343"/>
        <v>0</v>
      </c>
      <c r="AB268" s="67">
        <f t="shared" si="343"/>
        <v>0</v>
      </c>
      <c r="AC268" s="67">
        <f t="shared" si="343"/>
        <v>0</v>
      </c>
      <c r="AD268" s="67">
        <f t="shared" si="343"/>
        <v>0</v>
      </c>
      <c r="AE268" s="67">
        <f t="shared" si="343"/>
        <v>0</v>
      </c>
      <c r="AF268" s="67">
        <f t="shared" si="343"/>
        <v>0</v>
      </c>
      <c r="AG268" s="67">
        <f t="shared" si="343"/>
        <v>0</v>
      </c>
      <c r="AH268" s="67">
        <f t="shared" si="343"/>
        <v>0</v>
      </c>
      <c r="AI268" s="67">
        <f t="shared" si="343"/>
        <v>0</v>
      </c>
      <c r="AJ268" s="67">
        <f t="shared" si="343"/>
        <v>0</v>
      </c>
      <c r="AK268" s="67">
        <f t="shared" si="343"/>
        <v>0</v>
      </c>
      <c r="AL268" s="67">
        <f t="shared" si="343"/>
        <v>0</v>
      </c>
      <c r="AM268" s="67">
        <f t="shared" si="343"/>
        <v>0</v>
      </c>
      <c r="AN268" s="67">
        <f t="shared" si="343"/>
        <v>0</v>
      </c>
      <c r="AO268" s="67">
        <f t="shared" si="343"/>
        <v>0</v>
      </c>
      <c r="AP268" s="67">
        <f t="shared" si="343"/>
        <v>0</v>
      </c>
      <c r="AQ268" s="67">
        <f t="shared" si="343"/>
        <v>0</v>
      </c>
      <c r="AR268" s="67">
        <f t="shared" si="343"/>
        <v>0</v>
      </c>
      <c r="AS268" s="67">
        <f t="shared" si="343"/>
        <v>0</v>
      </c>
      <c r="AT268" s="67">
        <f t="shared" si="343"/>
        <v>0</v>
      </c>
      <c r="AU268" s="67">
        <f t="shared" si="318"/>
        <v>0</v>
      </c>
      <c r="AV268" s="67">
        <f t="shared" si="319"/>
        <v>0</v>
      </c>
      <c r="AW268" s="67">
        <f t="shared" si="320"/>
        <v>0</v>
      </c>
      <c r="AX268" s="67">
        <f t="shared" si="321"/>
        <v>0</v>
      </c>
      <c r="AY268" s="67">
        <f t="shared" si="322"/>
        <v>0</v>
      </c>
      <c r="AZ268" s="67">
        <f t="shared" si="323"/>
        <v>0</v>
      </c>
      <c r="BA268" s="67">
        <f t="shared" si="324"/>
        <v>0</v>
      </c>
      <c r="BB268" s="67">
        <f t="shared" si="325"/>
        <v>0</v>
      </c>
      <c r="BC268" s="67">
        <f t="shared" si="326"/>
        <v>0</v>
      </c>
      <c r="BD268" s="67">
        <f t="shared" si="327"/>
        <v>0</v>
      </c>
      <c r="BE268" s="67">
        <f t="shared" si="328"/>
        <v>0</v>
      </c>
      <c r="BF268" s="67">
        <f t="shared" si="329"/>
        <v>0</v>
      </c>
      <c r="BH268" s="64">
        <f t="shared" ca="1" si="338"/>
        <v>0</v>
      </c>
      <c r="BI268" s="64">
        <f t="shared" ca="1" si="338"/>
        <v>0</v>
      </c>
      <c r="BJ268" s="64">
        <f t="shared" ca="1" si="338"/>
        <v>0</v>
      </c>
      <c r="BK268" s="64">
        <f t="shared" ca="1" si="338"/>
        <v>0</v>
      </c>
      <c r="BL268" s="64">
        <f t="shared" ca="1" si="338"/>
        <v>0</v>
      </c>
      <c r="BM268" s="64">
        <f t="shared" ca="1" si="338"/>
        <v>0</v>
      </c>
      <c r="BN268" s="64">
        <f t="shared" ca="1" si="338"/>
        <v>0</v>
      </c>
      <c r="BO268" s="64">
        <f t="shared" ca="1" si="338"/>
        <v>0</v>
      </c>
      <c r="BP268" s="64">
        <f t="shared" ca="1" si="338"/>
        <v>0</v>
      </c>
      <c r="BQ268" s="64">
        <f t="shared" ca="1" si="338"/>
        <v>0</v>
      </c>
      <c r="BR268" s="64">
        <f t="shared" ca="1" si="338"/>
        <v>0</v>
      </c>
      <c r="BS268" s="64">
        <f t="shared" ca="1" si="338"/>
        <v>0</v>
      </c>
      <c r="BT268" s="64">
        <f t="shared" ca="1" si="338"/>
        <v>0</v>
      </c>
      <c r="BU268" s="64">
        <f t="shared" ca="1" si="338"/>
        <v>0</v>
      </c>
      <c r="BV268" s="64">
        <f t="shared" ca="1" si="338"/>
        <v>0</v>
      </c>
      <c r="BW268" s="64">
        <f t="shared" ca="1" si="338"/>
        <v>0</v>
      </c>
      <c r="BY268" s="64">
        <f t="shared" ca="1" si="315"/>
        <v>0</v>
      </c>
      <c r="BZ268" s="64">
        <f t="shared" ca="1" si="315"/>
        <v>0</v>
      </c>
      <c r="CA268" s="64">
        <f t="shared" ca="1" si="315"/>
        <v>0</v>
      </c>
      <c r="CB268" s="64">
        <f t="shared" ca="1" si="315"/>
        <v>0</v>
      </c>
    </row>
    <row r="269" spans="2:80" s="62" customFormat="1">
      <c r="B269" s="67" t="s">
        <v>35</v>
      </c>
      <c r="C269" s="69" t="str">
        <f>'Get Started'!$D$8</f>
        <v>$</v>
      </c>
      <c r="D269" s="67" t="s">
        <v>35</v>
      </c>
      <c r="E269" s="70" t="s">
        <v>593</v>
      </c>
      <c r="F269" s="70"/>
      <c r="G269" s="70"/>
      <c r="H269" s="70"/>
      <c r="I269" s="70"/>
      <c r="J269" s="70"/>
      <c r="L269" s="67">
        <v>0</v>
      </c>
      <c r="M269" s="67">
        <f t="shared" ref="M269:AT269" si="344">L269</f>
        <v>0</v>
      </c>
      <c r="N269" s="67">
        <f t="shared" si="344"/>
        <v>0</v>
      </c>
      <c r="O269" s="67">
        <f t="shared" si="344"/>
        <v>0</v>
      </c>
      <c r="P269" s="67">
        <f t="shared" si="344"/>
        <v>0</v>
      </c>
      <c r="Q269" s="67">
        <f t="shared" si="344"/>
        <v>0</v>
      </c>
      <c r="R269" s="67">
        <f t="shared" si="344"/>
        <v>0</v>
      </c>
      <c r="S269" s="67">
        <f t="shared" si="344"/>
        <v>0</v>
      </c>
      <c r="T269" s="67">
        <f t="shared" si="344"/>
        <v>0</v>
      </c>
      <c r="U269" s="67">
        <f t="shared" si="344"/>
        <v>0</v>
      </c>
      <c r="V269" s="67">
        <f t="shared" si="344"/>
        <v>0</v>
      </c>
      <c r="W269" s="67">
        <f t="shared" si="344"/>
        <v>0</v>
      </c>
      <c r="X269" s="67">
        <f t="shared" si="344"/>
        <v>0</v>
      </c>
      <c r="Y269" s="67">
        <f t="shared" si="344"/>
        <v>0</v>
      </c>
      <c r="Z269" s="67">
        <f t="shared" si="344"/>
        <v>0</v>
      </c>
      <c r="AA269" s="67">
        <f t="shared" si="344"/>
        <v>0</v>
      </c>
      <c r="AB269" s="67">
        <f t="shared" si="344"/>
        <v>0</v>
      </c>
      <c r="AC269" s="67">
        <f t="shared" si="344"/>
        <v>0</v>
      </c>
      <c r="AD269" s="67">
        <f t="shared" si="344"/>
        <v>0</v>
      </c>
      <c r="AE269" s="67">
        <f t="shared" si="344"/>
        <v>0</v>
      </c>
      <c r="AF269" s="67">
        <f t="shared" si="344"/>
        <v>0</v>
      </c>
      <c r="AG269" s="67">
        <f t="shared" si="344"/>
        <v>0</v>
      </c>
      <c r="AH269" s="67">
        <f t="shared" si="344"/>
        <v>0</v>
      </c>
      <c r="AI269" s="67">
        <f t="shared" si="344"/>
        <v>0</v>
      </c>
      <c r="AJ269" s="67">
        <f t="shared" si="344"/>
        <v>0</v>
      </c>
      <c r="AK269" s="67">
        <f t="shared" si="344"/>
        <v>0</v>
      </c>
      <c r="AL269" s="67">
        <f t="shared" si="344"/>
        <v>0</v>
      </c>
      <c r="AM269" s="67">
        <f t="shared" si="344"/>
        <v>0</v>
      </c>
      <c r="AN269" s="67">
        <f t="shared" si="344"/>
        <v>0</v>
      </c>
      <c r="AO269" s="67">
        <f t="shared" si="344"/>
        <v>0</v>
      </c>
      <c r="AP269" s="67">
        <f t="shared" si="344"/>
        <v>0</v>
      </c>
      <c r="AQ269" s="67">
        <f t="shared" si="344"/>
        <v>0</v>
      </c>
      <c r="AR269" s="67">
        <f t="shared" si="344"/>
        <v>0</v>
      </c>
      <c r="AS269" s="67">
        <f t="shared" si="344"/>
        <v>0</v>
      </c>
      <c r="AT269" s="67">
        <f t="shared" si="344"/>
        <v>0</v>
      </c>
      <c r="AU269" s="67">
        <f t="shared" si="318"/>
        <v>0</v>
      </c>
      <c r="AV269" s="67">
        <f t="shared" si="319"/>
        <v>0</v>
      </c>
      <c r="AW269" s="67">
        <f t="shared" si="320"/>
        <v>0</v>
      </c>
      <c r="AX269" s="67">
        <f t="shared" si="321"/>
        <v>0</v>
      </c>
      <c r="AY269" s="67">
        <f t="shared" si="322"/>
        <v>0</v>
      </c>
      <c r="AZ269" s="67">
        <f t="shared" si="323"/>
        <v>0</v>
      </c>
      <c r="BA269" s="67">
        <f t="shared" si="324"/>
        <v>0</v>
      </c>
      <c r="BB269" s="67">
        <f t="shared" si="325"/>
        <v>0</v>
      </c>
      <c r="BC269" s="67">
        <f t="shared" si="326"/>
        <v>0</v>
      </c>
      <c r="BD269" s="67">
        <f t="shared" si="327"/>
        <v>0</v>
      </c>
      <c r="BE269" s="67">
        <f t="shared" si="328"/>
        <v>0</v>
      </c>
      <c r="BF269" s="67">
        <f t="shared" si="329"/>
        <v>0</v>
      </c>
      <c r="BH269" s="64">
        <f t="shared" ca="1" si="338"/>
        <v>0</v>
      </c>
      <c r="BI269" s="64">
        <f t="shared" ca="1" si="338"/>
        <v>0</v>
      </c>
      <c r="BJ269" s="64">
        <f t="shared" ca="1" si="338"/>
        <v>0</v>
      </c>
      <c r="BK269" s="64">
        <f t="shared" ca="1" si="338"/>
        <v>0</v>
      </c>
      <c r="BL269" s="64">
        <f t="shared" ca="1" si="338"/>
        <v>0</v>
      </c>
      <c r="BM269" s="64">
        <f t="shared" ca="1" si="338"/>
        <v>0</v>
      </c>
      <c r="BN269" s="64">
        <f t="shared" ca="1" si="338"/>
        <v>0</v>
      </c>
      <c r="BO269" s="64">
        <f t="shared" ca="1" si="338"/>
        <v>0</v>
      </c>
      <c r="BP269" s="64">
        <f t="shared" ca="1" si="338"/>
        <v>0</v>
      </c>
      <c r="BQ269" s="64">
        <f t="shared" ca="1" si="338"/>
        <v>0</v>
      </c>
      <c r="BR269" s="64">
        <f t="shared" ca="1" si="338"/>
        <v>0</v>
      </c>
      <c r="BS269" s="64">
        <f t="shared" ca="1" si="338"/>
        <v>0</v>
      </c>
      <c r="BT269" s="64">
        <f t="shared" ca="1" si="338"/>
        <v>0</v>
      </c>
      <c r="BU269" s="64">
        <f t="shared" ca="1" si="338"/>
        <v>0</v>
      </c>
      <c r="BV269" s="64">
        <f t="shared" ca="1" si="338"/>
        <v>0</v>
      </c>
      <c r="BW269" s="64">
        <f t="shared" ca="1" si="338"/>
        <v>0</v>
      </c>
      <c r="BY269" s="64">
        <f t="shared" ca="1" si="315"/>
        <v>0</v>
      </c>
      <c r="BZ269" s="64">
        <f t="shared" ca="1" si="315"/>
        <v>0</v>
      </c>
      <c r="CA269" s="64">
        <f t="shared" ca="1" si="315"/>
        <v>0</v>
      </c>
      <c r="CB269" s="64">
        <f t="shared" ca="1" si="315"/>
        <v>0</v>
      </c>
    </row>
    <row r="270" spans="2:80" s="62" customFormat="1">
      <c r="B270" s="67" t="s">
        <v>35</v>
      </c>
      <c r="C270" s="69" t="str">
        <f>'Get Started'!$D$8</f>
        <v>$</v>
      </c>
      <c r="D270" s="67" t="s">
        <v>35</v>
      </c>
      <c r="E270" s="70" t="s">
        <v>593</v>
      </c>
      <c r="F270" s="70"/>
      <c r="G270" s="70"/>
      <c r="H270" s="70"/>
      <c r="I270" s="70"/>
      <c r="J270" s="70"/>
      <c r="L270" s="67">
        <v>0</v>
      </c>
      <c r="M270" s="67">
        <f t="shared" ref="M270:AT270" si="345">L270</f>
        <v>0</v>
      </c>
      <c r="N270" s="67">
        <f t="shared" si="345"/>
        <v>0</v>
      </c>
      <c r="O270" s="67">
        <f t="shared" si="345"/>
        <v>0</v>
      </c>
      <c r="P270" s="67">
        <f t="shared" si="345"/>
        <v>0</v>
      </c>
      <c r="Q270" s="67">
        <f t="shared" si="345"/>
        <v>0</v>
      </c>
      <c r="R270" s="67">
        <f t="shared" si="345"/>
        <v>0</v>
      </c>
      <c r="S270" s="67">
        <f t="shared" si="345"/>
        <v>0</v>
      </c>
      <c r="T270" s="67">
        <f t="shared" si="345"/>
        <v>0</v>
      </c>
      <c r="U270" s="67">
        <f t="shared" si="345"/>
        <v>0</v>
      </c>
      <c r="V270" s="67">
        <f t="shared" si="345"/>
        <v>0</v>
      </c>
      <c r="W270" s="67">
        <f t="shared" si="345"/>
        <v>0</v>
      </c>
      <c r="X270" s="67">
        <f t="shared" si="345"/>
        <v>0</v>
      </c>
      <c r="Y270" s="67">
        <f t="shared" si="345"/>
        <v>0</v>
      </c>
      <c r="Z270" s="67">
        <f t="shared" si="345"/>
        <v>0</v>
      </c>
      <c r="AA270" s="67">
        <f t="shared" si="345"/>
        <v>0</v>
      </c>
      <c r="AB270" s="67">
        <f t="shared" si="345"/>
        <v>0</v>
      </c>
      <c r="AC270" s="67">
        <f t="shared" si="345"/>
        <v>0</v>
      </c>
      <c r="AD270" s="67">
        <f t="shared" si="345"/>
        <v>0</v>
      </c>
      <c r="AE270" s="67">
        <f t="shared" si="345"/>
        <v>0</v>
      </c>
      <c r="AF270" s="67">
        <f t="shared" si="345"/>
        <v>0</v>
      </c>
      <c r="AG270" s="67">
        <f t="shared" si="345"/>
        <v>0</v>
      </c>
      <c r="AH270" s="67">
        <f t="shared" si="345"/>
        <v>0</v>
      </c>
      <c r="AI270" s="67">
        <f t="shared" si="345"/>
        <v>0</v>
      </c>
      <c r="AJ270" s="67">
        <f t="shared" si="345"/>
        <v>0</v>
      </c>
      <c r="AK270" s="67">
        <f t="shared" si="345"/>
        <v>0</v>
      </c>
      <c r="AL270" s="67">
        <f t="shared" si="345"/>
        <v>0</v>
      </c>
      <c r="AM270" s="67">
        <f t="shared" si="345"/>
        <v>0</v>
      </c>
      <c r="AN270" s="67">
        <f t="shared" si="345"/>
        <v>0</v>
      </c>
      <c r="AO270" s="67">
        <f t="shared" si="345"/>
        <v>0</v>
      </c>
      <c r="AP270" s="67">
        <f t="shared" si="345"/>
        <v>0</v>
      </c>
      <c r="AQ270" s="67">
        <f t="shared" si="345"/>
        <v>0</v>
      </c>
      <c r="AR270" s="67">
        <f t="shared" si="345"/>
        <v>0</v>
      </c>
      <c r="AS270" s="67">
        <f t="shared" si="345"/>
        <v>0</v>
      </c>
      <c r="AT270" s="67">
        <f t="shared" si="345"/>
        <v>0</v>
      </c>
      <c r="AU270" s="67">
        <f t="shared" si="318"/>
        <v>0</v>
      </c>
      <c r="AV270" s="67">
        <f t="shared" si="319"/>
        <v>0</v>
      </c>
      <c r="AW270" s="67">
        <f t="shared" si="320"/>
        <v>0</v>
      </c>
      <c r="AX270" s="67">
        <f t="shared" si="321"/>
        <v>0</v>
      </c>
      <c r="AY270" s="67">
        <f t="shared" si="322"/>
        <v>0</v>
      </c>
      <c r="AZ270" s="67">
        <f t="shared" si="323"/>
        <v>0</v>
      </c>
      <c r="BA270" s="67">
        <f t="shared" si="324"/>
        <v>0</v>
      </c>
      <c r="BB270" s="67">
        <f t="shared" si="325"/>
        <v>0</v>
      </c>
      <c r="BC270" s="67">
        <f t="shared" si="326"/>
        <v>0</v>
      </c>
      <c r="BD270" s="67">
        <f t="shared" si="327"/>
        <v>0</v>
      </c>
      <c r="BE270" s="67">
        <f t="shared" si="328"/>
        <v>0</v>
      </c>
      <c r="BF270" s="67">
        <f t="shared" si="329"/>
        <v>0</v>
      </c>
      <c r="BH270" s="64">
        <f t="shared" ca="1" si="338"/>
        <v>0</v>
      </c>
      <c r="BI270" s="64">
        <f t="shared" ca="1" si="338"/>
        <v>0</v>
      </c>
      <c r="BJ270" s="64">
        <f t="shared" ca="1" si="338"/>
        <v>0</v>
      </c>
      <c r="BK270" s="64">
        <f t="shared" ca="1" si="338"/>
        <v>0</v>
      </c>
      <c r="BL270" s="64">
        <f t="shared" ca="1" si="338"/>
        <v>0</v>
      </c>
      <c r="BM270" s="64">
        <f t="shared" ca="1" si="338"/>
        <v>0</v>
      </c>
      <c r="BN270" s="64">
        <f t="shared" ca="1" si="338"/>
        <v>0</v>
      </c>
      <c r="BO270" s="64">
        <f t="shared" ca="1" si="338"/>
        <v>0</v>
      </c>
      <c r="BP270" s="64">
        <f t="shared" ca="1" si="338"/>
        <v>0</v>
      </c>
      <c r="BQ270" s="64">
        <f t="shared" ca="1" si="338"/>
        <v>0</v>
      </c>
      <c r="BR270" s="64">
        <f t="shared" ca="1" si="338"/>
        <v>0</v>
      </c>
      <c r="BS270" s="64">
        <f t="shared" ca="1" si="338"/>
        <v>0</v>
      </c>
      <c r="BT270" s="64">
        <f t="shared" ca="1" si="338"/>
        <v>0</v>
      </c>
      <c r="BU270" s="64">
        <f t="shared" ca="1" si="338"/>
        <v>0</v>
      </c>
      <c r="BV270" s="64">
        <f t="shared" ca="1" si="338"/>
        <v>0</v>
      </c>
      <c r="BW270" s="64">
        <f t="shared" ca="1" si="338"/>
        <v>0</v>
      </c>
      <c r="BY270" s="64">
        <f t="shared" ca="1" si="315"/>
        <v>0</v>
      </c>
      <c r="BZ270" s="64">
        <f t="shared" ca="1" si="315"/>
        <v>0</v>
      </c>
      <c r="CA270" s="64">
        <f t="shared" ca="1" si="315"/>
        <v>0</v>
      </c>
      <c r="CB270" s="64">
        <f t="shared" ca="1" si="315"/>
        <v>0</v>
      </c>
    </row>
    <row r="271" spans="2:80" s="62" customFormat="1">
      <c r="B271" s="67" t="s">
        <v>35</v>
      </c>
      <c r="C271" s="69" t="str">
        <f>'Get Started'!$D$8</f>
        <v>$</v>
      </c>
      <c r="D271" s="67" t="s">
        <v>35</v>
      </c>
      <c r="E271" s="70" t="s">
        <v>593</v>
      </c>
      <c r="F271" s="70"/>
      <c r="G271" s="70"/>
      <c r="H271" s="70"/>
      <c r="I271" s="70"/>
      <c r="J271" s="70"/>
      <c r="L271" s="67">
        <v>0</v>
      </c>
      <c r="M271" s="67">
        <f t="shared" ref="M271:AT271" si="346">L271</f>
        <v>0</v>
      </c>
      <c r="N271" s="67">
        <f t="shared" si="346"/>
        <v>0</v>
      </c>
      <c r="O271" s="67">
        <f t="shared" si="346"/>
        <v>0</v>
      </c>
      <c r="P271" s="67">
        <f t="shared" si="346"/>
        <v>0</v>
      </c>
      <c r="Q271" s="67">
        <f t="shared" si="346"/>
        <v>0</v>
      </c>
      <c r="R271" s="67">
        <f t="shared" si="346"/>
        <v>0</v>
      </c>
      <c r="S271" s="67">
        <f t="shared" si="346"/>
        <v>0</v>
      </c>
      <c r="T271" s="67">
        <f t="shared" si="346"/>
        <v>0</v>
      </c>
      <c r="U271" s="67">
        <f t="shared" si="346"/>
        <v>0</v>
      </c>
      <c r="V271" s="67">
        <f t="shared" si="346"/>
        <v>0</v>
      </c>
      <c r="W271" s="67">
        <f t="shared" si="346"/>
        <v>0</v>
      </c>
      <c r="X271" s="67">
        <f t="shared" si="346"/>
        <v>0</v>
      </c>
      <c r="Y271" s="67">
        <f t="shared" si="346"/>
        <v>0</v>
      </c>
      <c r="Z271" s="67">
        <f t="shared" si="346"/>
        <v>0</v>
      </c>
      <c r="AA271" s="67">
        <f t="shared" si="346"/>
        <v>0</v>
      </c>
      <c r="AB271" s="67">
        <f t="shared" si="346"/>
        <v>0</v>
      </c>
      <c r="AC271" s="67">
        <f t="shared" si="346"/>
        <v>0</v>
      </c>
      <c r="AD271" s="67">
        <f t="shared" si="346"/>
        <v>0</v>
      </c>
      <c r="AE271" s="67">
        <f t="shared" si="346"/>
        <v>0</v>
      </c>
      <c r="AF271" s="67">
        <f t="shared" si="346"/>
        <v>0</v>
      </c>
      <c r="AG271" s="67">
        <f t="shared" si="346"/>
        <v>0</v>
      </c>
      <c r="AH271" s="67">
        <f t="shared" si="346"/>
        <v>0</v>
      </c>
      <c r="AI271" s="67">
        <f t="shared" si="346"/>
        <v>0</v>
      </c>
      <c r="AJ271" s="67">
        <f t="shared" si="346"/>
        <v>0</v>
      </c>
      <c r="AK271" s="67">
        <f t="shared" si="346"/>
        <v>0</v>
      </c>
      <c r="AL271" s="67">
        <f t="shared" si="346"/>
        <v>0</v>
      </c>
      <c r="AM271" s="67">
        <f t="shared" si="346"/>
        <v>0</v>
      </c>
      <c r="AN271" s="67">
        <f t="shared" si="346"/>
        <v>0</v>
      </c>
      <c r="AO271" s="67">
        <f t="shared" si="346"/>
        <v>0</v>
      </c>
      <c r="AP271" s="67">
        <f t="shared" si="346"/>
        <v>0</v>
      </c>
      <c r="AQ271" s="67">
        <f t="shared" si="346"/>
        <v>0</v>
      </c>
      <c r="AR271" s="67">
        <f t="shared" si="346"/>
        <v>0</v>
      </c>
      <c r="AS271" s="67">
        <f t="shared" si="346"/>
        <v>0</v>
      </c>
      <c r="AT271" s="67">
        <f t="shared" si="346"/>
        <v>0</v>
      </c>
      <c r="AU271" s="67">
        <f t="shared" si="318"/>
        <v>0</v>
      </c>
      <c r="AV271" s="67">
        <f t="shared" si="319"/>
        <v>0</v>
      </c>
      <c r="AW271" s="67">
        <f t="shared" si="320"/>
        <v>0</v>
      </c>
      <c r="AX271" s="67">
        <f t="shared" si="321"/>
        <v>0</v>
      </c>
      <c r="AY271" s="67">
        <f t="shared" si="322"/>
        <v>0</v>
      </c>
      <c r="AZ271" s="67">
        <f t="shared" si="323"/>
        <v>0</v>
      </c>
      <c r="BA271" s="67">
        <f t="shared" si="324"/>
        <v>0</v>
      </c>
      <c r="BB271" s="67">
        <f t="shared" si="325"/>
        <v>0</v>
      </c>
      <c r="BC271" s="67">
        <f t="shared" si="326"/>
        <v>0</v>
      </c>
      <c r="BD271" s="67">
        <f t="shared" si="327"/>
        <v>0</v>
      </c>
      <c r="BE271" s="67">
        <f t="shared" si="328"/>
        <v>0</v>
      </c>
      <c r="BF271" s="67">
        <f t="shared" si="329"/>
        <v>0</v>
      </c>
      <c r="BH271" s="64">
        <f t="shared" ca="1" si="338"/>
        <v>0</v>
      </c>
      <c r="BI271" s="64">
        <f t="shared" ca="1" si="338"/>
        <v>0</v>
      </c>
      <c r="BJ271" s="64">
        <f t="shared" ca="1" si="338"/>
        <v>0</v>
      </c>
      <c r="BK271" s="64">
        <f t="shared" ca="1" si="338"/>
        <v>0</v>
      </c>
      <c r="BL271" s="64">
        <f t="shared" ca="1" si="338"/>
        <v>0</v>
      </c>
      <c r="BM271" s="64">
        <f t="shared" ca="1" si="338"/>
        <v>0</v>
      </c>
      <c r="BN271" s="64">
        <f t="shared" ca="1" si="338"/>
        <v>0</v>
      </c>
      <c r="BO271" s="64">
        <f t="shared" ca="1" si="338"/>
        <v>0</v>
      </c>
      <c r="BP271" s="64">
        <f t="shared" ca="1" si="338"/>
        <v>0</v>
      </c>
      <c r="BQ271" s="64">
        <f t="shared" ca="1" si="338"/>
        <v>0</v>
      </c>
      <c r="BR271" s="64">
        <f t="shared" ca="1" si="338"/>
        <v>0</v>
      </c>
      <c r="BS271" s="64">
        <f t="shared" ca="1" si="338"/>
        <v>0</v>
      </c>
      <c r="BT271" s="64">
        <f t="shared" ca="1" si="338"/>
        <v>0</v>
      </c>
      <c r="BU271" s="64">
        <f t="shared" ca="1" si="338"/>
        <v>0</v>
      </c>
      <c r="BV271" s="64">
        <f t="shared" ca="1" si="338"/>
        <v>0</v>
      </c>
      <c r="BW271" s="64">
        <f t="shared" ca="1" si="338"/>
        <v>0</v>
      </c>
      <c r="BY271" s="64">
        <f t="shared" ca="1" si="315"/>
        <v>0</v>
      </c>
      <c r="BZ271" s="64">
        <f t="shared" ca="1" si="315"/>
        <v>0</v>
      </c>
      <c r="CA271" s="64">
        <f t="shared" ca="1" si="315"/>
        <v>0</v>
      </c>
      <c r="CB271" s="64">
        <f t="shared" ca="1" si="315"/>
        <v>0</v>
      </c>
    </row>
    <row r="272" spans="2:80" s="62" customFormat="1">
      <c r="B272" s="67" t="s">
        <v>35</v>
      </c>
      <c r="C272" s="69" t="str">
        <f>'Get Started'!$D$8</f>
        <v>$</v>
      </c>
      <c r="D272" s="67" t="s">
        <v>35</v>
      </c>
      <c r="E272" s="70" t="s">
        <v>593</v>
      </c>
      <c r="F272" s="70"/>
      <c r="G272" s="70"/>
      <c r="H272" s="70"/>
      <c r="I272" s="70"/>
      <c r="J272" s="70"/>
      <c r="L272" s="67">
        <v>0</v>
      </c>
      <c r="M272" s="67">
        <f t="shared" ref="M272:AT272" si="347">L272</f>
        <v>0</v>
      </c>
      <c r="N272" s="67">
        <f t="shared" si="347"/>
        <v>0</v>
      </c>
      <c r="O272" s="67">
        <f t="shared" si="347"/>
        <v>0</v>
      </c>
      <c r="P272" s="67">
        <f t="shared" si="347"/>
        <v>0</v>
      </c>
      <c r="Q272" s="67">
        <f t="shared" si="347"/>
        <v>0</v>
      </c>
      <c r="R272" s="67">
        <f t="shared" si="347"/>
        <v>0</v>
      </c>
      <c r="S272" s="67">
        <f t="shared" si="347"/>
        <v>0</v>
      </c>
      <c r="T272" s="67">
        <f t="shared" si="347"/>
        <v>0</v>
      </c>
      <c r="U272" s="67">
        <f t="shared" si="347"/>
        <v>0</v>
      </c>
      <c r="V272" s="67">
        <f t="shared" si="347"/>
        <v>0</v>
      </c>
      <c r="W272" s="67">
        <f t="shared" si="347"/>
        <v>0</v>
      </c>
      <c r="X272" s="67">
        <f t="shared" si="347"/>
        <v>0</v>
      </c>
      <c r="Y272" s="67">
        <f t="shared" si="347"/>
        <v>0</v>
      </c>
      <c r="Z272" s="67">
        <f t="shared" si="347"/>
        <v>0</v>
      </c>
      <c r="AA272" s="67">
        <f t="shared" si="347"/>
        <v>0</v>
      </c>
      <c r="AB272" s="67">
        <f t="shared" si="347"/>
        <v>0</v>
      </c>
      <c r="AC272" s="67">
        <f t="shared" si="347"/>
        <v>0</v>
      </c>
      <c r="AD272" s="67">
        <f t="shared" si="347"/>
        <v>0</v>
      </c>
      <c r="AE272" s="67">
        <f t="shared" si="347"/>
        <v>0</v>
      </c>
      <c r="AF272" s="67">
        <f t="shared" si="347"/>
        <v>0</v>
      </c>
      <c r="AG272" s="67">
        <f t="shared" si="347"/>
        <v>0</v>
      </c>
      <c r="AH272" s="67">
        <f t="shared" si="347"/>
        <v>0</v>
      </c>
      <c r="AI272" s="67">
        <f t="shared" si="347"/>
        <v>0</v>
      </c>
      <c r="AJ272" s="67">
        <f t="shared" si="347"/>
        <v>0</v>
      </c>
      <c r="AK272" s="67">
        <f t="shared" si="347"/>
        <v>0</v>
      </c>
      <c r="AL272" s="67">
        <f t="shared" si="347"/>
        <v>0</v>
      </c>
      <c r="AM272" s="67">
        <f t="shared" si="347"/>
        <v>0</v>
      </c>
      <c r="AN272" s="67">
        <f t="shared" si="347"/>
        <v>0</v>
      </c>
      <c r="AO272" s="67">
        <f t="shared" si="347"/>
        <v>0</v>
      </c>
      <c r="AP272" s="67">
        <f t="shared" si="347"/>
        <v>0</v>
      </c>
      <c r="AQ272" s="67">
        <f t="shared" si="347"/>
        <v>0</v>
      </c>
      <c r="AR272" s="67">
        <f t="shared" si="347"/>
        <v>0</v>
      </c>
      <c r="AS272" s="67">
        <f t="shared" si="347"/>
        <v>0</v>
      </c>
      <c r="AT272" s="67">
        <f t="shared" si="347"/>
        <v>0</v>
      </c>
      <c r="AU272" s="67">
        <f t="shared" si="318"/>
        <v>0</v>
      </c>
      <c r="AV272" s="67">
        <f t="shared" si="319"/>
        <v>0</v>
      </c>
      <c r="AW272" s="67">
        <f t="shared" si="320"/>
        <v>0</v>
      </c>
      <c r="AX272" s="67">
        <f t="shared" si="321"/>
        <v>0</v>
      </c>
      <c r="AY272" s="67">
        <f t="shared" si="322"/>
        <v>0</v>
      </c>
      <c r="AZ272" s="67">
        <f t="shared" si="323"/>
        <v>0</v>
      </c>
      <c r="BA272" s="67">
        <f t="shared" si="324"/>
        <v>0</v>
      </c>
      <c r="BB272" s="67">
        <f t="shared" si="325"/>
        <v>0</v>
      </c>
      <c r="BC272" s="67">
        <f t="shared" si="326"/>
        <v>0</v>
      </c>
      <c r="BD272" s="67">
        <f t="shared" si="327"/>
        <v>0</v>
      </c>
      <c r="BE272" s="67">
        <f t="shared" si="328"/>
        <v>0</v>
      </c>
      <c r="BF272" s="67">
        <f t="shared" si="329"/>
        <v>0</v>
      </c>
      <c r="BH272" s="64">
        <f t="shared" ca="1" si="338"/>
        <v>0</v>
      </c>
      <c r="BI272" s="64">
        <f t="shared" ca="1" si="338"/>
        <v>0</v>
      </c>
      <c r="BJ272" s="64">
        <f t="shared" ca="1" si="338"/>
        <v>0</v>
      </c>
      <c r="BK272" s="64">
        <f t="shared" ca="1" si="338"/>
        <v>0</v>
      </c>
      <c r="BL272" s="64">
        <f t="shared" ca="1" si="338"/>
        <v>0</v>
      </c>
      <c r="BM272" s="64">
        <f t="shared" ca="1" si="338"/>
        <v>0</v>
      </c>
      <c r="BN272" s="64">
        <f t="shared" ca="1" si="338"/>
        <v>0</v>
      </c>
      <c r="BO272" s="64">
        <f t="shared" ca="1" si="338"/>
        <v>0</v>
      </c>
      <c r="BP272" s="64">
        <f t="shared" ca="1" si="338"/>
        <v>0</v>
      </c>
      <c r="BQ272" s="64">
        <f t="shared" ca="1" si="338"/>
        <v>0</v>
      </c>
      <c r="BR272" s="64">
        <f t="shared" ca="1" si="338"/>
        <v>0</v>
      </c>
      <c r="BS272" s="64">
        <f t="shared" ca="1" si="338"/>
        <v>0</v>
      </c>
      <c r="BT272" s="64">
        <f t="shared" ca="1" si="338"/>
        <v>0</v>
      </c>
      <c r="BU272" s="64">
        <f t="shared" ca="1" si="338"/>
        <v>0</v>
      </c>
      <c r="BV272" s="64">
        <f t="shared" ca="1" si="338"/>
        <v>0</v>
      </c>
      <c r="BW272" s="64">
        <f t="shared" ca="1" si="338"/>
        <v>0</v>
      </c>
      <c r="BY272" s="64">
        <f t="shared" ca="1" si="315"/>
        <v>0</v>
      </c>
      <c r="BZ272" s="64">
        <f t="shared" ca="1" si="315"/>
        <v>0</v>
      </c>
      <c r="CA272" s="64">
        <f t="shared" ca="1" si="315"/>
        <v>0</v>
      </c>
      <c r="CB272" s="64">
        <f t="shared" ca="1" si="315"/>
        <v>0</v>
      </c>
    </row>
    <row r="273" spans="2:80" s="62" customFormat="1">
      <c r="B273" s="67" t="s">
        <v>35</v>
      </c>
      <c r="C273" s="69" t="str">
        <f>'Get Started'!$D$8</f>
        <v>$</v>
      </c>
      <c r="D273" s="67" t="s">
        <v>35</v>
      </c>
      <c r="E273" s="70" t="s">
        <v>593</v>
      </c>
      <c r="F273" s="70"/>
      <c r="G273" s="70"/>
      <c r="H273" s="70"/>
      <c r="I273" s="70"/>
      <c r="J273" s="70"/>
      <c r="L273" s="67">
        <v>0</v>
      </c>
      <c r="M273" s="67">
        <f t="shared" ref="M273:AT273" si="348">L273</f>
        <v>0</v>
      </c>
      <c r="N273" s="67">
        <f t="shared" si="348"/>
        <v>0</v>
      </c>
      <c r="O273" s="67">
        <f t="shared" si="348"/>
        <v>0</v>
      </c>
      <c r="P273" s="67">
        <f t="shared" si="348"/>
        <v>0</v>
      </c>
      <c r="Q273" s="67">
        <f t="shared" si="348"/>
        <v>0</v>
      </c>
      <c r="R273" s="67">
        <f t="shared" si="348"/>
        <v>0</v>
      </c>
      <c r="S273" s="67">
        <f t="shared" si="348"/>
        <v>0</v>
      </c>
      <c r="T273" s="67">
        <f t="shared" si="348"/>
        <v>0</v>
      </c>
      <c r="U273" s="67">
        <f t="shared" si="348"/>
        <v>0</v>
      </c>
      <c r="V273" s="67">
        <f t="shared" si="348"/>
        <v>0</v>
      </c>
      <c r="W273" s="67">
        <f t="shared" si="348"/>
        <v>0</v>
      </c>
      <c r="X273" s="67">
        <f t="shared" si="348"/>
        <v>0</v>
      </c>
      <c r="Y273" s="67">
        <f t="shared" si="348"/>
        <v>0</v>
      </c>
      <c r="Z273" s="67">
        <f t="shared" si="348"/>
        <v>0</v>
      </c>
      <c r="AA273" s="67">
        <f t="shared" si="348"/>
        <v>0</v>
      </c>
      <c r="AB273" s="67">
        <f t="shared" si="348"/>
        <v>0</v>
      </c>
      <c r="AC273" s="67">
        <f t="shared" si="348"/>
        <v>0</v>
      </c>
      <c r="AD273" s="67">
        <f t="shared" si="348"/>
        <v>0</v>
      </c>
      <c r="AE273" s="67">
        <f t="shared" si="348"/>
        <v>0</v>
      </c>
      <c r="AF273" s="67">
        <f t="shared" si="348"/>
        <v>0</v>
      </c>
      <c r="AG273" s="67">
        <f t="shared" si="348"/>
        <v>0</v>
      </c>
      <c r="AH273" s="67">
        <f t="shared" si="348"/>
        <v>0</v>
      </c>
      <c r="AI273" s="67">
        <f t="shared" si="348"/>
        <v>0</v>
      </c>
      <c r="AJ273" s="67">
        <f t="shared" si="348"/>
        <v>0</v>
      </c>
      <c r="AK273" s="67">
        <f t="shared" si="348"/>
        <v>0</v>
      </c>
      <c r="AL273" s="67">
        <f t="shared" si="348"/>
        <v>0</v>
      </c>
      <c r="AM273" s="67">
        <f t="shared" si="348"/>
        <v>0</v>
      </c>
      <c r="AN273" s="67">
        <f t="shared" si="348"/>
        <v>0</v>
      </c>
      <c r="AO273" s="67">
        <f t="shared" si="348"/>
        <v>0</v>
      </c>
      <c r="AP273" s="67">
        <f t="shared" si="348"/>
        <v>0</v>
      </c>
      <c r="AQ273" s="67">
        <f t="shared" si="348"/>
        <v>0</v>
      </c>
      <c r="AR273" s="67">
        <f t="shared" si="348"/>
        <v>0</v>
      </c>
      <c r="AS273" s="67">
        <f t="shared" si="348"/>
        <v>0</v>
      </c>
      <c r="AT273" s="67">
        <f t="shared" si="348"/>
        <v>0</v>
      </c>
      <c r="AU273" s="67">
        <f t="shared" si="318"/>
        <v>0</v>
      </c>
      <c r="AV273" s="67">
        <f t="shared" si="319"/>
        <v>0</v>
      </c>
      <c r="AW273" s="67">
        <f t="shared" si="320"/>
        <v>0</v>
      </c>
      <c r="AX273" s="67">
        <f t="shared" si="321"/>
        <v>0</v>
      </c>
      <c r="AY273" s="67">
        <f t="shared" si="322"/>
        <v>0</v>
      </c>
      <c r="AZ273" s="67">
        <f t="shared" si="323"/>
        <v>0</v>
      </c>
      <c r="BA273" s="67">
        <f t="shared" si="324"/>
        <v>0</v>
      </c>
      <c r="BB273" s="67">
        <f t="shared" si="325"/>
        <v>0</v>
      </c>
      <c r="BC273" s="67">
        <f t="shared" si="326"/>
        <v>0</v>
      </c>
      <c r="BD273" s="67">
        <f t="shared" si="327"/>
        <v>0</v>
      </c>
      <c r="BE273" s="67">
        <f t="shared" si="328"/>
        <v>0</v>
      </c>
      <c r="BF273" s="67">
        <f t="shared" si="329"/>
        <v>0</v>
      </c>
      <c r="BH273" s="64">
        <f t="shared" ref="BH273:BW278" ca="1" si="349">SUMIFS($L273:$BF273,$L$6:$BF$6,BH$6,$L$7:$BF$7,BH$7)</f>
        <v>0</v>
      </c>
      <c r="BI273" s="64">
        <f t="shared" ca="1" si="349"/>
        <v>0</v>
      </c>
      <c r="BJ273" s="64">
        <f t="shared" ca="1" si="349"/>
        <v>0</v>
      </c>
      <c r="BK273" s="64">
        <f t="shared" ca="1" si="349"/>
        <v>0</v>
      </c>
      <c r="BL273" s="64">
        <f t="shared" ca="1" si="349"/>
        <v>0</v>
      </c>
      <c r="BM273" s="64">
        <f t="shared" ca="1" si="349"/>
        <v>0</v>
      </c>
      <c r="BN273" s="64">
        <f t="shared" ca="1" si="349"/>
        <v>0</v>
      </c>
      <c r="BO273" s="64">
        <f t="shared" ca="1" si="349"/>
        <v>0</v>
      </c>
      <c r="BP273" s="64">
        <f t="shared" ca="1" si="349"/>
        <v>0</v>
      </c>
      <c r="BQ273" s="64">
        <f t="shared" ca="1" si="349"/>
        <v>0</v>
      </c>
      <c r="BR273" s="64">
        <f t="shared" ca="1" si="349"/>
        <v>0</v>
      </c>
      <c r="BS273" s="64">
        <f t="shared" ca="1" si="349"/>
        <v>0</v>
      </c>
      <c r="BT273" s="64">
        <f t="shared" ca="1" si="349"/>
        <v>0</v>
      </c>
      <c r="BU273" s="64">
        <f t="shared" ca="1" si="349"/>
        <v>0</v>
      </c>
      <c r="BV273" s="64">
        <f t="shared" ca="1" si="349"/>
        <v>0</v>
      </c>
      <c r="BW273" s="64">
        <f t="shared" ca="1" si="349"/>
        <v>0</v>
      </c>
      <c r="BY273" s="64">
        <f t="shared" ca="1" si="315"/>
        <v>0</v>
      </c>
      <c r="BZ273" s="64">
        <f t="shared" ca="1" si="315"/>
        <v>0</v>
      </c>
      <c r="CA273" s="64">
        <f t="shared" ca="1" si="315"/>
        <v>0</v>
      </c>
      <c r="CB273" s="64">
        <f t="shared" ca="1" si="315"/>
        <v>0</v>
      </c>
    </row>
    <row r="274" spans="2:80" s="62" customFormat="1">
      <c r="B274" s="67" t="s">
        <v>35</v>
      </c>
      <c r="C274" s="69" t="str">
        <f>'Get Started'!$D$8</f>
        <v>$</v>
      </c>
      <c r="D274" s="67" t="s">
        <v>35</v>
      </c>
      <c r="E274" s="70" t="s">
        <v>593</v>
      </c>
      <c r="F274" s="70"/>
      <c r="G274" s="70"/>
      <c r="H274" s="70"/>
      <c r="I274" s="70"/>
      <c r="J274" s="70"/>
      <c r="L274" s="67">
        <v>0</v>
      </c>
      <c r="M274" s="67">
        <f t="shared" ref="M274:AT274" si="350">L274</f>
        <v>0</v>
      </c>
      <c r="N274" s="67">
        <f t="shared" si="350"/>
        <v>0</v>
      </c>
      <c r="O274" s="67">
        <f t="shared" si="350"/>
        <v>0</v>
      </c>
      <c r="P274" s="67">
        <f t="shared" si="350"/>
        <v>0</v>
      </c>
      <c r="Q274" s="67">
        <f t="shared" si="350"/>
        <v>0</v>
      </c>
      <c r="R274" s="67">
        <f t="shared" si="350"/>
        <v>0</v>
      </c>
      <c r="S274" s="67">
        <f t="shared" si="350"/>
        <v>0</v>
      </c>
      <c r="T274" s="67">
        <f t="shared" si="350"/>
        <v>0</v>
      </c>
      <c r="U274" s="67">
        <f t="shared" si="350"/>
        <v>0</v>
      </c>
      <c r="V274" s="67">
        <f t="shared" si="350"/>
        <v>0</v>
      </c>
      <c r="W274" s="67">
        <f t="shared" si="350"/>
        <v>0</v>
      </c>
      <c r="X274" s="67">
        <f t="shared" si="350"/>
        <v>0</v>
      </c>
      <c r="Y274" s="67">
        <f t="shared" si="350"/>
        <v>0</v>
      </c>
      <c r="Z274" s="67">
        <f t="shared" si="350"/>
        <v>0</v>
      </c>
      <c r="AA274" s="67">
        <f t="shared" si="350"/>
        <v>0</v>
      </c>
      <c r="AB274" s="67">
        <f t="shared" si="350"/>
        <v>0</v>
      </c>
      <c r="AC274" s="67">
        <f t="shared" si="350"/>
        <v>0</v>
      </c>
      <c r="AD274" s="67">
        <f t="shared" si="350"/>
        <v>0</v>
      </c>
      <c r="AE274" s="67">
        <f t="shared" si="350"/>
        <v>0</v>
      </c>
      <c r="AF274" s="67">
        <f t="shared" si="350"/>
        <v>0</v>
      </c>
      <c r="AG274" s="67">
        <f t="shared" si="350"/>
        <v>0</v>
      </c>
      <c r="AH274" s="67">
        <f t="shared" si="350"/>
        <v>0</v>
      </c>
      <c r="AI274" s="67">
        <f t="shared" si="350"/>
        <v>0</v>
      </c>
      <c r="AJ274" s="67">
        <f t="shared" si="350"/>
        <v>0</v>
      </c>
      <c r="AK274" s="67">
        <f t="shared" si="350"/>
        <v>0</v>
      </c>
      <c r="AL274" s="67">
        <f t="shared" si="350"/>
        <v>0</v>
      </c>
      <c r="AM274" s="67">
        <f t="shared" si="350"/>
        <v>0</v>
      </c>
      <c r="AN274" s="67">
        <f t="shared" si="350"/>
        <v>0</v>
      </c>
      <c r="AO274" s="67">
        <f t="shared" si="350"/>
        <v>0</v>
      </c>
      <c r="AP274" s="67">
        <f t="shared" si="350"/>
        <v>0</v>
      </c>
      <c r="AQ274" s="67">
        <f t="shared" si="350"/>
        <v>0</v>
      </c>
      <c r="AR274" s="67">
        <f t="shared" si="350"/>
        <v>0</v>
      </c>
      <c r="AS274" s="67">
        <f t="shared" si="350"/>
        <v>0</v>
      </c>
      <c r="AT274" s="67">
        <f t="shared" si="350"/>
        <v>0</v>
      </c>
      <c r="AU274" s="67">
        <f t="shared" si="318"/>
        <v>0</v>
      </c>
      <c r="AV274" s="67">
        <f t="shared" si="319"/>
        <v>0</v>
      </c>
      <c r="AW274" s="67">
        <f t="shared" si="320"/>
        <v>0</v>
      </c>
      <c r="AX274" s="67">
        <f t="shared" si="321"/>
        <v>0</v>
      </c>
      <c r="AY274" s="67">
        <f t="shared" si="322"/>
        <v>0</v>
      </c>
      <c r="AZ274" s="67">
        <f t="shared" si="323"/>
        <v>0</v>
      </c>
      <c r="BA274" s="67">
        <f t="shared" si="324"/>
        <v>0</v>
      </c>
      <c r="BB274" s="67">
        <f t="shared" si="325"/>
        <v>0</v>
      </c>
      <c r="BC274" s="67">
        <f t="shared" si="326"/>
        <v>0</v>
      </c>
      <c r="BD274" s="67">
        <f t="shared" si="327"/>
        <v>0</v>
      </c>
      <c r="BE274" s="67">
        <f t="shared" si="328"/>
        <v>0</v>
      </c>
      <c r="BF274" s="67">
        <f t="shared" si="329"/>
        <v>0</v>
      </c>
      <c r="BH274" s="64">
        <f t="shared" ca="1" si="349"/>
        <v>0</v>
      </c>
      <c r="BI274" s="64">
        <f t="shared" ca="1" si="349"/>
        <v>0</v>
      </c>
      <c r="BJ274" s="64">
        <f t="shared" ca="1" si="349"/>
        <v>0</v>
      </c>
      <c r="BK274" s="64">
        <f t="shared" ca="1" si="349"/>
        <v>0</v>
      </c>
      <c r="BL274" s="64">
        <f t="shared" ca="1" si="349"/>
        <v>0</v>
      </c>
      <c r="BM274" s="64">
        <f t="shared" ca="1" si="349"/>
        <v>0</v>
      </c>
      <c r="BN274" s="64">
        <f t="shared" ca="1" si="349"/>
        <v>0</v>
      </c>
      <c r="BO274" s="64">
        <f t="shared" ca="1" si="349"/>
        <v>0</v>
      </c>
      <c r="BP274" s="64">
        <f t="shared" ca="1" si="349"/>
        <v>0</v>
      </c>
      <c r="BQ274" s="64">
        <f t="shared" ca="1" si="349"/>
        <v>0</v>
      </c>
      <c r="BR274" s="64">
        <f t="shared" ca="1" si="349"/>
        <v>0</v>
      </c>
      <c r="BS274" s="64">
        <f t="shared" ca="1" si="349"/>
        <v>0</v>
      </c>
      <c r="BT274" s="64">
        <f t="shared" ca="1" si="349"/>
        <v>0</v>
      </c>
      <c r="BU274" s="64">
        <f t="shared" ca="1" si="349"/>
        <v>0</v>
      </c>
      <c r="BV274" s="64">
        <f t="shared" ca="1" si="349"/>
        <v>0</v>
      </c>
      <c r="BW274" s="64">
        <f t="shared" ca="1" si="349"/>
        <v>0</v>
      </c>
      <c r="BY274" s="64">
        <f t="shared" ca="1" si="315"/>
        <v>0</v>
      </c>
      <c r="BZ274" s="64">
        <f t="shared" ca="1" si="315"/>
        <v>0</v>
      </c>
      <c r="CA274" s="64">
        <f t="shared" ca="1" si="315"/>
        <v>0</v>
      </c>
      <c r="CB274" s="64">
        <f t="shared" ca="1" si="315"/>
        <v>0</v>
      </c>
    </row>
    <row r="275" spans="2:80" s="62" customFormat="1">
      <c r="B275" s="67" t="s">
        <v>35</v>
      </c>
      <c r="C275" s="69" t="str">
        <f>'Get Started'!$D$8</f>
        <v>$</v>
      </c>
      <c r="D275" s="67" t="s">
        <v>35</v>
      </c>
      <c r="E275" s="70" t="s">
        <v>593</v>
      </c>
      <c r="F275" s="70"/>
      <c r="G275" s="70"/>
      <c r="H275" s="70"/>
      <c r="I275" s="70"/>
      <c r="J275" s="70"/>
      <c r="L275" s="67">
        <v>0</v>
      </c>
      <c r="M275" s="67">
        <f t="shared" ref="M275:AT275" si="351">L275</f>
        <v>0</v>
      </c>
      <c r="N275" s="67">
        <f t="shared" si="351"/>
        <v>0</v>
      </c>
      <c r="O275" s="67">
        <f t="shared" si="351"/>
        <v>0</v>
      </c>
      <c r="P275" s="67">
        <f t="shared" si="351"/>
        <v>0</v>
      </c>
      <c r="Q275" s="67">
        <f t="shared" si="351"/>
        <v>0</v>
      </c>
      <c r="R275" s="67">
        <f t="shared" si="351"/>
        <v>0</v>
      </c>
      <c r="S275" s="67">
        <f t="shared" si="351"/>
        <v>0</v>
      </c>
      <c r="T275" s="67">
        <f t="shared" si="351"/>
        <v>0</v>
      </c>
      <c r="U275" s="67">
        <f t="shared" si="351"/>
        <v>0</v>
      </c>
      <c r="V275" s="67">
        <f t="shared" si="351"/>
        <v>0</v>
      </c>
      <c r="W275" s="67">
        <f t="shared" si="351"/>
        <v>0</v>
      </c>
      <c r="X275" s="67">
        <f t="shared" si="351"/>
        <v>0</v>
      </c>
      <c r="Y275" s="67">
        <f t="shared" si="351"/>
        <v>0</v>
      </c>
      <c r="Z275" s="67">
        <f t="shared" si="351"/>
        <v>0</v>
      </c>
      <c r="AA275" s="67">
        <f t="shared" si="351"/>
        <v>0</v>
      </c>
      <c r="AB275" s="67">
        <f t="shared" si="351"/>
        <v>0</v>
      </c>
      <c r="AC275" s="67">
        <f t="shared" si="351"/>
        <v>0</v>
      </c>
      <c r="AD275" s="67">
        <f t="shared" si="351"/>
        <v>0</v>
      </c>
      <c r="AE275" s="67">
        <f t="shared" si="351"/>
        <v>0</v>
      </c>
      <c r="AF275" s="67">
        <f t="shared" si="351"/>
        <v>0</v>
      </c>
      <c r="AG275" s="67">
        <f t="shared" si="351"/>
        <v>0</v>
      </c>
      <c r="AH275" s="67">
        <f t="shared" si="351"/>
        <v>0</v>
      </c>
      <c r="AI275" s="67">
        <f t="shared" si="351"/>
        <v>0</v>
      </c>
      <c r="AJ275" s="67">
        <f t="shared" si="351"/>
        <v>0</v>
      </c>
      <c r="AK275" s="67">
        <f t="shared" si="351"/>
        <v>0</v>
      </c>
      <c r="AL275" s="67">
        <f t="shared" si="351"/>
        <v>0</v>
      </c>
      <c r="AM275" s="67">
        <f t="shared" si="351"/>
        <v>0</v>
      </c>
      <c r="AN275" s="67">
        <f t="shared" si="351"/>
        <v>0</v>
      </c>
      <c r="AO275" s="67">
        <f t="shared" si="351"/>
        <v>0</v>
      </c>
      <c r="AP275" s="67">
        <f t="shared" si="351"/>
        <v>0</v>
      </c>
      <c r="AQ275" s="67">
        <f t="shared" si="351"/>
        <v>0</v>
      </c>
      <c r="AR275" s="67">
        <f t="shared" si="351"/>
        <v>0</v>
      </c>
      <c r="AS275" s="67">
        <f t="shared" si="351"/>
        <v>0</v>
      </c>
      <c r="AT275" s="67">
        <f t="shared" si="351"/>
        <v>0</v>
      </c>
      <c r="AU275" s="67">
        <f t="shared" si="318"/>
        <v>0</v>
      </c>
      <c r="AV275" s="67">
        <f t="shared" si="319"/>
        <v>0</v>
      </c>
      <c r="AW275" s="67">
        <f t="shared" si="320"/>
        <v>0</v>
      </c>
      <c r="AX275" s="67">
        <f t="shared" si="321"/>
        <v>0</v>
      </c>
      <c r="AY275" s="67">
        <f t="shared" si="322"/>
        <v>0</v>
      </c>
      <c r="AZ275" s="67">
        <f t="shared" si="323"/>
        <v>0</v>
      </c>
      <c r="BA275" s="67">
        <f t="shared" si="324"/>
        <v>0</v>
      </c>
      <c r="BB275" s="67">
        <f t="shared" si="325"/>
        <v>0</v>
      </c>
      <c r="BC275" s="67">
        <f t="shared" si="326"/>
        <v>0</v>
      </c>
      <c r="BD275" s="67">
        <f t="shared" si="327"/>
        <v>0</v>
      </c>
      <c r="BE275" s="67">
        <f t="shared" si="328"/>
        <v>0</v>
      </c>
      <c r="BF275" s="67">
        <f t="shared" si="329"/>
        <v>0</v>
      </c>
      <c r="BH275" s="64">
        <f t="shared" ca="1" si="349"/>
        <v>0</v>
      </c>
      <c r="BI275" s="64">
        <f t="shared" ca="1" si="349"/>
        <v>0</v>
      </c>
      <c r="BJ275" s="64">
        <f t="shared" ca="1" si="349"/>
        <v>0</v>
      </c>
      <c r="BK275" s="64">
        <f t="shared" ca="1" si="349"/>
        <v>0</v>
      </c>
      <c r="BL275" s="64">
        <f t="shared" ca="1" si="349"/>
        <v>0</v>
      </c>
      <c r="BM275" s="64">
        <f t="shared" ca="1" si="349"/>
        <v>0</v>
      </c>
      <c r="BN275" s="64">
        <f t="shared" ca="1" si="349"/>
        <v>0</v>
      </c>
      <c r="BO275" s="64">
        <f t="shared" ca="1" si="349"/>
        <v>0</v>
      </c>
      <c r="BP275" s="64">
        <f t="shared" ca="1" si="349"/>
        <v>0</v>
      </c>
      <c r="BQ275" s="64">
        <f t="shared" ca="1" si="349"/>
        <v>0</v>
      </c>
      <c r="BR275" s="64">
        <f t="shared" ca="1" si="349"/>
        <v>0</v>
      </c>
      <c r="BS275" s="64">
        <f t="shared" ca="1" si="349"/>
        <v>0</v>
      </c>
      <c r="BT275" s="64">
        <f t="shared" ca="1" si="349"/>
        <v>0</v>
      </c>
      <c r="BU275" s="64">
        <f t="shared" ca="1" si="349"/>
        <v>0</v>
      </c>
      <c r="BV275" s="64">
        <f t="shared" ca="1" si="349"/>
        <v>0</v>
      </c>
      <c r="BW275" s="64">
        <f t="shared" ca="1" si="349"/>
        <v>0</v>
      </c>
      <c r="BY275" s="64">
        <f t="shared" ca="1" si="315"/>
        <v>0</v>
      </c>
      <c r="BZ275" s="64">
        <f t="shared" ca="1" si="315"/>
        <v>0</v>
      </c>
      <c r="CA275" s="64">
        <f t="shared" ca="1" si="315"/>
        <v>0</v>
      </c>
      <c r="CB275" s="64">
        <f t="shared" ca="1" si="315"/>
        <v>0</v>
      </c>
    </row>
    <row r="276" spans="2:80" s="62" customFormat="1">
      <c r="B276" s="67" t="s">
        <v>35</v>
      </c>
      <c r="C276" s="69" t="str">
        <f>'Get Started'!$D$8</f>
        <v>$</v>
      </c>
      <c r="D276" s="67" t="s">
        <v>35</v>
      </c>
      <c r="E276" s="70" t="s">
        <v>593</v>
      </c>
      <c r="F276" s="70"/>
      <c r="G276" s="70"/>
      <c r="H276" s="70"/>
      <c r="I276" s="70"/>
      <c r="J276" s="70"/>
      <c r="L276" s="67">
        <v>0</v>
      </c>
      <c r="M276" s="67">
        <f t="shared" ref="M276:AT276" si="352">L276</f>
        <v>0</v>
      </c>
      <c r="N276" s="67">
        <f t="shared" si="352"/>
        <v>0</v>
      </c>
      <c r="O276" s="67">
        <f t="shared" si="352"/>
        <v>0</v>
      </c>
      <c r="P276" s="67">
        <f t="shared" si="352"/>
        <v>0</v>
      </c>
      <c r="Q276" s="67">
        <f t="shared" si="352"/>
        <v>0</v>
      </c>
      <c r="R276" s="67">
        <f t="shared" si="352"/>
        <v>0</v>
      </c>
      <c r="S276" s="67">
        <f t="shared" si="352"/>
        <v>0</v>
      </c>
      <c r="T276" s="67">
        <f t="shared" si="352"/>
        <v>0</v>
      </c>
      <c r="U276" s="67">
        <f t="shared" si="352"/>
        <v>0</v>
      </c>
      <c r="V276" s="67">
        <f t="shared" si="352"/>
        <v>0</v>
      </c>
      <c r="W276" s="67">
        <f t="shared" si="352"/>
        <v>0</v>
      </c>
      <c r="X276" s="67">
        <f t="shared" si="352"/>
        <v>0</v>
      </c>
      <c r="Y276" s="67">
        <f t="shared" si="352"/>
        <v>0</v>
      </c>
      <c r="Z276" s="67">
        <f t="shared" si="352"/>
        <v>0</v>
      </c>
      <c r="AA276" s="67">
        <f t="shared" si="352"/>
        <v>0</v>
      </c>
      <c r="AB276" s="67">
        <f t="shared" si="352"/>
        <v>0</v>
      </c>
      <c r="AC276" s="67">
        <f t="shared" si="352"/>
        <v>0</v>
      </c>
      <c r="AD276" s="67">
        <f t="shared" si="352"/>
        <v>0</v>
      </c>
      <c r="AE276" s="67">
        <f t="shared" si="352"/>
        <v>0</v>
      </c>
      <c r="AF276" s="67">
        <f t="shared" si="352"/>
        <v>0</v>
      </c>
      <c r="AG276" s="67">
        <f t="shared" si="352"/>
        <v>0</v>
      </c>
      <c r="AH276" s="67">
        <f t="shared" si="352"/>
        <v>0</v>
      </c>
      <c r="AI276" s="67">
        <f t="shared" si="352"/>
        <v>0</v>
      </c>
      <c r="AJ276" s="67">
        <f t="shared" si="352"/>
        <v>0</v>
      </c>
      <c r="AK276" s="67">
        <f t="shared" si="352"/>
        <v>0</v>
      </c>
      <c r="AL276" s="67">
        <f t="shared" si="352"/>
        <v>0</v>
      </c>
      <c r="AM276" s="67">
        <f t="shared" si="352"/>
        <v>0</v>
      </c>
      <c r="AN276" s="67">
        <f t="shared" si="352"/>
        <v>0</v>
      </c>
      <c r="AO276" s="67">
        <f t="shared" si="352"/>
        <v>0</v>
      </c>
      <c r="AP276" s="67">
        <f t="shared" si="352"/>
        <v>0</v>
      </c>
      <c r="AQ276" s="67">
        <f t="shared" si="352"/>
        <v>0</v>
      </c>
      <c r="AR276" s="67">
        <f t="shared" si="352"/>
        <v>0</v>
      </c>
      <c r="AS276" s="67">
        <f t="shared" si="352"/>
        <v>0</v>
      </c>
      <c r="AT276" s="67">
        <f t="shared" si="352"/>
        <v>0</v>
      </c>
      <c r="AU276" s="67">
        <f t="shared" si="318"/>
        <v>0</v>
      </c>
      <c r="AV276" s="67">
        <f t="shared" si="319"/>
        <v>0</v>
      </c>
      <c r="AW276" s="67">
        <f t="shared" si="320"/>
        <v>0</v>
      </c>
      <c r="AX276" s="67">
        <f t="shared" si="321"/>
        <v>0</v>
      </c>
      <c r="AY276" s="67">
        <f t="shared" si="322"/>
        <v>0</v>
      </c>
      <c r="AZ276" s="67">
        <f t="shared" si="323"/>
        <v>0</v>
      </c>
      <c r="BA276" s="67">
        <f t="shared" si="324"/>
        <v>0</v>
      </c>
      <c r="BB276" s="67">
        <f t="shared" si="325"/>
        <v>0</v>
      </c>
      <c r="BC276" s="67">
        <f t="shared" si="326"/>
        <v>0</v>
      </c>
      <c r="BD276" s="67">
        <f t="shared" si="327"/>
        <v>0</v>
      </c>
      <c r="BE276" s="67">
        <f t="shared" si="328"/>
        <v>0</v>
      </c>
      <c r="BF276" s="67">
        <f t="shared" si="329"/>
        <v>0</v>
      </c>
      <c r="BH276" s="64">
        <f t="shared" ca="1" si="349"/>
        <v>0</v>
      </c>
      <c r="BI276" s="64">
        <f t="shared" ca="1" si="349"/>
        <v>0</v>
      </c>
      <c r="BJ276" s="64">
        <f t="shared" ca="1" si="349"/>
        <v>0</v>
      </c>
      <c r="BK276" s="64">
        <f t="shared" ca="1" si="349"/>
        <v>0</v>
      </c>
      <c r="BL276" s="64">
        <f t="shared" ca="1" si="349"/>
        <v>0</v>
      </c>
      <c r="BM276" s="64">
        <f t="shared" ca="1" si="349"/>
        <v>0</v>
      </c>
      <c r="BN276" s="64">
        <f t="shared" ca="1" si="349"/>
        <v>0</v>
      </c>
      <c r="BO276" s="64">
        <f t="shared" ca="1" si="349"/>
        <v>0</v>
      </c>
      <c r="BP276" s="64">
        <f t="shared" ca="1" si="349"/>
        <v>0</v>
      </c>
      <c r="BQ276" s="64">
        <f t="shared" ca="1" si="349"/>
        <v>0</v>
      </c>
      <c r="BR276" s="64">
        <f t="shared" ca="1" si="349"/>
        <v>0</v>
      </c>
      <c r="BS276" s="64">
        <f t="shared" ca="1" si="349"/>
        <v>0</v>
      </c>
      <c r="BT276" s="64">
        <f t="shared" ca="1" si="349"/>
        <v>0</v>
      </c>
      <c r="BU276" s="64">
        <f t="shared" ca="1" si="349"/>
        <v>0</v>
      </c>
      <c r="BV276" s="64">
        <f t="shared" ca="1" si="349"/>
        <v>0</v>
      </c>
      <c r="BW276" s="64">
        <f t="shared" ca="1" si="349"/>
        <v>0</v>
      </c>
      <c r="BY276" s="64">
        <f t="shared" ca="1" si="315"/>
        <v>0</v>
      </c>
      <c r="BZ276" s="64">
        <f t="shared" ca="1" si="315"/>
        <v>0</v>
      </c>
      <c r="CA276" s="64">
        <f t="shared" ca="1" si="315"/>
        <v>0</v>
      </c>
      <c r="CB276" s="64">
        <f t="shared" ca="1" si="315"/>
        <v>0</v>
      </c>
    </row>
    <row r="277" spans="2:80" s="62" customFormat="1">
      <c r="B277" s="67" t="s">
        <v>35</v>
      </c>
      <c r="C277" s="69" t="str">
        <f>'Get Started'!$D$8</f>
        <v>$</v>
      </c>
      <c r="D277" s="67" t="s">
        <v>35</v>
      </c>
      <c r="E277" s="70" t="s">
        <v>593</v>
      </c>
      <c r="F277" s="70"/>
      <c r="G277" s="70"/>
      <c r="H277" s="70"/>
      <c r="I277" s="70"/>
      <c r="J277" s="70"/>
      <c r="L277" s="67">
        <v>0</v>
      </c>
      <c r="M277" s="67">
        <f t="shared" ref="M277:AT277" si="353">L277</f>
        <v>0</v>
      </c>
      <c r="N277" s="67">
        <f t="shared" si="353"/>
        <v>0</v>
      </c>
      <c r="O277" s="67">
        <f t="shared" si="353"/>
        <v>0</v>
      </c>
      <c r="P277" s="67">
        <f t="shared" si="353"/>
        <v>0</v>
      </c>
      <c r="Q277" s="67">
        <f t="shared" si="353"/>
        <v>0</v>
      </c>
      <c r="R277" s="67">
        <f t="shared" si="353"/>
        <v>0</v>
      </c>
      <c r="S277" s="67">
        <f t="shared" si="353"/>
        <v>0</v>
      </c>
      <c r="T277" s="67">
        <f t="shared" si="353"/>
        <v>0</v>
      </c>
      <c r="U277" s="67">
        <f t="shared" si="353"/>
        <v>0</v>
      </c>
      <c r="V277" s="67">
        <f t="shared" si="353"/>
        <v>0</v>
      </c>
      <c r="W277" s="67">
        <f t="shared" si="353"/>
        <v>0</v>
      </c>
      <c r="X277" s="67">
        <f t="shared" si="353"/>
        <v>0</v>
      </c>
      <c r="Y277" s="67">
        <f t="shared" si="353"/>
        <v>0</v>
      </c>
      <c r="Z277" s="67">
        <f t="shared" si="353"/>
        <v>0</v>
      </c>
      <c r="AA277" s="67">
        <f t="shared" si="353"/>
        <v>0</v>
      </c>
      <c r="AB277" s="67">
        <f t="shared" si="353"/>
        <v>0</v>
      </c>
      <c r="AC277" s="67">
        <f t="shared" si="353"/>
        <v>0</v>
      </c>
      <c r="AD277" s="67">
        <f t="shared" si="353"/>
        <v>0</v>
      </c>
      <c r="AE277" s="67">
        <f t="shared" si="353"/>
        <v>0</v>
      </c>
      <c r="AF277" s="67">
        <f t="shared" si="353"/>
        <v>0</v>
      </c>
      <c r="AG277" s="67">
        <f t="shared" si="353"/>
        <v>0</v>
      </c>
      <c r="AH277" s="67">
        <f t="shared" si="353"/>
        <v>0</v>
      </c>
      <c r="AI277" s="67">
        <f t="shared" si="353"/>
        <v>0</v>
      </c>
      <c r="AJ277" s="67">
        <f t="shared" si="353"/>
        <v>0</v>
      </c>
      <c r="AK277" s="67">
        <f t="shared" si="353"/>
        <v>0</v>
      </c>
      <c r="AL277" s="67">
        <f t="shared" si="353"/>
        <v>0</v>
      </c>
      <c r="AM277" s="67">
        <f t="shared" si="353"/>
        <v>0</v>
      </c>
      <c r="AN277" s="67">
        <f t="shared" si="353"/>
        <v>0</v>
      </c>
      <c r="AO277" s="67">
        <f t="shared" si="353"/>
        <v>0</v>
      </c>
      <c r="AP277" s="67">
        <f t="shared" si="353"/>
        <v>0</v>
      </c>
      <c r="AQ277" s="67">
        <f t="shared" si="353"/>
        <v>0</v>
      </c>
      <c r="AR277" s="67">
        <f t="shared" si="353"/>
        <v>0</v>
      </c>
      <c r="AS277" s="67">
        <f t="shared" si="353"/>
        <v>0</v>
      </c>
      <c r="AT277" s="67">
        <f t="shared" si="353"/>
        <v>0</v>
      </c>
      <c r="AU277" s="67">
        <f t="shared" si="318"/>
        <v>0</v>
      </c>
      <c r="AV277" s="67">
        <f t="shared" si="319"/>
        <v>0</v>
      </c>
      <c r="AW277" s="67">
        <f t="shared" si="320"/>
        <v>0</v>
      </c>
      <c r="AX277" s="67">
        <f t="shared" si="321"/>
        <v>0</v>
      </c>
      <c r="AY277" s="67">
        <f t="shared" si="322"/>
        <v>0</v>
      </c>
      <c r="AZ277" s="67">
        <f t="shared" si="323"/>
        <v>0</v>
      </c>
      <c r="BA277" s="67">
        <f t="shared" si="324"/>
        <v>0</v>
      </c>
      <c r="BB277" s="67">
        <f t="shared" si="325"/>
        <v>0</v>
      </c>
      <c r="BC277" s="67">
        <f t="shared" si="326"/>
        <v>0</v>
      </c>
      <c r="BD277" s="67">
        <f t="shared" si="327"/>
        <v>0</v>
      </c>
      <c r="BE277" s="67">
        <f t="shared" si="328"/>
        <v>0</v>
      </c>
      <c r="BF277" s="67">
        <f t="shared" si="329"/>
        <v>0</v>
      </c>
      <c r="BH277" s="64">
        <f t="shared" ca="1" si="349"/>
        <v>0</v>
      </c>
      <c r="BI277" s="64">
        <f t="shared" ca="1" si="349"/>
        <v>0</v>
      </c>
      <c r="BJ277" s="64">
        <f t="shared" ca="1" si="349"/>
        <v>0</v>
      </c>
      <c r="BK277" s="64">
        <f t="shared" ca="1" si="349"/>
        <v>0</v>
      </c>
      <c r="BL277" s="64">
        <f t="shared" ca="1" si="349"/>
        <v>0</v>
      </c>
      <c r="BM277" s="64">
        <f t="shared" ca="1" si="349"/>
        <v>0</v>
      </c>
      <c r="BN277" s="64">
        <f t="shared" ca="1" si="349"/>
        <v>0</v>
      </c>
      <c r="BO277" s="64">
        <f t="shared" ca="1" si="349"/>
        <v>0</v>
      </c>
      <c r="BP277" s="64">
        <f t="shared" ca="1" si="349"/>
        <v>0</v>
      </c>
      <c r="BQ277" s="64">
        <f t="shared" ca="1" si="349"/>
        <v>0</v>
      </c>
      <c r="BR277" s="64">
        <f t="shared" ca="1" si="349"/>
        <v>0</v>
      </c>
      <c r="BS277" s="64">
        <f t="shared" ca="1" si="349"/>
        <v>0</v>
      </c>
      <c r="BT277" s="64">
        <f t="shared" ca="1" si="349"/>
        <v>0</v>
      </c>
      <c r="BU277" s="64">
        <f t="shared" ca="1" si="349"/>
        <v>0</v>
      </c>
      <c r="BV277" s="64">
        <f t="shared" ca="1" si="349"/>
        <v>0</v>
      </c>
      <c r="BW277" s="64">
        <f t="shared" ca="1" si="349"/>
        <v>0</v>
      </c>
      <c r="BY277" s="64">
        <f t="shared" ca="1" si="315"/>
        <v>0</v>
      </c>
      <c r="BZ277" s="64">
        <f t="shared" ca="1" si="315"/>
        <v>0</v>
      </c>
      <c r="CA277" s="64">
        <f t="shared" ca="1" si="315"/>
        <v>0</v>
      </c>
      <c r="CB277" s="64">
        <f t="shared" ca="1" si="315"/>
        <v>0</v>
      </c>
    </row>
    <row r="278" spans="2:80" s="62" customFormat="1">
      <c r="B278" s="67" t="s">
        <v>35</v>
      </c>
      <c r="C278" s="69" t="str">
        <f>'Get Started'!$D$8</f>
        <v>$</v>
      </c>
      <c r="D278" s="67" t="s">
        <v>35</v>
      </c>
      <c r="E278" s="70" t="s">
        <v>593</v>
      </c>
      <c r="F278" s="70"/>
      <c r="G278" s="70"/>
      <c r="H278" s="70"/>
      <c r="I278" s="70"/>
      <c r="J278" s="70"/>
      <c r="L278" s="67">
        <v>0</v>
      </c>
      <c r="M278" s="67">
        <f t="shared" ref="M278:AT278" si="354">L278</f>
        <v>0</v>
      </c>
      <c r="N278" s="67">
        <f t="shared" si="354"/>
        <v>0</v>
      </c>
      <c r="O278" s="67">
        <f t="shared" si="354"/>
        <v>0</v>
      </c>
      <c r="P278" s="67">
        <f t="shared" si="354"/>
        <v>0</v>
      </c>
      <c r="Q278" s="67">
        <f t="shared" si="354"/>
        <v>0</v>
      </c>
      <c r="R278" s="67">
        <f t="shared" si="354"/>
        <v>0</v>
      </c>
      <c r="S278" s="67">
        <f t="shared" si="354"/>
        <v>0</v>
      </c>
      <c r="T278" s="67">
        <f t="shared" si="354"/>
        <v>0</v>
      </c>
      <c r="U278" s="67">
        <f t="shared" si="354"/>
        <v>0</v>
      </c>
      <c r="V278" s="67">
        <f t="shared" si="354"/>
        <v>0</v>
      </c>
      <c r="W278" s="67">
        <f t="shared" si="354"/>
        <v>0</v>
      </c>
      <c r="X278" s="67">
        <f t="shared" si="354"/>
        <v>0</v>
      </c>
      <c r="Y278" s="67">
        <f t="shared" si="354"/>
        <v>0</v>
      </c>
      <c r="Z278" s="67">
        <f t="shared" si="354"/>
        <v>0</v>
      </c>
      <c r="AA278" s="67">
        <f t="shared" si="354"/>
        <v>0</v>
      </c>
      <c r="AB278" s="67">
        <f t="shared" si="354"/>
        <v>0</v>
      </c>
      <c r="AC278" s="67">
        <f t="shared" si="354"/>
        <v>0</v>
      </c>
      <c r="AD278" s="67">
        <f t="shared" si="354"/>
        <v>0</v>
      </c>
      <c r="AE278" s="67">
        <f t="shared" si="354"/>
        <v>0</v>
      </c>
      <c r="AF278" s="67">
        <f t="shared" si="354"/>
        <v>0</v>
      </c>
      <c r="AG278" s="67">
        <f t="shared" si="354"/>
        <v>0</v>
      </c>
      <c r="AH278" s="67">
        <f t="shared" si="354"/>
        <v>0</v>
      </c>
      <c r="AI278" s="67">
        <f t="shared" si="354"/>
        <v>0</v>
      </c>
      <c r="AJ278" s="67">
        <f t="shared" si="354"/>
        <v>0</v>
      </c>
      <c r="AK278" s="67">
        <f t="shared" si="354"/>
        <v>0</v>
      </c>
      <c r="AL278" s="67">
        <f t="shared" si="354"/>
        <v>0</v>
      </c>
      <c r="AM278" s="67">
        <f t="shared" si="354"/>
        <v>0</v>
      </c>
      <c r="AN278" s="67">
        <f t="shared" si="354"/>
        <v>0</v>
      </c>
      <c r="AO278" s="67">
        <f t="shared" si="354"/>
        <v>0</v>
      </c>
      <c r="AP278" s="67">
        <f t="shared" si="354"/>
        <v>0</v>
      </c>
      <c r="AQ278" s="67">
        <f t="shared" si="354"/>
        <v>0</v>
      </c>
      <c r="AR278" s="67">
        <f t="shared" si="354"/>
        <v>0</v>
      </c>
      <c r="AS278" s="67">
        <f t="shared" si="354"/>
        <v>0</v>
      </c>
      <c r="AT278" s="67">
        <f t="shared" si="354"/>
        <v>0</v>
      </c>
      <c r="AU278" s="67">
        <f t="shared" si="318"/>
        <v>0</v>
      </c>
      <c r="AV278" s="67">
        <f t="shared" si="319"/>
        <v>0</v>
      </c>
      <c r="AW278" s="67">
        <f t="shared" si="320"/>
        <v>0</v>
      </c>
      <c r="AX278" s="67">
        <f t="shared" si="321"/>
        <v>0</v>
      </c>
      <c r="AY278" s="67">
        <f t="shared" si="322"/>
        <v>0</v>
      </c>
      <c r="AZ278" s="67">
        <f t="shared" si="323"/>
        <v>0</v>
      </c>
      <c r="BA278" s="67">
        <f t="shared" si="324"/>
        <v>0</v>
      </c>
      <c r="BB278" s="67">
        <f t="shared" si="325"/>
        <v>0</v>
      </c>
      <c r="BC278" s="67">
        <f t="shared" si="326"/>
        <v>0</v>
      </c>
      <c r="BD278" s="67">
        <f t="shared" si="327"/>
        <v>0</v>
      </c>
      <c r="BE278" s="67">
        <f t="shared" si="328"/>
        <v>0</v>
      </c>
      <c r="BF278" s="67">
        <f t="shared" si="329"/>
        <v>0</v>
      </c>
      <c r="BH278" s="64">
        <f t="shared" ca="1" si="349"/>
        <v>0</v>
      </c>
      <c r="BI278" s="64">
        <f t="shared" ca="1" si="349"/>
        <v>0</v>
      </c>
      <c r="BJ278" s="64">
        <f t="shared" ca="1" si="349"/>
        <v>0</v>
      </c>
      <c r="BK278" s="64">
        <f t="shared" ca="1" si="349"/>
        <v>0</v>
      </c>
      <c r="BL278" s="64">
        <f t="shared" ca="1" si="349"/>
        <v>0</v>
      </c>
      <c r="BM278" s="64">
        <f t="shared" ca="1" si="349"/>
        <v>0</v>
      </c>
      <c r="BN278" s="64">
        <f t="shared" ca="1" si="349"/>
        <v>0</v>
      </c>
      <c r="BO278" s="64">
        <f t="shared" ca="1" si="349"/>
        <v>0</v>
      </c>
      <c r="BP278" s="64">
        <f t="shared" ca="1" si="349"/>
        <v>0</v>
      </c>
      <c r="BQ278" s="64">
        <f t="shared" ca="1" si="349"/>
        <v>0</v>
      </c>
      <c r="BR278" s="64">
        <f t="shared" ca="1" si="349"/>
        <v>0</v>
      </c>
      <c r="BS278" s="64">
        <f t="shared" ca="1" si="349"/>
        <v>0</v>
      </c>
      <c r="BT278" s="64">
        <f t="shared" ca="1" si="349"/>
        <v>0</v>
      </c>
      <c r="BU278" s="64">
        <f t="shared" ca="1" si="349"/>
        <v>0</v>
      </c>
      <c r="BV278" s="64">
        <f t="shared" ca="1" si="349"/>
        <v>0</v>
      </c>
      <c r="BW278" s="64">
        <f t="shared" ca="1" si="349"/>
        <v>0</v>
      </c>
      <c r="BY278" s="64">
        <f t="shared" ca="1" si="315"/>
        <v>0</v>
      </c>
      <c r="BZ278" s="64">
        <f t="shared" ca="1" si="315"/>
        <v>0</v>
      </c>
      <c r="CA278" s="64">
        <f t="shared" ca="1" si="315"/>
        <v>0</v>
      </c>
      <c r="CB278" s="64">
        <f t="shared" ca="1" si="315"/>
        <v>0</v>
      </c>
    </row>
    <row r="279" spans="2:80" s="64" customFormat="1">
      <c r="B279" s="198" t="s">
        <v>592</v>
      </c>
      <c r="C279" s="192"/>
    </row>
    <row r="280" spans="2:80" s="62" customFormat="1">
      <c r="C280" s="63"/>
      <c r="BH280" s="64"/>
      <c r="BI280" s="64"/>
      <c r="BJ280" s="64"/>
      <c r="BK280" s="64"/>
      <c r="BL280" s="64"/>
      <c r="BM280" s="64"/>
      <c r="BN280" s="64"/>
      <c r="BO280" s="64"/>
      <c r="BP280" s="64"/>
      <c r="BQ280" s="64"/>
      <c r="BR280" s="64"/>
      <c r="BS280" s="64"/>
      <c r="BT280" s="64"/>
      <c r="BU280" s="64"/>
      <c r="BV280" s="64"/>
      <c r="BW280" s="64"/>
      <c r="BY280" s="64"/>
      <c r="BZ280" s="64"/>
      <c r="CA280" s="64"/>
      <c r="CB280" s="64"/>
    </row>
    <row r="281" spans="2:80" s="62" customFormat="1">
      <c r="B281" s="66" t="s">
        <v>585</v>
      </c>
      <c r="C281" s="72"/>
      <c r="D281" s="66" t="s">
        <v>483</v>
      </c>
      <c r="E281" s="66" t="s">
        <v>548</v>
      </c>
      <c r="F281" s="66"/>
      <c r="G281" s="66"/>
      <c r="H281" s="66"/>
      <c r="I281" s="66"/>
      <c r="J281" s="66"/>
      <c r="BH281" s="64"/>
      <c r="BI281" s="64"/>
      <c r="BJ281" s="64"/>
      <c r="BK281" s="64"/>
      <c r="BL281" s="64"/>
      <c r="BM281" s="64"/>
      <c r="BN281" s="64"/>
      <c r="BO281" s="64"/>
      <c r="BP281" s="64"/>
      <c r="BQ281" s="64"/>
      <c r="BR281" s="64"/>
      <c r="BS281" s="64"/>
      <c r="BT281" s="64"/>
      <c r="BU281" s="64"/>
      <c r="BV281" s="64"/>
      <c r="BW281" s="64"/>
      <c r="BY281" s="64"/>
      <c r="BZ281" s="64"/>
      <c r="CA281" s="64"/>
      <c r="CB281" s="64"/>
    </row>
    <row r="282" spans="2:80" s="62" customFormat="1">
      <c r="B282" s="67" t="s">
        <v>37</v>
      </c>
      <c r="C282" s="69" t="str">
        <f>'Get Started'!$D$8</f>
        <v>$</v>
      </c>
      <c r="D282" s="62" t="s">
        <v>341</v>
      </c>
      <c r="E282" s="62" t="s">
        <v>482</v>
      </c>
      <c r="L282" s="62">
        <f t="shared" ref="L282:U288" si="355">SUMIF($D$253:$D$279,$B282,L$253:L$279)+SUMIF($D$239:$D$248,$B282,L$239:L$248)</f>
        <v>0</v>
      </c>
      <c r="M282" s="62">
        <f t="shared" si="355"/>
        <v>0</v>
      </c>
      <c r="N282" s="62">
        <f t="shared" si="355"/>
        <v>0</v>
      </c>
      <c r="O282" s="62">
        <f t="shared" si="355"/>
        <v>0</v>
      </c>
      <c r="P282" s="62">
        <f t="shared" si="355"/>
        <v>0</v>
      </c>
      <c r="Q282" s="62">
        <f t="shared" si="355"/>
        <v>0</v>
      </c>
      <c r="R282" s="62">
        <f t="shared" si="355"/>
        <v>0</v>
      </c>
      <c r="S282" s="62">
        <f t="shared" si="355"/>
        <v>0</v>
      </c>
      <c r="T282" s="62">
        <f t="shared" si="355"/>
        <v>0</v>
      </c>
      <c r="U282" s="62">
        <f t="shared" si="355"/>
        <v>0</v>
      </c>
      <c r="V282" s="62">
        <f t="shared" ref="V282:AE288" si="356">SUMIF($D$253:$D$279,$B282,V$253:V$279)+SUMIF($D$239:$D$248,$B282,V$239:V$248)</f>
        <v>0</v>
      </c>
      <c r="W282" s="62">
        <f t="shared" si="356"/>
        <v>0</v>
      </c>
      <c r="X282" s="62">
        <f t="shared" si="356"/>
        <v>0</v>
      </c>
      <c r="Y282" s="62">
        <f t="shared" si="356"/>
        <v>0</v>
      </c>
      <c r="Z282" s="62">
        <f t="shared" si="356"/>
        <v>0</v>
      </c>
      <c r="AA282" s="62">
        <f t="shared" si="356"/>
        <v>0</v>
      </c>
      <c r="AB282" s="62">
        <f t="shared" si="356"/>
        <v>0</v>
      </c>
      <c r="AC282" s="62">
        <f t="shared" si="356"/>
        <v>0</v>
      </c>
      <c r="AD282" s="62">
        <f t="shared" si="356"/>
        <v>0</v>
      </c>
      <c r="AE282" s="62">
        <f t="shared" si="356"/>
        <v>0</v>
      </c>
      <c r="AF282" s="62">
        <f t="shared" ref="AF282:AO288" si="357">SUMIF($D$253:$D$279,$B282,AF$253:AF$279)+SUMIF($D$239:$D$248,$B282,AF$239:AF$248)</f>
        <v>0</v>
      </c>
      <c r="AG282" s="62">
        <f t="shared" si="357"/>
        <v>0</v>
      </c>
      <c r="AH282" s="62">
        <f t="shared" si="357"/>
        <v>0</v>
      </c>
      <c r="AI282" s="62">
        <f t="shared" si="357"/>
        <v>0</v>
      </c>
      <c r="AJ282" s="62">
        <f t="shared" si="357"/>
        <v>0</v>
      </c>
      <c r="AK282" s="62">
        <f t="shared" si="357"/>
        <v>0</v>
      </c>
      <c r="AL282" s="62">
        <f t="shared" si="357"/>
        <v>0</v>
      </c>
      <c r="AM282" s="62">
        <f t="shared" si="357"/>
        <v>0</v>
      </c>
      <c r="AN282" s="62">
        <f t="shared" si="357"/>
        <v>0</v>
      </c>
      <c r="AO282" s="62">
        <f t="shared" si="357"/>
        <v>0</v>
      </c>
      <c r="AP282" s="62">
        <f t="shared" ref="AP282:AY288" si="358">SUMIF($D$253:$D$279,$B282,AP$253:AP$279)+SUMIF($D$239:$D$248,$B282,AP$239:AP$248)</f>
        <v>0</v>
      </c>
      <c r="AQ282" s="62">
        <f t="shared" si="358"/>
        <v>0</v>
      </c>
      <c r="AR282" s="62">
        <f t="shared" si="358"/>
        <v>0</v>
      </c>
      <c r="AS282" s="62">
        <f t="shared" si="358"/>
        <v>0</v>
      </c>
      <c r="AT282" s="62">
        <f t="shared" si="358"/>
        <v>0</v>
      </c>
      <c r="AU282" s="62">
        <f t="shared" si="358"/>
        <v>0</v>
      </c>
      <c r="AV282" s="62">
        <f t="shared" si="358"/>
        <v>0</v>
      </c>
      <c r="AW282" s="62">
        <f t="shared" si="358"/>
        <v>0</v>
      </c>
      <c r="AX282" s="62">
        <f t="shared" si="358"/>
        <v>0</v>
      </c>
      <c r="AY282" s="62">
        <f t="shared" si="358"/>
        <v>0</v>
      </c>
      <c r="AZ282" s="62">
        <f t="shared" ref="AZ282:BF288" si="359">SUMIF($D$253:$D$279,$B282,AZ$253:AZ$279)+SUMIF($D$239:$D$248,$B282,AZ$239:AZ$248)</f>
        <v>0</v>
      </c>
      <c r="BA282" s="62">
        <f t="shared" si="359"/>
        <v>0</v>
      </c>
      <c r="BB282" s="62">
        <f t="shared" si="359"/>
        <v>0</v>
      </c>
      <c r="BC282" s="62">
        <f t="shared" si="359"/>
        <v>0</v>
      </c>
      <c r="BD282" s="62">
        <f t="shared" si="359"/>
        <v>0</v>
      </c>
      <c r="BE282" s="62">
        <f t="shared" si="359"/>
        <v>0</v>
      </c>
      <c r="BF282" s="62">
        <f t="shared" si="359"/>
        <v>0</v>
      </c>
      <c r="BH282" s="64">
        <f t="shared" ref="BH282:BW297" ca="1" si="360">SUMIFS($L282:$BF282,$L$6:$BF$6,BH$6,$L$7:$BF$7,BH$7)</f>
        <v>0</v>
      </c>
      <c r="BI282" s="64">
        <f t="shared" ca="1" si="360"/>
        <v>0</v>
      </c>
      <c r="BJ282" s="64">
        <f t="shared" ca="1" si="360"/>
        <v>0</v>
      </c>
      <c r="BK282" s="64">
        <f t="shared" ca="1" si="360"/>
        <v>0</v>
      </c>
      <c r="BL282" s="64">
        <f t="shared" ca="1" si="360"/>
        <v>0</v>
      </c>
      <c r="BM282" s="64">
        <f t="shared" ca="1" si="360"/>
        <v>0</v>
      </c>
      <c r="BN282" s="64">
        <f t="shared" ca="1" si="360"/>
        <v>0</v>
      </c>
      <c r="BO282" s="64">
        <f t="shared" ca="1" si="360"/>
        <v>0</v>
      </c>
      <c r="BP282" s="64">
        <f t="shared" ca="1" si="360"/>
        <v>0</v>
      </c>
      <c r="BQ282" s="64">
        <f t="shared" ca="1" si="360"/>
        <v>0</v>
      </c>
      <c r="BR282" s="64">
        <f t="shared" ca="1" si="360"/>
        <v>0</v>
      </c>
      <c r="BS282" s="64">
        <f t="shared" ca="1" si="360"/>
        <v>0</v>
      </c>
      <c r="BT282" s="64">
        <f t="shared" ca="1" si="360"/>
        <v>0</v>
      </c>
      <c r="BU282" s="64">
        <f t="shared" ca="1" si="360"/>
        <v>0</v>
      </c>
      <c r="BV282" s="64">
        <f t="shared" ca="1" si="360"/>
        <v>0</v>
      </c>
      <c r="BW282" s="64">
        <f t="shared" ca="1" si="360"/>
        <v>0</v>
      </c>
      <c r="BY282" s="64">
        <f t="shared" ref="BY282:CB299" ca="1" si="361">SUMIFS($L282:$BF282,$L$6:$BF$6,BY$6)</f>
        <v>0</v>
      </c>
      <c r="BZ282" s="64">
        <f t="shared" ca="1" si="361"/>
        <v>0</v>
      </c>
      <c r="CA282" s="64">
        <f t="shared" ca="1" si="361"/>
        <v>0</v>
      </c>
      <c r="CB282" s="64">
        <f t="shared" ca="1" si="361"/>
        <v>0</v>
      </c>
    </row>
    <row r="283" spans="2:80" s="62" customFormat="1">
      <c r="B283" s="67" t="s">
        <v>46</v>
      </c>
      <c r="C283" s="69" t="str">
        <f>'Get Started'!$D$8</f>
        <v>$</v>
      </c>
      <c r="D283" s="62" t="s">
        <v>341</v>
      </c>
      <c r="E283" s="62" t="s">
        <v>94</v>
      </c>
      <c r="L283" s="62">
        <f t="shared" si="355"/>
        <v>0</v>
      </c>
      <c r="M283" s="62">
        <f t="shared" si="355"/>
        <v>0</v>
      </c>
      <c r="N283" s="62">
        <f t="shared" si="355"/>
        <v>0</v>
      </c>
      <c r="O283" s="62">
        <f t="shared" si="355"/>
        <v>0</v>
      </c>
      <c r="P283" s="62">
        <f t="shared" si="355"/>
        <v>0</v>
      </c>
      <c r="Q283" s="62">
        <f t="shared" si="355"/>
        <v>0</v>
      </c>
      <c r="R283" s="62">
        <f t="shared" si="355"/>
        <v>0</v>
      </c>
      <c r="S283" s="62">
        <f t="shared" si="355"/>
        <v>0</v>
      </c>
      <c r="T283" s="62">
        <f t="shared" si="355"/>
        <v>0</v>
      </c>
      <c r="U283" s="62">
        <f t="shared" si="355"/>
        <v>0</v>
      </c>
      <c r="V283" s="62">
        <f t="shared" si="356"/>
        <v>0</v>
      </c>
      <c r="W283" s="62">
        <f t="shared" si="356"/>
        <v>0</v>
      </c>
      <c r="X283" s="62">
        <f t="shared" si="356"/>
        <v>0</v>
      </c>
      <c r="Y283" s="62">
        <f t="shared" si="356"/>
        <v>0</v>
      </c>
      <c r="Z283" s="62">
        <f t="shared" si="356"/>
        <v>0</v>
      </c>
      <c r="AA283" s="62">
        <f t="shared" si="356"/>
        <v>0</v>
      </c>
      <c r="AB283" s="62">
        <f t="shared" si="356"/>
        <v>0</v>
      </c>
      <c r="AC283" s="62">
        <f t="shared" si="356"/>
        <v>0</v>
      </c>
      <c r="AD283" s="62">
        <f t="shared" si="356"/>
        <v>0</v>
      </c>
      <c r="AE283" s="62">
        <f t="shared" si="356"/>
        <v>0</v>
      </c>
      <c r="AF283" s="62">
        <f t="shared" si="357"/>
        <v>0</v>
      </c>
      <c r="AG283" s="62">
        <f t="shared" si="357"/>
        <v>0</v>
      </c>
      <c r="AH283" s="62">
        <f t="shared" si="357"/>
        <v>0</v>
      </c>
      <c r="AI283" s="62">
        <f t="shared" si="357"/>
        <v>0</v>
      </c>
      <c r="AJ283" s="62">
        <f t="shared" si="357"/>
        <v>0</v>
      </c>
      <c r="AK283" s="62">
        <f t="shared" si="357"/>
        <v>0</v>
      </c>
      <c r="AL283" s="62">
        <f t="shared" si="357"/>
        <v>0</v>
      </c>
      <c r="AM283" s="62">
        <f t="shared" si="357"/>
        <v>0</v>
      </c>
      <c r="AN283" s="62">
        <f t="shared" si="357"/>
        <v>0</v>
      </c>
      <c r="AO283" s="62">
        <f t="shared" si="357"/>
        <v>0</v>
      </c>
      <c r="AP283" s="62">
        <f t="shared" si="358"/>
        <v>0</v>
      </c>
      <c r="AQ283" s="62">
        <f t="shared" si="358"/>
        <v>0</v>
      </c>
      <c r="AR283" s="62">
        <f t="shared" si="358"/>
        <v>0</v>
      </c>
      <c r="AS283" s="62">
        <f t="shared" si="358"/>
        <v>0</v>
      </c>
      <c r="AT283" s="62">
        <f t="shared" si="358"/>
        <v>0</v>
      </c>
      <c r="AU283" s="62">
        <f t="shared" si="358"/>
        <v>0</v>
      </c>
      <c r="AV283" s="62">
        <f t="shared" si="358"/>
        <v>0</v>
      </c>
      <c r="AW283" s="62">
        <f t="shared" si="358"/>
        <v>0</v>
      </c>
      <c r="AX283" s="62">
        <f t="shared" si="358"/>
        <v>0</v>
      </c>
      <c r="AY283" s="62">
        <f t="shared" si="358"/>
        <v>0</v>
      </c>
      <c r="AZ283" s="62">
        <f t="shared" si="359"/>
        <v>0</v>
      </c>
      <c r="BA283" s="62">
        <f t="shared" si="359"/>
        <v>0</v>
      </c>
      <c r="BB283" s="62">
        <f t="shared" si="359"/>
        <v>0</v>
      </c>
      <c r="BC283" s="62">
        <f t="shared" si="359"/>
        <v>0</v>
      </c>
      <c r="BD283" s="62">
        <f t="shared" si="359"/>
        <v>0</v>
      </c>
      <c r="BE283" s="62">
        <f t="shared" si="359"/>
        <v>0</v>
      </c>
      <c r="BF283" s="62">
        <f t="shared" si="359"/>
        <v>0</v>
      </c>
      <c r="BH283" s="64">
        <f t="shared" ca="1" si="360"/>
        <v>0</v>
      </c>
      <c r="BI283" s="64">
        <f t="shared" ca="1" si="360"/>
        <v>0</v>
      </c>
      <c r="BJ283" s="64">
        <f t="shared" ca="1" si="360"/>
        <v>0</v>
      </c>
      <c r="BK283" s="64">
        <f t="shared" ca="1" si="360"/>
        <v>0</v>
      </c>
      <c r="BL283" s="64">
        <f t="shared" ca="1" si="360"/>
        <v>0</v>
      </c>
      <c r="BM283" s="64">
        <f t="shared" ca="1" si="360"/>
        <v>0</v>
      </c>
      <c r="BN283" s="64">
        <f t="shared" ca="1" si="360"/>
        <v>0</v>
      </c>
      <c r="BO283" s="64">
        <f t="shared" ca="1" si="360"/>
        <v>0</v>
      </c>
      <c r="BP283" s="64">
        <f t="shared" ca="1" si="360"/>
        <v>0</v>
      </c>
      <c r="BQ283" s="64">
        <f t="shared" ca="1" si="360"/>
        <v>0</v>
      </c>
      <c r="BR283" s="64">
        <f t="shared" ca="1" si="360"/>
        <v>0</v>
      </c>
      <c r="BS283" s="64">
        <f t="shared" ca="1" si="360"/>
        <v>0</v>
      </c>
      <c r="BT283" s="64">
        <f t="shared" ca="1" si="360"/>
        <v>0</v>
      </c>
      <c r="BU283" s="64">
        <f t="shared" ca="1" si="360"/>
        <v>0</v>
      </c>
      <c r="BV283" s="64">
        <f t="shared" ca="1" si="360"/>
        <v>0</v>
      </c>
      <c r="BW283" s="64">
        <f t="shared" ca="1" si="360"/>
        <v>0</v>
      </c>
      <c r="BY283" s="64">
        <f t="shared" ca="1" si="361"/>
        <v>0</v>
      </c>
      <c r="BZ283" s="64">
        <f t="shared" ca="1" si="361"/>
        <v>0</v>
      </c>
      <c r="CA283" s="64">
        <f t="shared" ca="1" si="361"/>
        <v>0</v>
      </c>
      <c r="CB283" s="64">
        <f t="shared" ca="1" si="361"/>
        <v>0</v>
      </c>
    </row>
    <row r="284" spans="2:80" s="62" customFormat="1">
      <c r="B284" s="67" t="s">
        <v>550</v>
      </c>
      <c r="C284" s="69" t="str">
        <f>'Get Started'!$D$8</f>
        <v>$</v>
      </c>
      <c r="D284" s="62" t="s">
        <v>341</v>
      </c>
      <c r="E284" s="62" t="s">
        <v>94</v>
      </c>
      <c r="L284" s="62">
        <f t="shared" si="355"/>
        <v>0</v>
      </c>
      <c r="M284" s="62">
        <f t="shared" si="355"/>
        <v>0</v>
      </c>
      <c r="N284" s="62">
        <f t="shared" si="355"/>
        <v>0</v>
      </c>
      <c r="O284" s="62">
        <f t="shared" si="355"/>
        <v>0</v>
      </c>
      <c r="P284" s="62">
        <f t="shared" si="355"/>
        <v>0</v>
      </c>
      <c r="Q284" s="62">
        <f t="shared" si="355"/>
        <v>0</v>
      </c>
      <c r="R284" s="62">
        <f t="shared" si="355"/>
        <v>0</v>
      </c>
      <c r="S284" s="62">
        <f t="shared" si="355"/>
        <v>0</v>
      </c>
      <c r="T284" s="62">
        <f t="shared" si="355"/>
        <v>0</v>
      </c>
      <c r="U284" s="62">
        <f t="shared" si="355"/>
        <v>0</v>
      </c>
      <c r="V284" s="62">
        <f t="shared" si="356"/>
        <v>0</v>
      </c>
      <c r="W284" s="62">
        <f t="shared" si="356"/>
        <v>0</v>
      </c>
      <c r="X284" s="62">
        <f t="shared" si="356"/>
        <v>0</v>
      </c>
      <c r="Y284" s="62">
        <f t="shared" si="356"/>
        <v>0</v>
      </c>
      <c r="Z284" s="62">
        <f t="shared" si="356"/>
        <v>0</v>
      </c>
      <c r="AA284" s="62">
        <f t="shared" si="356"/>
        <v>0</v>
      </c>
      <c r="AB284" s="62">
        <f t="shared" si="356"/>
        <v>0</v>
      </c>
      <c r="AC284" s="62">
        <f t="shared" si="356"/>
        <v>0</v>
      </c>
      <c r="AD284" s="62">
        <f t="shared" si="356"/>
        <v>0</v>
      </c>
      <c r="AE284" s="62">
        <f t="shared" si="356"/>
        <v>0</v>
      </c>
      <c r="AF284" s="62">
        <f t="shared" si="357"/>
        <v>0</v>
      </c>
      <c r="AG284" s="62">
        <f t="shared" si="357"/>
        <v>0</v>
      </c>
      <c r="AH284" s="62">
        <f t="shared" si="357"/>
        <v>0</v>
      </c>
      <c r="AI284" s="62">
        <f t="shared" si="357"/>
        <v>0</v>
      </c>
      <c r="AJ284" s="62">
        <f t="shared" si="357"/>
        <v>0</v>
      </c>
      <c r="AK284" s="62">
        <f t="shared" si="357"/>
        <v>0</v>
      </c>
      <c r="AL284" s="62">
        <f t="shared" si="357"/>
        <v>0</v>
      </c>
      <c r="AM284" s="62">
        <f t="shared" si="357"/>
        <v>0</v>
      </c>
      <c r="AN284" s="62">
        <f t="shared" si="357"/>
        <v>0</v>
      </c>
      <c r="AO284" s="62">
        <f t="shared" si="357"/>
        <v>0</v>
      </c>
      <c r="AP284" s="62">
        <f t="shared" si="358"/>
        <v>0</v>
      </c>
      <c r="AQ284" s="62">
        <f t="shared" si="358"/>
        <v>0</v>
      </c>
      <c r="AR284" s="62">
        <f t="shared" si="358"/>
        <v>0</v>
      </c>
      <c r="AS284" s="62">
        <f t="shared" si="358"/>
        <v>0</v>
      </c>
      <c r="AT284" s="62">
        <f t="shared" si="358"/>
        <v>0</v>
      </c>
      <c r="AU284" s="62">
        <f t="shared" si="358"/>
        <v>0</v>
      </c>
      <c r="AV284" s="62">
        <f t="shared" si="358"/>
        <v>0</v>
      </c>
      <c r="AW284" s="62">
        <f t="shared" si="358"/>
        <v>0</v>
      </c>
      <c r="AX284" s="62">
        <f t="shared" si="358"/>
        <v>0</v>
      </c>
      <c r="AY284" s="62">
        <f t="shared" si="358"/>
        <v>0</v>
      </c>
      <c r="AZ284" s="62">
        <f t="shared" si="359"/>
        <v>0</v>
      </c>
      <c r="BA284" s="62">
        <f t="shared" si="359"/>
        <v>0</v>
      </c>
      <c r="BB284" s="62">
        <f t="shared" si="359"/>
        <v>0</v>
      </c>
      <c r="BC284" s="62">
        <f t="shared" si="359"/>
        <v>0</v>
      </c>
      <c r="BD284" s="62">
        <f t="shared" si="359"/>
        <v>0</v>
      </c>
      <c r="BE284" s="62">
        <f t="shared" si="359"/>
        <v>0</v>
      </c>
      <c r="BF284" s="62">
        <f t="shared" si="359"/>
        <v>0</v>
      </c>
      <c r="BH284" s="64">
        <f t="shared" ca="1" si="360"/>
        <v>0</v>
      </c>
      <c r="BI284" s="64">
        <f t="shared" ca="1" si="360"/>
        <v>0</v>
      </c>
      <c r="BJ284" s="64">
        <f t="shared" ca="1" si="360"/>
        <v>0</v>
      </c>
      <c r="BK284" s="64">
        <f t="shared" ca="1" si="360"/>
        <v>0</v>
      </c>
      <c r="BL284" s="64">
        <f t="shared" ca="1" si="360"/>
        <v>0</v>
      </c>
      <c r="BM284" s="64">
        <f t="shared" ca="1" si="360"/>
        <v>0</v>
      </c>
      <c r="BN284" s="64">
        <f t="shared" ca="1" si="360"/>
        <v>0</v>
      </c>
      <c r="BO284" s="64">
        <f t="shared" ca="1" si="360"/>
        <v>0</v>
      </c>
      <c r="BP284" s="64">
        <f t="shared" ca="1" si="360"/>
        <v>0</v>
      </c>
      <c r="BQ284" s="64">
        <f t="shared" ca="1" si="360"/>
        <v>0</v>
      </c>
      <c r="BR284" s="64">
        <f t="shared" ca="1" si="360"/>
        <v>0</v>
      </c>
      <c r="BS284" s="64">
        <f t="shared" ca="1" si="360"/>
        <v>0</v>
      </c>
      <c r="BT284" s="64">
        <f t="shared" ca="1" si="360"/>
        <v>0</v>
      </c>
      <c r="BU284" s="64">
        <f t="shared" ca="1" si="360"/>
        <v>0</v>
      </c>
      <c r="BV284" s="64">
        <f t="shared" ca="1" si="360"/>
        <v>0</v>
      </c>
      <c r="BW284" s="64">
        <f t="shared" ca="1" si="360"/>
        <v>0</v>
      </c>
      <c r="BY284" s="64">
        <f t="shared" ca="1" si="361"/>
        <v>0</v>
      </c>
      <c r="BZ284" s="64">
        <f t="shared" ca="1" si="361"/>
        <v>0</v>
      </c>
      <c r="CA284" s="64">
        <f t="shared" ca="1" si="361"/>
        <v>0</v>
      </c>
      <c r="CB284" s="64">
        <f t="shared" ca="1" si="361"/>
        <v>0</v>
      </c>
    </row>
    <row r="285" spans="2:80" s="62" customFormat="1">
      <c r="B285" s="67" t="s">
        <v>88</v>
      </c>
      <c r="C285" s="69" t="str">
        <f>'Get Started'!$D$8</f>
        <v>$</v>
      </c>
      <c r="D285" s="62" t="s">
        <v>341</v>
      </c>
      <c r="E285" s="62" t="s">
        <v>94</v>
      </c>
      <c r="L285" s="62">
        <f t="shared" si="355"/>
        <v>0</v>
      </c>
      <c r="M285" s="62">
        <f t="shared" si="355"/>
        <v>0</v>
      </c>
      <c r="N285" s="62">
        <f t="shared" si="355"/>
        <v>0</v>
      </c>
      <c r="O285" s="62">
        <f t="shared" si="355"/>
        <v>0</v>
      </c>
      <c r="P285" s="62">
        <f t="shared" si="355"/>
        <v>0</v>
      </c>
      <c r="Q285" s="62">
        <f t="shared" si="355"/>
        <v>0</v>
      </c>
      <c r="R285" s="62">
        <f t="shared" si="355"/>
        <v>0</v>
      </c>
      <c r="S285" s="62">
        <f t="shared" si="355"/>
        <v>0</v>
      </c>
      <c r="T285" s="62">
        <f t="shared" si="355"/>
        <v>0</v>
      </c>
      <c r="U285" s="62">
        <f t="shared" si="355"/>
        <v>0</v>
      </c>
      <c r="V285" s="62">
        <f t="shared" si="356"/>
        <v>0</v>
      </c>
      <c r="W285" s="62">
        <f t="shared" si="356"/>
        <v>0</v>
      </c>
      <c r="X285" s="62">
        <f t="shared" si="356"/>
        <v>0</v>
      </c>
      <c r="Y285" s="62">
        <f t="shared" si="356"/>
        <v>0</v>
      </c>
      <c r="Z285" s="62">
        <f t="shared" si="356"/>
        <v>0</v>
      </c>
      <c r="AA285" s="62">
        <f t="shared" si="356"/>
        <v>0</v>
      </c>
      <c r="AB285" s="62">
        <f t="shared" si="356"/>
        <v>0</v>
      </c>
      <c r="AC285" s="62">
        <f t="shared" si="356"/>
        <v>0</v>
      </c>
      <c r="AD285" s="62">
        <f t="shared" si="356"/>
        <v>0</v>
      </c>
      <c r="AE285" s="62">
        <f t="shared" si="356"/>
        <v>0</v>
      </c>
      <c r="AF285" s="62">
        <f t="shared" si="357"/>
        <v>0</v>
      </c>
      <c r="AG285" s="62">
        <f t="shared" si="357"/>
        <v>0</v>
      </c>
      <c r="AH285" s="62">
        <f t="shared" si="357"/>
        <v>0</v>
      </c>
      <c r="AI285" s="62">
        <f t="shared" si="357"/>
        <v>0</v>
      </c>
      <c r="AJ285" s="62">
        <f t="shared" si="357"/>
        <v>0</v>
      </c>
      <c r="AK285" s="62">
        <f t="shared" si="357"/>
        <v>0</v>
      </c>
      <c r="AL285" s="62">
        <f t="shared" si="357"/>
        <v>0</v>
      </c>
      <c r="AM285" s="62">
        <f t="shared" si="357"/>
        <v>0</v>
      </c>
      <c r="AN285" s="62">
        <f t="shared" si="357"/>
        <v>0</v>
      </c>
      <c r="AO285" s="62">
        <f t="shared" si="357"/>
        <v>0</v>
      </c>
      <c r="AP285" s="62">
        <f t="shared" si="358"/>
        <v>0</v>
      </c>
      <c r="AQ285" s="62">
        <f t="shared" si="358"/>
        <v>0</v>
      </c>
      <c r="AR285" s="62">
        <f t="shared" si="358"/>
        <v>0</v>
      </c>
      <c r="AS285" s="62">
        <f t="shared" si="358"/>
        <v>0</v>
      </c>
      <c r="AT285" s="62">
        <f t="shared" si="358"/>
        <v>0</v>
      </c>
      <c r="AU285" s="62">
        <f t="shared" si="358"/>
        <v>0</v>
      </c>
      <c r="AV285" s="62">
        <f t="shared" si="358"/>
        <v>0</v>
      </c>
      <c r="AW285" s="62">
        <f t="shared" si="358"/>
        <v>0</v>
      </c>
      <c r="AX285" s="62">
        <f t="shared" si="358"/>
        <v>0</v>
      </c>
      <c r="AY285" s="62">
        <f t="shared" si="358"/>
        <v>0</v>
      </c>
      <c r="AZ285" s="62">
        <f t="shared" si="359"/>
        <v>0</v>
      </c>
      <c r="BA285" s="62">
        <f t="shared" si="359"/>
        <v>0</v>
      </c>
      <c r="BB285" s="62">
        <f t="shared" si="359"/>
        <v>0</v>
      </c>
      <c r="BC285" s="62">
        <f t="shared" si="359"/>
        <v>0</v>
      </c>
      <c r="BD285" s="62">
        <f t="shared" si="359"/>
        <v>0</v>
      </c>
      <c r="BE285" s="62">
        <f t="shared" si="359"/>
        <v>0</v>
      </c>
      <c r="BF285" s="62">
        <f t="shared" si="359"/>
        <v>0</v>
      </c>
      <c r="BH285" s="64">
        <f t="shared" ca="1" si="360"/>
        <v>0</v>
      </c>
      <c r="BI285" s="64">
        <f t="shared" ca="1" si="360"/>
        <v>0</v>
      </c>
      <c r="BJ285" s="64">
        <f t="shared" ca="1" si="360"/>
        <v>0</v>
      </c>
      <c r="BK285" s="64">
        <f t="shared" ca="1" si="360"/>
        <v>0</v>
      </c>
      <c r="BL285" s="64">
        <f t="shared" ca="1" si="360"/>
        <v>0</v>
      </c>
      <c r="BM285" s="64">
        <f t="shared" ca="1" si="360"/>
        <v>0</v>
      </c>
      <c r="BN285" s="64">
        <f t="shared" ca="1" si="360"/>
        <v>0</v>
      </c>
      <c r="BO285" s="64">
        <f t="shared" ca="1" si="360"/>
        <v>0</v>
      </c>
      <c r="BP285" s="64">
        <f t="shared" ca="1" si="360"/>
        <v>0</v>
      </c>
      <c r="BQ285" s="64">
        <f t="shared" ca="1" si="360"/>
        <v>0</v>
      </c>
      <c r="BR285" s="64">
        <f t="shared" ca="1" si="360"/>
        <v>0</v>
      </c>
      <c r="BS285" s="64">
        <f t="shared" ca="1" si="360"/>
        <v>0</v>
      </c>
      <c r="BT285" s="64">
        <f t="shared" ca="1" si="360"/>
        <v>0</v>
      </c>
      <c r="BU285" s="64">
        <f t="shared" ca="1" si="360"/>
        <v>0</v>
      </c>
      <c r="BV285" s="64">
        <f t="shared" ca="1" si="360"/>
        <v>0</v>
      </c>
      <c r="BW285" s="64">
        <f t="shared" ca="1" si="360"/>
        <v>0</v>
      </c>
      <c r="BY285" s="64">
        <f t="shared" ca="1" si="361"/>
        <v>0</v>
      </c>
      <c r="BZ285" s="64">
        <f t="shared" ca="1" si="361"/>
        <v>0</v>
      </c>
      <c r="CA285" s="64">
        <f t="shared" ca="1" si="361"/>
        <v>0</v>
      </c>
      <c r="CB285" s="64">
        <f t="shared" ca="1" si="361"/>
        <v>0</v>
      </c>
    </row>
    <row r="286" spans="2:80" s="62" customFormat="1">
      <c r="B286" s="67" t="s">
        <v>38</v>
      </c>
      <c r="C286" s="69" t="str">
        <f>'Get Started'!$D$8</f>
        <v>$</v>
      </c>
      <c r="D286" s="62" t="s">
        <v>341</v>
      </c>
      <c r="E286" s="62" t="s">
        <v>94</v>
      </c>
      <c r="L286" s="62">
        <f t="shared" si="355"/>
        <v>0</v>
      </c>
      <c r="M286" s="62">
        <f t="shared" si="355"/>
        <v>0</v>
      </c>
      <c r="N286" s="62">
        <f t="shared" si="355"/>
        <v>0</v>
      </c>
      <c r="O286" s="62">
        <f t="shared" si="355"/>
        <v>0</v>
      </c>
      <c r="P286" s="62">
        <f t="shared" si="355"/>
        <v>0</v>
      </c>
      <c r="Q286" s="62">
        <f t="shared" si="355"/>
        <v>0</v>
      </c>
      <c r="R286" s="62">
        <f t="shared" si="355"/>
        <v>0</v>
      </c>
      <c r="S286" s="62">
        <f t="shared" si="355"/>
        <v>0</v>
      </c>
      <c r="T286" s="62">
        <f t="shared" si="355"/>
        <v>0</v>
      </c>
      <c r="U286" s="62">
        <f t="shared" si="355"/>
        <v>0</v>
      </c>
      <c r="V286" s="62">
        <f t="shared" si="356"/>
        <v>0</v>
      </c>
      <c r="W286" s="62">
        <f t="shared" si="356"/>
        <v>0</v>
      </c>
      <c r="X286" s="62">
        <f t="shared" si="356"/>
        <v>0</v>
      </c>
      <c r="Y286" s="62">
        <f t="shared" si="356"/>
        <v>0</v>
      </c>
      <c r="Z286" s="62">
        <f t="shared" si="356"/>
        <v>0</v>
      </c>
      <c r="AA286" s="62">
        <f t="shared" si="356"/>
        <v>0</v>
      </c>
      <c r="AB286" s="62">
        <f t="shared" si="356"/>
        <v>0</v>
      </c>
      <c r="AC286" s="62">
        <f t="shared" si="356"/>
        <v>0</v>
      </c>
      <c r="AD286" s="62">
        <f t="shared" si="356"/>
        <v>0</v>
      </c>
      <c r="AE286" s="62">
        <f t="shared" si="356"/>
        <v>0</v>
      </c>
      <c r="AF286" s="62">
        <f t="shared" si="357"/>
        <v>0</v>
      </c>
      <c r="AG286" s="62">
        <f t="shared" si="357"/>
        <v>0</v>
      </c>
      <c r="AH286" s="62">
        <f t="shared" si="357"/>
        <v>0</v>
      </c>
      <c r="AI286" s="62">
        <f t="shared" si="357"/>
        <v>0</v>
      </c>
      <c r="AJ286" s="62">
        <f t="shared" si="357"/>
        <v>0</v>
      </c>
      <c r="AK286" s="62">
        <f t="shared" si="357"/>
        <v>0</v>
      </c>
      <c r="AL286" s="62">
        <f t="shared" si="357"/>
        <v>0</v>
      </c>
      <c r="AM286" s="62">
        <f t="shared" si="357"/>
        <v>0</v>
      </c>
      <c r="AN286" s="62">
        <f t="shared" si="357"/>
        <v>0</v>
      </c>
      <c r="AO286" s="62">
        <f t="shared" si="357"/>
        <v>0</v>
      </c>
      <c r="AP286" s="62">
        <f t="shared" si="358"/>
        <v>0</v>
      </c>
      <c r="AQ286" s="62">
        <f t="shared" si="358"/>
        <v>0</v>
      </c>
      <c r="AR286" s="62">
        <f t="shared" si="358"/>
        <v>0</v>
      </c>
      <c r="AS286" s="62">
        <f t="shared" si="358"/>
        <v>0</v>
      </c>
      <c r="AT286" s="62">
        <f t="shared" si="358"/>
        <v>0</v>
      </c>
      <c r="AU286" s="62">
        <f t="shared" si="358"/>
        <v>0</v>
      </c>
      <c r="AV286" s="62">
        <f t="shared" si="358"/>
        <v>0</v>
      </c>
      <c r="AW286" s="62">
        <f t="shared" si="358"/>
        <v>0</v>
      </c>
      <c r="AX286" s="62">
        <f t="shared" si="358"/>
        <v>0</v>
      </c>
      <c r="AY286" s="62">
        <f t="shared" si="358"/>
        <v>0</v>
      </c>
      <c r="AZ286" s="62">
        <f t="shared" si="359"/>
        <v>0</v>
      </c>
      <c r="BA286" s="62">
        <f t="shared" si="359"/>
        <v>0</v>
      </c>
      <c r="BB286" s="62">
        <f t="shared" si="359"/>
        <v>0</v>
      </c>
      <c r="BC286" s="62">
        <f t="shared" si="359"/>
        <v>0</v>
      </c>
      <c r="BD286" s="62">
        <f t="shared" si="359"/>
        <v>0</v>
      </c>
      <c r="BE286" s="62">
        <f t="shared" si="359"/>
        <v>0</v>
      </c>
      <c r="BF286" s="62">
        <f t="shared" si="359"/>
        <v>0</v>
      </c>
      <c r="BH286" s="64">
        <f t="shared" ca="1" si="360"/>
        <v>0</v>
      </c>
      <c r="BI286" s="64">
        <f t="shared" ca="1" si="360"/>
        <v>0</v>
      </c>
      <c r="BJ286" s="64">
        <f t="shared" ca="1" si="360"/>
        <v>0</v>
      </c>
      <c r="BK286" s="64">
        <f t="shared" ca="1" si="360"/>
        <v>0</v>
      </c>
      <c r="BL286" s="64">
        <f t="shared" ca="1" si="360"/>
        <v>0</v>
      </c>
      <c r="BM286" s="64">
        <f t="shared" ca="1" si="360"/>
        <v>0</v>
      </c>
      <c r="BN286" s="64">
        <f t="shared" ca="1" si="360"/>
        <v>0</v>
      </c>
      <c r="BO286" s="64">
        <f t="shared" ca="1" si="360"/>
        <v>0</v>
      </c>
      <c r="BP286" s="64">
        <f t="shared" ca="1" si="360"/>
        <v>0</v>
      </c>
      <c r="BQ286" s="64">
        <f t="shared" ca="1" si="360"/>
        <v>0</v>
      </c>
      <c r="BR286" s="64">
        <f t="shared" ca="1" si="360"/>
        <v>0</v>
      </c>
      <c r="BS286" s="64">
        <f t="shared" ca="1" si="360"/>
        <v>0</v>
      </c>
      <c r="BT286" s="64">
        <f t="shared" ca="1" si="360"/>
        <v>0</v>
      </c>
      <c r="BU286" s="64">
        <f t="shared" ca="1" si="360"/>
        <v>0</v>
      </c>
      <c r="BV286" s="64">
        <f t="shared" ca="1" si="360"/>
        <v>0</v>
      </c>
      <c r="BW286" s="64">
        <f t="shared" ca="1" si="360"/>
        <v>0</v>
      </c>
      <c r="BY286" s="64">
        <f t="shared" ca="1" si="361"/>
        <v>0</v>
      </c>
      <c r="BZ286" s="64">
        <f t="shared" ca="1" si="361"/>
        <v>0</v>
      </c>
      <c r="CA286" s="64">
        <f t="shared" ca="1" si="361"/>
        <v>0</v>
      </c>
      <c r="CB286" s="64">
        <f t="shared" ca="1" si="361"/>
        <v>0</v>
      </c>
    </row>
    <row r="287" spans="2:80" s="62" customFormat="1">
      <c r="B287" s="62" t="s">
        <v>296</v>
      </c>
      <c r="C287" s="69" t="str">
        <f>'Get Started'!$D$8</f>
        <v>$</v>
      </c>
      <c r="D287" s="62" t="s">
        <v>485</v>
      </c>
      <c r="E287" s="62" t="s">
        <v>546</v>
      </c>
      <c r="L287" s="62">
        <f t="shared" si="355"/>
        <v>0</v>
      </c>
      <c r="M287" s="62">
        <f t="shared" si="355"/>
        <v>0</v>
      </c>
      <c r="N287" s="62">
        <f t="shared" si="355"/>
        <v>0</v>
      </c>
      <c r="O287" s="62">
        <f t="shared" si="355"/>
        <v>0</v>
      </c>
      <c r="P287" s="62">
        <f t="shared" si="355"/>
        <v>0</v>
      </c>
      <c r="Q287" s="62">
        <f t="shared" si="355"/>
        <v>0</v>
      </c>
      <c r="R287" s="62">
        <f t="shared" si="355"/>
        <v>0</v>
      </c>
      <c r="S287" s="62">
        <f t="shared" si="355"/>
        <v>0</v>
      </c>
      <c r="T287" s="62">
        <f t="shared" si="355"/>
        <v>0</v>
      </c>
      <c r="U287" s="62">
        <f t="shared" si="355"/>
        <v>0</v>
      </c>
      <c r="V287" s="62">
        <f t="shared" si="356"/>
        <v>0</v>
      </c>
      <c r="W287" s="62">
        <f t="shared" si="356"/>
        <v>0</v>
      </c>
      <c r="X287" s="62">
        <f t="shared" si="356"/>
        <v>0</v>
      </c>
      <c r="Y287" s="62">
        <f t="shared" si="356"/>
        <v>0</v>
      </c>
      <c r="Z287" s="62">
        <f t="shared" si="356"/>
        <v>0</v>
      </c>
      <c r="AA287" s="62">
        <f t="shared" si="356"/>
        <v>0</v>
      </c>
      <c r="AB287" s="62">
        <f t="shared" si="356"/>
        <v>0</v>
      </c>
      <c r="AC287" s="62">
        <f t="shared" si="356"/>
        <v>0</v>
      </c>
      <c r="AD287" s="62">
        <f t="shared" si="356"/>
        <v>0</v>
      </c>
      <c r="AE287" s="62">
        <f t="shared" si="356"/>
        <v>0</v>
      </c>
      <c r="AF287" s="62">
        <f t="shared" si="357"/>
        <v>0</v>
      </c>
      <c r="AG287" s="62">
        <f t="shared" si="357"/>
        <v>0</v>
      </c>
      <c r="AH287" s="62">
        <f t="shared" si="357"/>
        <v>0</v>
      </c>
      <c r="AI287" s="62">
        <f t="shared" si="357"/>
        <v>0</v>
      </c>
      <c r="AJ287" s="62">
        <f t="shared" si="357"/>
        <v>0</v>
      </c>
      <c r="AK287" s="62">
        <f t="shared" si="357"/>
        <v>0</v>
      </c>
      <c r="AL287" s="62">
        <f t="shared" si="357"/>
        <v>0</v>
      </c>
      <c r="AM287" s="62">
        <f t="shared" si="357"/>
        <v>0</v>
      </c>
      <c r="AN287" s="62">
        <f t="shared" si="357"/>
        <v>0</v>
      </c>
      <c r="AO287" s="62">
        <f t="shared" si="357"/>
        <v>0</v>
      </c>
      <c r="AP287" s="62">
        <f t="shared" si="358"/>
        <v>0</v>
      </c>
      <c r="AQ287" s="62">
        <f t="shared" si="358"/>
        <v>0</v>
      </c>
      <c r="AR287" s="62">
        <f t="shared" si="358"/>
        <v>0</v>
      </c>
      <c r="AS287" s="62">
        <f t="shared" si="358"/>
        <v>0</v>
      </c>
      <c r="AT287" s="62">
        <f t="shared" si="358"/>
        <v>0</v>
      </c>
      <c r="AU287" s="62">
        <f t="shared" si="358"/>
        <v>0</v>
      </c>
      <c r="AV287" s="62">
        <f t="shared" si="358"/>
        <v>0</v>
      </c>
      <c r="AW287" s="62">
        <f t="shared" si="358"/>
        <v>0</v>
      </c>
      <c r="AX287" s="62">
        <f t="shared" si="358"/>
        <v>0</v>
      </c>
      <c r="AY287" s="62">
        <f t="shared" si="358"/>
        <v>0</v>
      </c>
      <c r="AZ287" s="62">
        <f t="shared" si="359"/>
        <v>0</v>
      </c>
      <c r="BA287" s="62">
        <f t="shared" si="359"/>
        <v>0</v>
      </c>
      <c r="BB287" s="62">
        <f t="shared" si="359"/>
        <v>0</v>
      </c>
      <c r="BC287" s="62">
        <f t="shared" si="359"/>
        <v>0</v>
      </c>
      <c r="BD287" s="62">
        <f t="shared" si="359"/>
        <v>0</v>
      </c>
      <c r="BE287" s="62">
        <f t="shared" si="359"/>
        <v>0</v>
      </c>
      <c r="BF287" s="62">
        <f t="shared" si="359"/>
        <v>0</v>
      </c>
      <c r="BH287" s="64">
        <f t="shared" ca="1" si="360"/>
        <v>0</v>
      </c>
      <c r="BI287" s="64">
        <f t="shared" ca="1" si="360"/>
        <v>0</v>
      </c>
      <c r="BJ287" s="64">
        <f t="shared" ca="1" si="360"/>
        <v>0</v>
      </c>
      <c r="BK287" s="64">
        <f t="shared" ca="1" si="360"/>
        <v>0</v>
      </c>
      <c r="BL287" s="64">
        <f t="shared" ca="1" si="360"/>
        <v>0</v>
      </c>
      <c r="BM287" s="64">
        <f t="shared" ca="1" si="360"/>
        <v>0</v>
      </c>
      <c r="BN287" s="64">
        <f t="shared" ca="1" si="360"/>
        <v>0</v>
      </c>
      <c r="BO287" s="64">
        <f t="shared" ca="1" si="360"/>
        <v>0</v>
      </c>
      <c r="BP287" s="64">
        <f t="shared" ca="1" si="360"/>
        <v>0</v>
      </c>
      <c r="BQ287" s="64">
        <f t="shared" ca="1" si="360"/>
        <v>0</v>
      </c>
      <c r="BR287" s="64">
        <f t="shared" ca="1" si="360"/>
        <v>0</v>
      </c>
      <c r="BS287" s="64">
        <f t="shared" ca="1" si="360"/>
        <v>0</v>
      </c>
      <c r="BT287" s="64">
        <f t="shared" ca="1" si="360"/>
        <v>0</v>
      </c>
      <c r="BU287" s="64">
        <f t="shared" ca="1" si="360"/>
        <v>0</v>
      </c>
      <c r="BV287" s="64">
        <f t="shared" ca="1" si="360"/>
        <v>0</v>
      </c>
      <c r="BW287" s="64">
        <f t="shared" ca="1" si="360"/>
        <v>0</v>
      </c>
      <c r="BY287" s="64">
        <f t="shared" ca="1" si="361"/>
        <v>0</v>
      </c>
      <c r="BZ287" s="64">
        <f t="shared" ca="1" si="361"/>
        <v>0</v>
      </c>
      <c r="CA287" s="64">
        <f t="shared" ca="1" si="361"/>
        <v>0</v>
      </c>
      <c r="CB287" s="64">
        <f t="shared" ca="1" si="361"/>
        <v>0</v>
      </c>
    </row>
    <row r="288" spans="2:80" s="62" customFormat="1">
      <c r="B288" s="62" t="s">
        <v>463</v>
      </c>
      <c r="C288" s="69" t="str">
        <f>'Get Started'!$D$8</f>
        <v>$</v>
      </c>
      <c r="D288" s="62" t="s">
        <v>431</v>
      </c>
      <c r="E288" s="62" t="s">
        <v>547</v>
      </c>
      <c r="L288" s="62">
        <f t="shared" si="355"/>
        <v>0</v>
      </c>
      <c r="M288" s="62">
        <f t="shared" si="355"/>
        <v>0</v>
      </c>
      <c r="N288" s="62">
        <f t="shared" si="355"/>
        <v>0</v>
      </c>
      <c r="O288" s="62">
        <f t="shared" si="355"/>
        <v>0</v>
      </c>
      <c r="P288" s="62">
        <f t="shared" si="355"/>
        <v>0</v>
      </c>
      <c r="Q288" s="62">
        <f t="shared" si="355"/>
        <v>0</v>
      </c>
      <c r="R288" s="62">
        <f t="shared" si="355"/>
        <v>0</v>
      </c>
      <c r="S288" s="62">
        <f t="shared" si="355"/>
        <v>0</v>
      </c>
      <c r="T288" s="62">
        <f t="shared" si="355"/>
        <v>0</v>
      </c>
      <c r="U288" s="62">
        <f t="shared" si="355"/>
        <v>0</v>
      </c>
      <c r="V288" s="62">
        <f t="shared" si="356"/>
        <v>0</v>
      </c>
      <c r="W288" s="62">
        <f t="shared" si="356"/>
        <v>0</v>
      </c>
      <c r="X288" s="62">
        <f t="shared" si="356"/>
        <v>0</v>
      </c>
      <c r="Y288" s="62">
        <f t="shared" si="356"/>
        <v>0</v>
      </c>
      <c r="Z288" s="62">
        <f t="shared" si="356"/>
        <v>0</v>
      </c>
      <c r="AA288" s="62">
        <f t="shared" si="356"/>
        <v>0</v>
      </c>
      <c r="AB288" s="62">
        <f t="shared" si="356"/>
        <v>0</v>
      </c>
      <c r="AC288" s="62">
        <f t="shared" si="356"/>
        <v>0</v>
      </c>
      <c r="AD288" s="62">
        <f t="shared" si="356"/>
        <v>0</v>
      </c>
      <c r="AE288" s="62">
        <f t="shared" si="356"/>
        <v>0</v>
      </c>
      <c r="AF288" s="62">
        <f t="shared" si="357"/>
        <v>0</v>
      </c>
      <c r="AG288" s="62">
        <f t="shared" si="357"/>
        <v>0</v>
      </c>
      <c r="AH288" s="62">
        <f t="shared" si="357"/>
        <v>0</v>
      </c>
      <c r="AI288" s="62">
        <f t="shared" si="357"/>
        <v>0</v>
      </c>
      <c r="AJ288" s="62">
        <f t="shared" si="357"/>
        <v>0</v>
      </c>
      <c r="AK288" s="62">
        <f t="shared" si="357"/>
        <v>0</v>
      </c>
      <c r="AL288" s="62">
        <f t="shared" si="357"/>
        <v>0</v>
      </c>
      <c r="AM288" s="62">
        <f t="shared" si="357"/>
        <v>0</v>
      </c>
      <c r="AN288" s="62">
        <f t="shared" si="357"/>
        <v>0</v>
      </c>
      <c r="AO288" s="62">
        <f t="shared" si="357"/>
        <v>0</v>
      </c>
      <c r="AP288" s="62">
        <f t="shared" si="358"/>
        <v>0</v>
      </c>
      <c r="AQ288" s="62">
        <f t="shared" si="358"/>
        <v>0</v>
      </c>
      <c r="AR288" s="62">
        <f t="shared" si="358"/>
        <v>0</v>
      </c>
      <c r="AS288" s="62">
        <f t="shared" si="358"/>
        <v>0</v>
      </c>
      <c r="AT288" s="62">
        <f t="shared" si="358"/>
        <v>0</v>
      </c>
      <c r="AU288" s="62">
        <f t="shared" si="358"/>
        <v>0</v>
      </c>
      <c r="AV288" s="62">
        <f t="shared" si="358"/>
        <v>0</v>
      </c>
      <c r="AW288" s="62">
        <f t="shared" si="358"/>
        <v>0</v>
      </c>
      <c r="AX288" s="62">
        <f t="shared" si="358"/>
        <v>0</v>
      </c>
      <c r="AY288" s="62">
        <f t="shared" si="358"/>
        <v>0</v>
      </c>
      <c r="AZ288" s="62">
        <f t="shared" si="359"/>
        <v>0</v>
      </c>
      <c r="BA288" s="62">
        <f t="shared" si="359"/>
        <v>0</v>
      </c>
      <c r="BB288" s="62">
        <f t="shared" si="359"/>
        <v>0</v>
      </c>
      <c r="BC288" s="62">
        <f t="shared" si="359"/>
        <v>0</v>
      </c>
      <c r="BD288" s="62">
        <f t="shared" si="359"/>
        <v>0</v>
      </c>
      <c r="BE288" s="62">
        <f t="shared" si="359"/>
        <v>0</v>
      </c>
      <c r="BF288" s="62">
        <f t="shared" si="359"/>
        <v>0</v>
      </c>
      <c r="BH288" s="64">
        <f t="shared" ca="1" si="360"/>
        <v>0</v>
      </c>
      <c r="BI288" s="64">
        <f t="shared" ca="1" si="360"/>
        <v>0</v>
      </c>
      <c r="BJ288" s="64">
        <f t="shared" ca="1" si="360"/>
        <v>0</v>
      </c>
      <c r="BK288" s="64">
        <f t="shared" ca="1" si="360"/>
        <v>0</v>
      </c>
      <c r="BL288" s="64">
        <f t="shared" ca="1" si="360"/>
        <v>0</v>
      </c>
      <c r="BM288" s="64">
        <f t="shared" ca="1" si="360"/>
        <v>0</v>
      </c>
      <c r="BN288" s="64">
        <f t="shared" ca="1" si="360"/>
        <v>0</v>
      </c>
      <c r="BO288" s="64">
        <f t="shared" ca="1" si="360"/>
        <v>0</v>
      </c>
      <c r="BP288" s="64">
        <f t="shared" ca="1" si="360"/>
        <v>0</v>
      </c>
      <c r="BQ288" s="64">
        <f t="shared" ca="1" si="360"/>
        <v>0</v>
      </c>
      <c r="BR288" s="64">
        <f t="shared" ca="1" si="360"/>
        <v>0</v>
      </c>
      <c r="BS288" s="64">
        <f t="shared" ca="1" si="360"/>
        <v>0</v>
      </c>
      <c r="BT288" s="64">
        <f t="shared" ca="1" si="360"/>
        <v>0</v>
      </c>
      <c r="BU288" s="64">
        <f t="shared" ca="1" si="360"/>
        <v>0</v>
      </c>
      <c r="BV288" s="64">
        <f t="shared" ca="1" si="360"/>
        <v>0</v>
      </c>
      <c r="BW288" s="64">
        <f t="shared" ca="1" si="360"/>
        <v>0</v>
      </c>
      <c r="BY288" s="64">
        <f t="shared" ca="1" si="361"/>
        <v>0</v>
      </c>
      <c r="BZ288" s="64">
        <f t="shared" ca="1" si="361"/>
        <v>0</v>
      </c>
      <c r="CA288" s="64">
        <f t="shared" ca="1" si="361"/>
        <v>0</v>
      </c>
      <c r="CB288" s="64">
        <f t="shared" ca="1" si="361"/>
        <v>0</v>
      </c>
    </row>
    <row r="289" spans="2:80" s="62" customFormat="1">
      <c r="B289" s="62" t="s">
        <v>354</v>
      </c>
      <c r="C289" s="69" t="str">
        <f>'Get Started'!$D$8</f>
        <v>$</v>
      </c>
      <c r="D289" s="62" t="str">
        <f>B289</f>
        <v>Depreciation</v>
      </c>
      <c r="E289" s="62" t="s">
        <v>549</v>
      </c>
      <c r="L289" s="62">
        <f t="shared" ref="L289:BF289" ca="1" si="362">SUMIF($D$253:$D$279,$B289,L$253:L$279)+SUMIF($D$239:$D$248,$B289,L$239:L$248)+L359*-1</f>
        <v>0</v>
      </c>
      <c r="M289" s="62">
        <f t="shared" ca="1" si="362"/>
        <v>0</v>
      </c>
      <c r="N289" s="62">
        <f t="shared" ca="1" si="362"/>
        <v>0</v>
      </c>
      <c r="O289" s="62">
        <f t="shared" ca="1" si="362"/>
        <v>0</v>
      </c>
      <c r="P289" s="62">
        <f t="shared" ca="1" si="362"/>
        <v>0</v>
      </c>
      <c r="Q289" s="62">
        <f t="shared" ca="1" si="362"/>
        <v>0</v>
      </c>
      <c r="R289" s="62">
        <f t="shared" ca="1" si="362"/>
        <v>0</v>
      </c>
      <c r="S289" s="62">
        <f t="shared" ca="1" si="362"/>
        <v>0</v>
      </c>
      <c r="T289" s="62">
        <f t="shared" ca="1" si="362"/>
        <v>0</v>
      </c>
      <c r="U289" s="62">
        <f t="shared" ca="1" si="362"/>
        <v>0</v>
      </c>
      <c r="V289" s="62">
        <f t="shared" ca="1" si="362"/>
        <v>0</v>
      </c>
      <c r="W289" s="62">
        <f t="shared" ca="1" si="362"/>
        <v>0</v>
      </c>
      <c r="X289" s="62">
        <f t="shared" ca="1" si="362"/>
        <v>0</v>
      </c>
      <c r="Y289" s="62">
        <f t="shared" ca="1" si="362"/>
        <v>0</v>
      </c>
      <c r="Z289" s="62">
        <f t="shared" ca="1" si="362"/>
        <v>0</v>
      </c>
      <c r="AA289" s="62">
        <f t="shared" ca="1" si="362"/>
        <v>0</v>
      </c>
      <c r="AB289" s="62">
        <f t="shared" ca="1" si="362"/>
        <v>0</v>
      </c>
      <c r="AC289" s="62">
        <f t="shared" ca="1" si="362"/>
        <v>0</v>
      </c>
      <c r="AD289" s="62">
        <f t="shared" ca="1" si="362"/>
        <v>0</v>
      </c>
      <c r="AE289" s="62">
        <f t="shared" ca="1" si="362"/>
        <v>0</v>
      </c>
      <c r="AF289" s="62">
        <f t="shared" ca="1" si="362"/>
        <v>0</v>
      </c>
      <c r="AG289" s="62">
        <f t="shared" ca="1" si="362"/>
        <v>0</v>
      </c>
      <c r="AH289" s="62">
        <f t="shared" ca="1" si="362"/>
        <v>0</v>
      </c>
      <c r="AI289" s="62">
        <f t="shared" ca="1" si="362"/>
        <v>0</v>
      </c>
      <c r="AJ289" s="62">
        <f t="shared" ca="1" si="362"/>
        <v>0</v>
      </c>
      <c r="AK289" s="62">
        <f t="shared" ca="1" si="362"/>
        <v>0</v>
      </c>
      <c r="AL289" s="62">
        <f t="shared" ca="1" si="362"/>
        <v>0</v>
      </c>
      <c r="AM289" s="62">
        <f t="shared" ca="1" si="362"/>
        <v>0</v>
      </c>
      <c r="AN289" s="62">
        <f t="shared" ca="1" si="362"/>
        <v>0</v>
      </c>
      <c r="AO289" s="62">
        <f t="shared" ca="1" si="362"/>
        <v>0</v>
      </c>
      <c r="AP289" s="62">
        <f t="shared" ca="1" si="362"/>
        <v>0</v>
      </c>
      <c r="AQ289" s="62">
        <f t="shared" ca="1" si="362"/>
        <v>0</v>
      </c>
      <c r="AR289" s="62">
        <f t="shared" ca="1" si="362"/>
        <v>0</v>
      </c>
      <c r="AS289" s="62">
        <f t="shared" ca="1" si="362"/>
        <v>0</v>
      </c>
      <c r="AT289" s="62">
        <f t="shared" ca="1" si="362"/>
        <v>0</v>
      </c>
      <c r="AU289" s="62">
        <f t="shared" ca="1" si="362"/>
        <v>0</v>
      </c>
      <c r="AV289" s="62">
        <f t="shared" ca="1" si="362"/>
        <v>0</v>
      </c>
      <c r="AW289" s="62">
        <f t="shared" ca="1" si="362"/>
        <v>0</v>
      </c>
      <c r="AX289" s="62">
        <f t="shared" ca="1" si="362"/>
        <v>0</v>
      </c>
      <c r="AY289" s="62">
        <f t="shared" ca="1" si="362"/>
        <v>0</v>
      </c>
      <c r="AZ289" s="62">
        <f t="shared" ca="1" si="362"/>
        <v>0</v>
      </c>
      <c r="BA289" s="62">
        <f t="shared" ca="1" si="362"/>
        <v>0</v>
      </c>
      <c r="BB289" s="62">
        <f t="shared" ca="1" si="362"/>
        <v>0</v>
      </c>
      <c r="BC289" s="62">
        <f t="shared" ca="1" si="362"/>
        <v>0</v>
      </c>
      <c r="BD289" s="62">
        <f t="shared" ca="1" si="362"/>
        <v>0</v>
      </c>
      <c r="BE289" s="62">
        <f t="shared" ca="1" si="362"/>
        <v>0</v>
      </c>
      <c r="BF289" s="62">
        <f t="shared" ca="1" si="362"/>
        <v>0</v>
      </c>
      <c r="BH289" s="64">
        <f t="shared" ca="1" si="360"/>
        <v>0</v>
      </c>
      <c r="BI289" s="64">
        <f t="shared" ca="1" si="360"/>
        <v>0</v>
      </c>
      <c r="BJ289" s="64">
        <f t="shared" ca="1" si="360"/>
        <v>0</v>
      </c>
      <c r="BK289" s="64">
        <f t="shared" ca="1" si="360"/>
        <v>0</v>
      </c>
      <c r="BL289" s="64">
        <f t="shared" ca="1" si="360"/>
        <v>0</v>
      </c>
      <c r="BM289" s="64">
        <f t="shared" ca="1" si="360"/>
        <v>0</v>
      </c>
      <c r="BN289" s="64">
        <f t="shared" ca="1" si="360"/>
        <v>0</v>
      </c>
      <c r="BO289" s="64">
        <f t="shared" ca="1" si="360"/>
        <v>0</v>
      </c>
      <c r="BP289" s="64">
        <f t="shared" ca="1" si="360"/>
        <v>0</v>
      </c>
      <c r="BQ289" s="64">
        <f t="shared" ca="1" si="360"/>
        <v>0</v>
      </c>
      <c r="BR289" s="64">
        <f t="shared" ca="1" si="360"/>
        <v>0</v>
      </c>
      <c r="BS289" s="64">
        <f t="shared" ca="1" si="360"/>
        <v>0</v>
      </c>
      <c r="BT289" s="64">
        <f t="shared" ca="1" si="360"/>
        <v>0</v>
      </c>
      <c r="BU289" s="64">
        <f t="shared" ca="1" si="360"/>
        <v>0</v>
      </c>
      <c r="BV289" s="64">
        <f t="shared" ca="1" si="360"/>
        <v>0</v>
      </c>
      <c r="BW289" s="64">
        <f t="shared" ca="1" si="360"/>
        <v>0</v>
      </c>
      <c r="BY289" s="64">
        <f t="shared" ca="1" si="361"/>
        <v>0</v>
      </c>
      <c r="BZ289" s="64">
        <f t="shared" ca="1" si="361"/>
        <v>0</v>
      </c>
      <c r="CA289" s="64">
        <f t="shared" ca="1" si="361"/>
        <v>0</v>
      </c>
      <c r="CB289" s="64">
        <f t="shared" ca="1" si="361"/>
        <v>0</v>
      </c>
    </row>
    <row r="290" spans="2:80" s="62" customFormat="1">
      <c r="B290" s="62" t="s">
        <v>352</v>
      </c>
      <c r="C290" s="69" t="str">
        <f>'Get Started'!$D$8</f>
        <v>$</v>
      </c>
      <c r="D290" s="62" t="str">
        <f t="shared" ref="D290:D299" si="363">B290</f>
        <v>Amortization</v>
      </c>
      <c r="E290" s="62" t="s">
        <v>569</v>
      </c>
      <c r="L290" s="62">
        <f t="shared" ref="L290:U293" si="364">SUMIF($D$253:$D$279,$B290,L$253:L$279)+SUMIF($D$239:$D$248,$B290,L$239:L$248)</f>
        <v>0</v>
      </c>
      <c r="M290" s="62">
        <f t="shared" si="364"/>
        <v>0</v>
      </c>
      <c r="N290" s="62">
        <f t="shared" si="364"/>
        <v>0</v>
      </c>
      <c r="O290" s="62">
        <f t="shared" si="364"/>
        <v>0</v>
      </c>
      <c r="P290" s="62">
        <f t="shared" si="364"/>
        <v>0</v>
      </c>
      <c r="Q290" s="62">
        <f t="shared" si="364"/>
        <v>0</v>
      </c>
      <c r="R290" s="62">
        <f t="shared" si="364"/>
        <v>0</v>
      </c>
      <c r="S290" s="62">
        <f t="shared" si="364"/>
        <v>0</v>
      </c>
      <c r="T290" s="62">
        <f t="shared" si="364"/>
        <v>0</v>
      </c>
      <c r="U290" s="62">
        <f t="shared" si="364"/>
        <v>0</v>
      </c>
      <c r="V290" s="62">
        <f t="shared" ref="V290:AE293" si="365">SUMIF($D$253:$D$279,$B290,V$253:V$279)+SUMIF($D$239:$D$248,$B290,V$239:V$248)</f>
        <v>0</v>
      </c>
      <c r="W290" s="62">
        <f t="shared" si="365"/>
        <v>0</v>
      </c>
      <c r="X290" s="62">
        <f t="shared" si="365"/>
        <v>0</v>
      </c>
      <c r="Y290" s="62">
        <f t="shared" si="365"/>
        <v>0</v>
      </c>
      <c r="Z290" s="62">
        <f t="shared" si="365"/>
        <v>0</v>
      </c>
      <c r="AA290" s="62">
        <f t="shared" si="365"/>
        <v>0</v>
      </c>
      <c r="AB290" s="62">
        <f t="shared" si="365"/>
        <v>0</v>
      </c>
      <c r="AC290" s="62">
        <f t="shared" si="365"/>
        <v>0</v>
      </c>
      <c r="AD290" s="62">
        <f t="shared" si="365"/>
        <v>0</v>
      </c>
      <c r="AE290" s="62">
        <f t="shared" si="365"/>
        <v>0</v>
      </c>
      <c r="AF290" s="62">
        <f t="shared" ref="AF290:AO293" si="366">SUMIF($D$253:$D$279,$B290,AF$253:AF$279)+SUMIF($D$239:$D$248,$B290,AF$239:AF$248)</f>
        <v>0</v>
      </c>
      <c r="AG290" s="62">
        <f t="shared" si="366"/>
        <v>0</v>
      </c>
      <c r="AH290" s="62">
        <f t="shared" si="366"/>
        <v>0</v>
      </c>
      <c r="AI290" s="62">
        <f t="shared" si="366"/>
        <v>0</v>
      </c>
      <c r="AJ290" s="62">
        <f t="shared" si="366"/>
        <v>0</v>
      </c>
      <c r="AK290" s="62">
        <f t="shared" si="366"/>
        <v>0</v>
      </c>
      <c r="AL290" s="62">
        <f t="shared" si="366"/>
        <v>0</v>
      </c>
      <c r="AM290" s="62">
        <f t="shared" si="366"/>
        <v>0</v>
      </c>
      <c r="AN290" s="62">
        <f t="shared" si="366"/>
        <v>0</v>
      </c>
      <c r="AO290" s="62">
        <f t="shared" si="366"/>
        <v>0</v>
      </c>
      <c r="AP290" s="62">
        <f t="shared" ref="AP290:AY293" si="367">SUMIF($D$253:$D$279,$B290,AP$253:AP$279)+SUMIF($D$239:$D$248,$B290,AP$239:AP$248)</f>
        <v>0</v>
      </c>
      <c r="AQ290" s="62">
        <f t="shared" si="367"/>
        <v>0</v>
      </c>
      <c r="AR290" s="62">
        <f t="shared" si="367"/>
        <v>0</v>
      </c>
      <c r="AS290" s="62">
        <f t="shared" si="367"/>
        <v>0</v>
      </c>
      <c r="AT290" s="62">
        <f t="shared" si="367"/>
        <v>0</v>
      </c>
      <c r="AU290" s="62">
        <f t="shared" si="367"/>
        <v>0</v>
      </c>
      <c r="AV290" s="62">
        <f t="shared" si="367"/>
        <v>0</v>
      </c>
      <c r="AW290" s="62">
        <f t="shared" si="367"/>
        <v>0</v>
      </c>
      <c r="AX290" s="62">
        <f t="shared" si="367"/>
        <v>0</v>
      </c>
      <c r="AY290" s="62">
        <f t="shared" si="367"/>
        <v>0</v>
      </c>
      <c r="AZ290" s="62">
        <f t="shared" ref="AZ290:BF293" si="368">SUMIF($D$253:$D$279,$B290,AZ$253:AZ$279)+SUMIF($D$239:$D$248,$B290,AZ$239:AZ$248)</f>
        <v>0</v>
      </c>
      <c r="BA290" s="62">
        <f t="shared" si="368"/>
        <v>0</v>
      </c>
      <c r="BB290" s="62">
        <f t="shared" si="368"/>
        <v>0</v>
      </c>
      <c r="BC290" s="62">
        <f t="shared" si="368"/>
        <v>0</v>
      </c>
      <c r="BD290" s="62">
        <f t="shared" si="368"/>
        <v>0</v>
      </c>
      <c r="BE290" s="62">
        <f t="shared" si="368"/>
        <v>0</v>
      </c>
      <c r="BF290" s="62">
        <f t="shared" si="368"/>
        <v>0</v>
      </c>
      <c r="BH290" s="64">
        <f t="shared" ca="1" si="360"/>
        <v>0</v>
      </c>
      <c r="BI290" s="64">
        <f t="shared" ca="1" si="360"/>
        <v>0</v>
      </c>
      <c r="BJ290" s="64">
        <f t="shared" ca="1" si="360"/>
        <v>0</v>
      </c>
      <c r="BK290" s="64">
        <f t="shared" ca="1" si="360"/>
        <v>0</v>
      </c>
      <c r="BL290" s="64">
        <f t="shared" ca="1" si="360"/>
        <v>0</v>
      </c>
      <c r="BM290" s="64">
        <f t="shared" ca="1" si="360"/>
        <v>0</v>
      </c>
      <c r="BN290" s="64">
        <f t="shared" ca="1" si="360"/>
        <v>0</v>
      </c>
      <c r="BO290" s="64">
        <f t="shared" ca="1" si="360"/>
        <v>0</v>
      </c>
      <c r="BP290" s="64">
        <f t="shared" ca="1" si="360"/>
        <v>0</v>
      </c>
      <c r="BQ290" s="64">
        <f t="shared" ca="1" si="360"/>
        <v>0</v>
      </c>
      <c r="BR290" s="64">
        <f t="shared" ca="1" si="360"/>
        <v>0</v>
      </c>
      <c r="BS290" s="64">
        <f t="shared" ca="1" si="360"/>
        <v>0</v>
      </c>
      <c r="BT290" s="64">
        <f t="shared" ca="1" si="360"/>
        <v>0</v>
      </c>
      <c r="BU290" s="64">
        <f t="shared" ca="1" si="360"/>
        <v>0</v>
      </c>
      <c r="BV290" s="64">
        <f t="shared" ca="1" si="360"/>
        <v>0</v>
      </c>
      <c r="BW290" s="64">
        <f t="shared" ca="1" si="360"/>
        <v>0</v>
      </c>
      <c r="BY290" s="64">
        <f t="shared" ca="1" si="361"/>
        <v>0</v>
      </c>
      <c r="BZ290" s="64">
        <f t="shared" ca="1" si="361"/>
        <v>0</v>
      </c>
      <c r="CA290" s="64">
        <f t="shared" ca="1" si="361"/>
        <v>0</v>
      </c>
      <c r="CB290" s="64">
        <f t="shared" ca="1" si="361"/>
        <v>0</v>
      </c>
    </row>
    <row r="291" spans="2:80" s="62" customFormat="1">
      <c r="B291" s="62" t="s">
        <v>356</v>
      </c>
      <c r="C291" s="69" t="str">
        <f>'Get Started'!$D$8</f>
        <v>$</v>
      </c>
      <c r="D291" s="62" t="str">
        <f t="shared" si="363"/>
        <v>Interest Expense</v>
      </c>
      <c r="E291" s="62" t="s">
        <v>569</v>
      </c>
      <c r="L291" s="62">
        <f t="shared" si="364"/>
        <v>0</v>
      </c>
      <c r="M291" s="62">
        <f t="shared" si="364"/>
        <v>0</v>
      </c>
      <c r="N291" s="62">
        <f t="shared" si="364"/>
        <v>0</v>
      </c>
      <c r="O291" s="62">
        <f t="shared" si="364"/>
        <v>0</v>
      </c>
      <c r="P291" s="62">
        <f t="shared" si="364"/>
        <v>0</v>
      </c>
      <c r="Q291" s="62">
        <f t="shared" si="364"/>
        <v>0</v>
      </c>
      <c r="R291" s="62">
        <f t="shared" si="364"/>
        <v>0</v>
      </c>
      <c r="S291" s="62">
        <f t="shared" si="364"/>
        <v>0</v>
      </c>
      <c r="T291" s="62">
        <f t="shared" si="364"/>
        <v>0</v>
      </c>
      <c r="U291" s="62">
        <f t="shared" si="364"/>
        <v>0</v>
      </c>
      <c r="V291" s="62">
        <f t="shared" si="365"/>
        <v>0</v>
      </c>
      <c r="W291" s="62">
        <f t="shared" si="365"/>
        <v>0</v>
      </c>
      <c r="X291" s="62">
        <f t="shared" si="365"/>
        <v>0</v>
      </c>
      <c r="Y291" s="62">
        <f t="shared" si="365"/>
        <v>0</v>
      </c>
      <c r="Z291" s="62">
        <f t="shared" si="365"/>
        <v>0</v>
      </c>
      <c r="AA291" s="62">
        <f t="shared" si="365"/>
        <v>0</v>
      </c>
      <c r="AB291" s="62">
        <f t="shared" si="365"/>
        <v>0</v>
      </c>
      <c r="AC291" s="62">
        <f t="shared" si="365"/>
        <v>0</v>
      </c>
      <c r="AD291" s="62">
        <f t="shared" si="365"/>
        <v>0</v>
      </c>
      <c r="AE291" s="62">
        <f t="shared" si="365"/>
        <v>0</v>
      </c>
      <c r="AF291" s="62">
        <f t="shared" si="366"/>
        <v>0</v>
      </c>
      <c r="AG291" s="62">
        <f t="shared" si="366"/>
        <v>0</v>
      </c>
      <c r="AH291" s="62">
        <f t="shared" si="366"/>
        <v>0</v>
      </c>
      <c r="AI291" s="62">
        <f t="shared" si="366"/>
        <v>0</v>
      </c>
      <c r="AJ291" s="62">
        <f t="shared" si="366"/>
        <v>0</v>
      </c>
      <c r="AK291" s="62">
        <f t="shared" si="366"/>
        <v>0</v>
      </c>
      <c r="AL291" s="62">
        <f t="shared" si="366"/>
        <v>0</v>
      </c>
      <c r="AM291" s="62">
        <f t="shared" si="366"/>
        <v>0</v>
      </c>
      <c r="AN291" s="62">
        <f t="shared" si="366"/>
        <v>0</v>
      </c>
      <c r="AO291" s="62">
        <f t="shared" si="366"/>
        <v>0</v>
      </c>
      <c r="AP291" s="62">
        <f t="shared" si="367"/>
        <v>0</v>
      </c>
      <c r="AQ291" s="62">
        <f t="shared" si="367"/>
        <v>0</v>
      </c>
      <c r="AR291" s="62">
        <f t="shared" si="367"/>
        <v>0</v>
      </c>
      <c r="AS291" s="62">
        <f t="shared" si="367"/>
        <v>0</v>
      </c>
      <c r="AT291" s="62">
        <f t="shared" si="367"/>
        <v>0</v>
      </c>
      <c r="AU291" s="62">
        <f t="shared" si="367"/>
        <v>0</v>
      </c>
      <c r="AV291" s="62">
        <f t="shared" si="367"/>
        <v>0</v>
      </c>
      <c r="AW291" s="62">
        <f t="shared" si="367"/>
        <v>0</v>
      </c>
      <c r="AX291" s="62">
        <f t="shared" si="367"/>
        <v>0</v>
      </c>
      <c r="AY291" s="62">
        <f t="shared" si="367"/>
        <v>0</v>
      </c>
      <c r="AZ291" s="62">
        <f t="shared" si="368"/>
        <v>0</v>
      </c>
      <c r="BA291" s="62">
        <f t="shared" si="368"/>
        <v>0</v>
      </c>
      <c r="BB291" s="62">
        <f t="shared" si="368"/>
        <v>0</v>
      </c>
      <c r="BC291" s="62">
        <f t="shared" si="368"/>
        <v>0</v>
      </c>
      <c r="BD291" s="62">
        <f t="shared" si="368"/>
        <v>0</v>
      </c>
      <c r="BE291" s="62">
        <f t="shared" si="368"/>
        <v>0</v>
      </c>
      <c r="BF291" s="62">
        <f t="shared" si="368"/>
        <v>0</v>
      </c>
      <c r="BH291" s="64">
        <f t="shared" ca="1" si="360"/>
        <v>0</v>
      </c>
      <c r="BI291" s="64">
        <f t="shared" ca="1" si="360"/>
        <v>0</v>
      </c>
      <c r="BJ291" s="64">
        <f t="shared" ca="1" si="360"/>
        <v>0</v>
      </c>
      <c r="BK291" s="64">
        <f t="shared" ca="1" si="360"/>
        <v>0</v>
      </c>
      <c r="BL291" s="64">
        <f t="shared" ca="1" si="360"/>
        <v>0</v>
      </c>
      <c r="BM291" s="64">
        <f t="shared" ca="1" si="360"/>
        <v>0</v>
      </c>
      <c r="BN291" s="64">
        <f t="shared" ca="1" si="360"/>
        <v>0</v>
      </c>
      <c r="BO291" s="64">
        <f t="shared" ca="1" si="360"/>
        <v>0</v>
      </c>
      <c r="BP291" s="64">
        <f t="shared" ca="1" si="360"/>
        <v>0</v>
      </c>
      <c r="BQ291" s="64">
        <f t="shared" ca="1" si="360"/>
        <v>0</v>
      </c>
      <c r="BR291" s="64">
        <f t="shared" ca="1" si="360"/>
        <v>0</v>
      </c>
      <c r="BS291" s="64">
        <f t="shared" ca="1" si="360"/>
        <v>0</v>
      </c>
      <c r="BT291" s="64">
        <f t="shared" ca="1" si="360"/>
        <v>0</v>
      </c>
      <c r="BU291" s="64">
        <f t="shared" ca="1" si="360"/>
        <v>0</v>
      </c>
      <c r="BV291" s="64">
        <f t="shared" ca="1" si="360"/>
        <v>0</v>
      </c>
      <c r="BW291" s="64">
        <f t="shared" ca="1" si="360"/>
        <v>0</v>
      </c>
      <c r="BY291" s="64">
        <f t="shared" ca="1" si="361"/>
        <v>0</v>
      </c>
      <c r="BZ291" s="64">
        <f t="shared" ca="1" si="361"/>
        <v>0</v>
      </c>
      <c r="CA291" s="64">
        <f t="shared" ca="1" si="361"/>
        <v>0</v>
      </c>
      <c r="CB291" s="64">
        <f t="shared" ca="1" si="361"/>
        <v>0</v>
      </c>
    </row>
    <row r="292" spans="2:80" s="62" customFormat="1">
      <c r="B292" s="62" t="s">
        <v>348</v>
      </c>
      <c r="C292" s="69" t="str">
        <f>'Get Started'!$D$8</f>
        <v>$</v>
      </c>
      <c r="D292" s="62" t="str">
        <f t="shared" si="363"/>
        <v>Other Income</v>
      </c>
      <c r="E292" s="62" t="s">
        <v>570</v>
      </c>
      <c r="L292" s="62">
        <f t="shared" si="364"/>
        <v>0</v>
      </c>
      <c r="M292" s="62">
        <f t="shared" si="364"/>
        <v>0</v>
      </c>
      <c r="N292" s="62">
        <f t="shared" si="364"/>
        <v>0</v>
      </c>
      <c r="O292" s="62">
        <f t="shared" si="364"/>
        <v>0</v>
      </c>
      <c r="P292" s="62">
        <f t="shared" si="364"/>
        <v>0</v>
      </c>
      <c r="Q292" s="62">
        <f t="shared" si="364"/>
        <v>0</v>
      </c>
      <c r="R292" s="62">
        <f t="shared" si="364"/>
        <v>0</v>
      </c>
      <c r="S292" s="62">
        <f t="shared" si="364"/>
        <v>0</v>
      </c>
      <c r="T292" s="62">
        <f t="shared" si="364"/>
        <v>0</v>
      </c>
      <c r="U292" s="62">
        <f t="shared" si="364"/>
        <v>0</v>
      </c>
      <c r="V292" s="62">
        <f t="shared" si="365"/>
        <v>0</v>
      </c>
      <c r="W292" s="62">
        <f t="shared" si="365"/>
        <v>0</v>
      </c>
      <c r="X292" s="62">
        <f t="shared" si="365"/>
        <v>0</v>
      </c>
      <c r="Y292" s="62">
        <f t="shared" si="365"/>
        <v>0</v>
      </c>
      <c r="Z292" s="62">
        <f t="shared" si="365"/>
        <v>0</v>
      </c>
      <c r="AA292" s="62">
        <f t="shared" si="365"/>
        <v>0</v>
      </c>
      <c r="AB292" s="62">
        <f t="shared" si="365"/>
        <v>0</v>
      </c>
      <c r="AC292" s="62">
        <f t="shared" si="365"/>
        <v>0</v>
      </c>
      <c r="AD292" s="62">
        <f t="shared" si="365"/>
        <v>0</v>
      </c>
      <c r="AE292" s="62">
        <f t="shared" si="365"/>
        <v>0</v>
      </c>
      <c r="AF292" s="62">
        <f t="shared" si="366"/>
        <v>0</v>
      </c>
      <c r="AG292" s="62">
        <f t="shared" si="366"/>
        <v>0</v>
      </c>
      <c r="AH292" s="62">
        <f t="shared" si="366"/>
        <v>0</v>
      </c>
      <c r="AI292" s="62">
        <f t="shared" si="366"/>
        <v>0</v>
      </c>
      <c r="AJ292" s="62">
        <f t="shared" si="366"/>
        <v>0</v>
      </c>
      <c r="AK292" s="62">
        <f t="shared" si="366"/>
        <v>0</v>
      </c>
      <c r="AL292" s="62">
        <f t="shared" si="366"/>
        <v>0</v>
      </c>
      <c r="AM292" s="62">
        <f t="shared" si="366"/>
        <v>0</v>
      </c>
      <c r="AN292" s="62">
        <f t="shared" si="366"/>
        <v>0</v>
      </c>
      <c r="AO292" s="62">
        <f t="shared" si="366"/>
        <v>0</v>
      </c>
      <c r="AP292" s="62">
        <f t="shared" si="367"/>
        <v>0</v>
      </c>
      <c r="AQ292" s="62">
        <f t="shared" si="367"/>
        <v>0</v>
      </c>
      <c r="AR292" s="62">
        <f t="shared" si="367"/>
        <v>0</v>
      </c>
      <c r="AS292" s="62">
        <f t="shared" si="367"/>
        <v>0</v>
      </c>
      <c r="AT292" s="62">
        <f t="shared" si="367"/>
        <v>0</v>
      </c>
      <c r="AU292" s="62">
        <f t="shared" si="367"/>
        <v>0</v>
      </c>
      <c r="AV292" s="62">
        <f t="shared" si="367"/>
        <v>0</v>
      </c>
      <c r="AW292" s="62">
        <f t="shared" si="367"/>
        <v>0</v>
      </c>
      <c r="AX292" s="62">
        <f t="shared" si="367"/>
        <v>0</v>
      </c>
      <c r="AY292" s="62">
        <f t="shared" si="367"/>
        <v>0</v>
      </c>
      <c r="AZ292" s="62">
        <f t="shared" si="368"/>
        <v>0</v>
      </c>
      <c r="BA292" s="62">
        <f t="shared" si="368"/>
        <v>0</v>
      </c>
      <c r="BB292" s="62">
        <f t="shared" si="368"/>
        <v>0</v>
      </c>
      <c r="BC292" s="62">
        <f t="shared" si="368"/>
        <v>0</v>
      </c>
      <c r="BD292" s="62">
        <f t="shared" si="368"/>
        <v>0</v>
      </c>
      <c r="BE292" s="62">
        <f t="shared" si="368"/>
        <v>0</v>
      </c>
      <c r="BF292" s="62">
        <f t="shared" si="368"/>
        <v>0</v>
      </c>
      <c r="BH292" s="64">
        <f t="shared" ca="1" si="360"/>
        <v>0</v>
      </c>
      <c r="BI292" s="64">
        <f t="shared" ca="1" si="360"/>
        <v>0</v>
      </c>
      <c r="BJ292" s="64">
        <f t="shared" ca="1" si="360"/>
        <v>0</v>
      </c>
      <c r="BK292" s="64">
        <f t="shared" ca="1" si="360"/>
        <v>0</v>
      </c>
      <c r="BL292" s="64">
        <f t="shared" ca="1" si="360"/>
        <v>0</v>
      </c>
      <c r="BM292" s="64">
        <f t="shared" ca="1" si="360"/>
        <v>0</v>
      </c>
      <c r="BN292" s="64">
        <f t="shared" ca="1" si="360"/>
        <v>0</v>
      </c>
      <c r="BO292" s="64">
        <f t="shared" ca="1" si="360"/>
        <v>0</v>
      </c>
      <c r="BP292" s="64">
        <f t="shared" ca="1" si="360"/>
        <v>0</v>
      </c>
      <c r="BQ292" s="64">
        <f t="shared" ca="1" si="360"/>
        <v>0</v>
      </c>
      <c r="BR292" s="64">
        <f t="shared" ca="1" si="360"/>
        <v>0</v>
      </c>
      <c r="BS292" s="64">
        <f t="shared" ca="1" si="360"/>
        <v>0</v>
      </c>
      <c r="BT292" s="64">
        <f t="shared" ca="1" si="360"/>
        <v>0</v>
      </c>
      <c r="BU292" s="64">
        <f t="shared" ca="1" si="360"/>
        <v>0</v>
      </c>
      <c r="BV292" s="64">
        <f t="shared" ca="1" si="360"/>
        <v>0</v>
      </c>
      <c r="BW292" s="64">
        <f t="shared" ca="1" si="360"/>
        <v>0</v>
      </c>
      <c r="BY292" s="64">
        <f t="shared" ca="1" si="361"/>
        <v>0</v>
      </c>
      <c r="BZ292" s="64">
        <f t="shared" ca="1" si="361"/>
        <v>0</v>
      </c>
      <c r="CA292" s="64">
        <f t="shared" ca="1" si="361"/>
        <v>0</v>
      </c>
      <c r="CB292" s="64">
        <f t="shared" ca="1" si="361"/>
        <v>0</v>
      </c>
    </row>
    <row r="293" spans="2:80" s="64" customFormat="1">
      <c r="B293" s="64" t="s">
        <v>350</v>
      </c>
      <c r="C293" s="192" t="str">
        <f>'Get Started'!$D$8</f>
        <v>$</v>
      </c>
      <c r="D293" s="62" t="str">
        <f t="shared" si="363"/>
        <v>Other Expense</v>
      </c>
      <c r="E293" s="62" t="s">
        <v>569</v>
      </c>
      <c r="L293" s="62">
        <f t="shared" si="364"/>
        <v>0</v>
      </c>
      <c r="M293" s="62">
        <f t="shared" si="364"/>
        <v>0</v>
      </c>
      <c r="N293" s="62">
        <f t="shared" si="364"/>
        <v>0</v>
      </c>
      <c r="O293" s="62">
        <f t="shared" si="364"/>
        <v>0</v>
      </c>
      <c r="P293" s="62">
        <f t="shared" si="364"/>
        <v>0</v>
      </c>
      <c r="Q293" s="62">
        <f t="shared" si="364"/>
        <v>0</v>
      </c>
      <c r="R293" s="62">
        <f t="shared" si="364"/>
        <v>0</v>
      </c>
      <c r="S293" s="62">
        <f t="shared" si="364"/>
        <v>0</v>
      </c>
      <c r="T293" s="62">
        <f t="shared" si="364"/>
        <v>0</v>
      </c>
      <c r="U293" s="62">
        <f t="shared" si="364"/>
        <v>0</v>
      </c>
      <c r="V293" s="62">
        <f t="shared" si="365"/>
        <v>0</v>
      </c>
      <c r="W293" s="62">
        <f t="shared" si="365"/>
        <v>0</v>
      </c>
      <c r="X293" s="62">
        <f t="shared" si="365"/>
        <v>0</v>
      </c>
      <c r="Y293" s="62">
        <f t="shared" si="365"/>
        <v>0</v>
      </c>
      <c r="Z293" s="62">
        <f t="shared" si="365"/>
        <v>0</v>
      </c>
      <c r="AA293" s="62">
        <f t="shared" si="365"/>
        <v>0</v>
      </c>
      <c r="AB293" s="62">
        <f t="shared" si="365"/>
        <v>0</v>
      </c>
      <c r="AC293" s="62">
        <f t="shared" si="365"/>
        <v>0</v>
      </c>
      <c r="AD293" s="62">
        <f t="shared" si="365"/>
        <v>0</v>
      </c>
      <c r="AE293" s="62">
        <f t="shared" si="365"/>
        <v>0</v>
      </c>
      <c r="AF293" s="62">
        <f t="shared" si="366"/>
        <v>0</v>
      </c>
      <c r="AG293" s="62">
        <f t="shared" si="366"/>
        <v>0</v>
      </c>
      <c r="AH293" s="62">
        <f t="shared" si="366"/>
        <v>0</v>
      </c>
      <c r="AI293" s="62">
        <f t="shared" si="366"/>
        <v>0</v>
      </c>
      <c r="AJ293" s="62">
        <f t="shared" si="366"/>
        <v>0</v>
      </c>
      <c r="AK293" s="62">
        <f t="shared" si="366"/>
        <v>0</v>
      </c>
      <c r="AL293" s="62">
        <f t="shared" si="366"/>
        <v>0</v>
      </c>
      <c r="AM293" s="62">
        <f t="shared" si="366"/>
        <v>0</v>
      </c>
      <c r="AN293" s="62">
        <f t="shared" si="366"/>
        <v>0</v>
      </c>
      <c r="AO293" s="62">
        <f t="shared" si="366"/>
        <v>0</v>
      </c>
      <c r="AP293" s="62">
        <f t="shared" si="367"/>
        <v>0</v>
      </c>
      <c r="AQ293" s="62">
        <f t="shared" si="367"/>
        <v>0</v>
      </c>
      <c r="AR293" s="62">
        <f t="shared" si="367"/>
        <v>0</v>
      </c>
      <c r="AS293" s="62">
        <f t="shared" si="367"/>
        <v>0</v>
      </c>
      <c r="AT293" s="62">
        <f t="shared" si="367"/>
        <v>0</v>
      </c>
      <c r="AU293" s="62">
        <f t="shared" si="367"/>
        <v>0</v>
      </c>
      <c r="AV293" s="62">
        <f t="shared" si="367"/>
        <v>0</v>
      </c>
      <c r="AW293" s="62">
        <f t="shared" si="367"/>
        <v>0</v>
      </c>
      <c r="AX293" s="62">
        <f t="shared" si="367"/>
        <v>0</v>
      </c>
      <c r="AY293" s="62">
        <f t="shared" si="367"/>
        <v>0</v>
      </c>
      <c r="AZ293" s="62">
        <f t="shared" si="368"/>
        <v>0</v>
      </c>
      <c r="BA293" s="62">
        <f t="shared" si="368"/>
        <v>0</v>
      </c>
      <c r="BB293" s="62">
        <f t="shared" si="368"/>
        <v>0</v>
      </c>
      <c r="BC293" s="62">
        <f t="shared" si="368"/>
        <v>0</v>
      </c>
      <c r="BD293" s="62">
        <f t="shared" si="368"/>
        <v>0</v>
      </c>
      <c r="BE293" s="62">
        <f t="shared" si="368"/>
        <v>0</v>
      </c>
      <c r="BF293" s="62">
        <f t="shared" si="368"/>
        <v>0</v>
      </c>
      <c r="BH293" s="64">
        <f t="shared" ca="1" si="360"/>
        <v>0</v>
      </c>
      <c r="BI293" s="64">
        <f t="shared" ca="1" si="360"/>
        <v>0</v>
      </c>
      <c r="BJ293" s="64">
        <f t="shared" ca="1" si="360"/>
        <v>0</v>
      </c>
      <c r="BK293" s="64">
        <f t="shared" ca="1" si="360"/>
        <v>0</v>
      </c>
      <c r="BL293" s="64">
        <f t="shared" ca="1" si="360"/>
        <v>0</v>
      </c>
      <c r="BM293" s="64">
        <f t="shared" ca="1" si="360"/>
        <v>0</v>
      </c>
      <c r="BN293" s="64">
        <f t="shared" ca="1" si="360"/>
        <v>0</v>
      </c>
      <c r="BO293" s="64">
        <f t="shared" ca="1" si="360"/>
        <v>0</v>
      </c>
      <c r="BP293" s="64">
        <f t="shared" ca="1" si="360"/>
        <v>0</v>
      </c>
      <c r="BQ293" s="64">
        <f t="shared" ca="1" si="360"/>
        <v>0</v>
      </c>
      <c r="BR293" s="64">
        <f t="shared" ca="1" si="360"/>
        <v>0</v>
      </c>
      <c r="BS293" s="64">
        <f t="shared" ca="1" si="360"/>
        <v>0</v>
      </c>
      <c r="BT293" s="64">
        <f t="shared" ca="1" si="360"/>
        <v>0</v>
      </c>
      <c r="BU293" s="64">
        <f t="shared" ca="1" si="360"/>
        <v>0</v>
      </c>
      <c r="BV293" s="64">
        <f t="shared" ca="1" si="360"/>
        <v>0</v>
      </c>
      <c r="BW293" s="64">
        <f t="shared" ca="1" si="360"/>
        <v>0</v>
      </c>
      <c r="BY293" s="64">
        <f t="shared" ca="1" si="361"/>
        <v>0</v>
      </c>
      <c r="BZ293" s="64">
        <f t="shared" ca="1" si="361"/>
        <v>0</v>
      </c>
      <c r="CA293" s="64">
        <f t="shared" ca="1" si="361"/>
        <v>0</v>
      </c>
      <c r="CB293" s="64">
        <f t="shared" ca="1" si="361"/>
        <v>0</v>
      </c>
    </row>
    <row r="294" spans="2:80" s="64" customFormat="1">
      <c r="B294" s="64" t="s">
        <v>360</v>
      </c>
      <c r="C294" s="192" t="s">
        <v>29</v>
      </c>
      <c r="D294" s="64" t="str">
        <f t="shared" si="363"/>
        <v>Taxes</v>
      </c>
      <c r="E294" s="64" t="s">
        <v>583</v>
      </c>
      <c r="L294" s="64">
        <f ca="1">-1*ABS(Statements!L37)</f>
        <v>0</v>
      </c>
      <c r="M294" s="64">
        <f ca="1">-1*ABS(Statements!M37)</f>
        <v>0</v>
      </c>
      <c r="N294" s="64">
        <f ca="1">-1*ABS(Statements!N37)</f>
        <v>0</v>
      </c>
      <c r="O294" s="64">
        <f ca="1">-1*ABS(Statements!O37)</f>
        <v>0</v>
      </c>
      <c r="P294" s="64">
        <f ca="1">-1*ABS(Statements!P37)</f>
        <v>0</v>
      </c>
      <c r="Q294" s="64">
        <f ca="1">-1*ABS(Statements!Q37)</f>
        <v>0</v>
      </c>
      <c r="R294" s="64">
        <f ca="1">-1*ABS(Statements!R37)</f>
        <v>0</v>
      </c>
      <c r="S294" s="64">
        <f ca="1">-1*ABS(Statements!S37)</f>
        <v>0</v>
      </c>
      <c r="T294" s="64">
        <f ca="1">-1*ABS(Statements!T37)</f>
        <v>0</v>
      </c>
      <c r="U294" s="64">
        <f ca="1">-1*ABS(Statements!U37)</f>
        <v>0</v>
      </c>
      <c r="V294" s="64">
        <f ca="1">-1*ABS(Statements!V37)</f>
        <v>0</v>
      </c>
      <c r="W294" s="64">
        <f ca="1">-1*ABS(Statements!W37)</f>
        <v>0</v>
      </c>
      <c r="X294" s="64">
        <f ca="1">-1*ABS(Statements!X37)</f>
        <v>0</v>
      </c>
      <c r="Y294" s="64">
        <f ca="1">-1*ABS(Statements!Y37)</f>
        <v>0</v>
      </c>
      <c r="Z294" s="64">
        <f ca="1">-1*ABS(Statements!Z37)</f>
        <v>0</v>
      </c>
      <c r="AA294" s="64">
        <f ca="1">-1*ABS(Statements!AA37)</f>
        <v>0</v>
      </c>
      <c r="AB294" s="64">
        <f ca="1">-1*ABS(Statements!AB37)</f>
        <v>0</v>
      </c>
      <c r="AC294" s="64">
        <f ca="1">-1*ABS(Statements!AC37)</f>
        <v>0</v>
      </c>
      <c r="AD294" s="64">
        <f ca="1">-1*ABS(Statements!AD37)</f>
        <v>0</v>
      </c>
      <c r="AE294" s="64">
        <f ca="1">-1*ABS(Statements!AE37)</f>
        <v>0</v>
      </c>
      <c r="AF294" s="64">
        <f ca="1">-1*ABS(Statements!AF37)</f>
        <v>0</v>
      </c>
      <c r="AG294" s="64">
        <f ca="1">-1*ABS(Statements!AG37)</f>
        <v>0</v>
      </c>
      <c r="AH294" s="64">
        <f ca="1">-1*ABS(Statements!AH37)</f>
        <v>0</v>
      </c>
      <c r="AI294" s="64">
        <f ca="1">-1*ABS(Statements!AI37)</f>
        <v>0</v>
      </c>
      <c r="AJ294" s="64">
        <f ca="1">-1*ABS(Statements!AJ37)</f>
        <v>0</v>
      </c>
      <c r="AK294" s="64">
        <f ca="1">-1*ABS(Statements!AK37)</f>
        <v>0</v>
      </c>
      <c r="AL294" s="64">
        <f ca="1">-1*ABS(Statements!AL37)</f>
        <v>0</v>
      </c>
      <c r="AM294" s="64">
        <f ca="1">-1*ABS(Statements!AM37)</f>
        <v>0</v>
      </c>
      <c r="AN294" s="64">
        <f ca="1">-1*ABS(Statements!AN37)</f>
        <v>0</v>
      </c>
      <c r="AO294" s="64">
        <f ca="1">-1*ABS(Statements!AO37)</f>
        <v>0</v>
      </c>
      <c r="AP294" s="64">
        <f ca="1">-1*ABS(Statements!AP37)</f>
        <v>0</v>
      </c>
      <c r="AQ294" s="64">
        <f ca="1">-1*ABS(Statements!AQ37)</f>
        <v>0</v>
      </c>
      <c r="AR294" s="64">
        <f ca="1">-1*ABS(Statements!AR37)</f>
        <v>0</v>
      </c>
      <c r="AS294" s="64">
        <f ca="1">-1*ABS(Statements!AS37)</f>
        <v>0</v>
      </c>
      <c r="AT294" s="64">
        <f ca="1">-1*ABS(Statements!AT37)</f>
        <v>0</v>
      </c>
      <c r="AU294" s="64">
        <f ca="1">-1*ABS(Statements!AU37)</f>
        <v>0</v>
      </c>
      <c r="AV294" s="64">
        <f ca="1">-1*ABS(Statements!AV37)</f>
        <v>0</v>
      </c>
      <c r="AW294" s="64">
        <f ca="1">-1*ABS(Statements!AW37)</f>
        <v>0</v>
      </c>
      <c r="AX294" s="64">
        <f ca="1">-1*ABS(Statements!AX37)</f>
        <v>0</v>
      </c>
      <c r="AY294" s="64">
        <f ca="1">-1*ABS(Statements!AY37)</f>
        <v>0</v>
      </c>
      <c r="AZ294" s="64">
        <f ca="1">-1*ABS(Statements!AZ37)</f>
        <v>0</v>
      </c>
      <c r="BA294" s="64">
        <f ca="1">-1*ABS(Statements!BA37)</f>
        <v>0</v>
      </c>
      <c r="BB294" s="64">
        <f ca="1">-1*ABS(Statements!BB37)</f>
        <v>0</v>
      </c>
      <c r="BC294" s="64">
        <f ca="1">-1*ABS(Statements!BC37)</f>
        <v>0</v>
      </c>
      <c r="BD294" s="64">
        <f ca="1">-1*ABS(Statements!BD37)</f>
        <v>0</v>
      </c>
      <c r="BE294" s="64">
        <f ca="1">-1*ABS(Statements!BE37)</f>
        <v>0</v>
      </c>
      <c r="BF294" s="64">
        <f ca="1">-1*ABS(Statements!BF37)</f>
        <v>0</v>
      </c>
      <c r="BH294" s="64">
        <f t="shared" ca="1" si="360"/>
        <v>0</v>
      </c>
      <c r="BI294" s="64">
        <f t="shared" ca="1" si="360"/>
        <v>0</v>
      </c>
      <c r="BJ294" s="64">
        <f t="shared" ca="1" si="360"/>
        <v>0</v>
      </c>
      <c r="BK294" s="64">
        <f t="shared" ca="1" si="360"/>
        <v>0</v>
      </c>
      <c r="BL294" s="64">
        <f t="shared" ca="1" si="360"/>
        <v>0</v>
      </c>
      <c r="BM294" s="64">
        <f t="shared" ca="1" si="360"/>
        <v>0</v>
      </c>
      <c r="BN294" s="64">
        <f t="shared" ca="1" si="360"/>
        <v>0</v>
      </c>
      <c r="BO294" s="64">
        <f t="shared" ca="1" si="360"/>
        <v>0</v>
      </c>
      <c r="BP294" s="64">
        <f t="shared" ca="1" si="360"/>
        <v>0</v>
      </c>
      <c r="BQ294" s="64">
        <f t="shared" ca="1" si="360"/>
        <v>0</v>
      </c>
      <c r="BR294" s="64">
        <f t="shared" ca="1" si="360"/>
        <v>0</v>
      </c>
      <c r="BS294" s="64">
        <f t="shared" ca="1" si="360"/>
        <v>0</v>
      </c>
      <c r="BT294" s="64">
        <f t="shared" ca="1" si="360"/>
        <v>0</v>
      </c>
      <c r="BU294" s="64">
        <f t="shared" ca="1" si="360"/>
        <v>0</v>
      </c>
      <c r="BV294" s="64">
        <f t="shared" ca="1" si="360"/>
        <v>0</v>
      </c>
      <c r="BW294" s="64">
        <f t="shared" ca="1" si="360"/>
        <v>0</v>
      </c>
      <c r="BY294" s="64">
        <f t="shared" ca="1" si="361"/>
        <v>0</v>
      </c>
      <c r="BZ294" s="64">
        <f t="shared" ca="1" si="361"/>
        <v>0</v>
      </c>
      <c r="CA294" s="64">
        <f t="shared" ca="1" si="361"/>
        <v>0</v>
      </c>
      <c r="CB294" s="64">
        <f t="shared" ca="1" si="361"/>
        <v>0</v>
      </c>
    </row>
    <row r="295" spans="2:80" s="64" customFormat="1">
      <c r="B295" s="70" t="s">
        <v>471</v>
      </c>
      <c r="C295" s="192" t="s">
        <v>29</v>
      </c>
      <c r="D295" s="64" t="str">
        <f t="shared" si="363"/>
        <v>Billings</v>
      </c>
      <c r="E295" s="64" t="s">
        <v>587</v>
      </c>
      <c r="L295" s="64">
        <f ca="1">SUM(L336:L338)</f>
        <v>0</v>
      </c>
      <c r="M295" s="64">
        <f t="shared" ref="M295:BF295" ca="1" si="369">SUM(M336:M338)</f>
        <v>0</v>
      </c>
      <c r="N295" s="64">
        <f t="shared" ca="1" si="369"/>
        <v>0</v>
      </c>
      <c r="O295" s="64">
        <f t="shared" ca="1" si="369"/>
        <v>0</v>
      </c>
      <c r="P295" s="64">
        <f t="shared" ca="1" si="369"/>
        <v>0</v>
      </c>
      <c r="Q295" s="64">
        <f t="shared" ca="1" si="369"/>
        <v>0</v>
      </c>
      <c r="R295" s="64">
        <f t="shared" ca="1" si="369"/>
        <v>0</v>
      </c>
      <c r="S295" s="64">
        <f t="shared" ca="1" si="369"/>
        <v>0</v>
      </c>
      <c r="T295" s="64">
        <f t="shared" ca="1" si="369"/>
        <v>0</v>
      </c>
      <c r="U295" s="64">
        <f t="shared" ca="1" si="369"/>
        <v>0</v>
      </c>
      <c r="V295" s="64">
        <f t="shared" ca="1" si="369"/>
        <v>0</v>
      </c>
      <c r="W295" s="64">
        <f t="shared" ca="1" si="369"/>
        <v>0</v>
      </c>
      <c r="X295" s="64">
        <f t="shared" ca="1" si="369"/>
        <v>0</v>
      </c>
      <c r="Y295" s="64">
        <f t="shared" ca="1" si="369"/>
        <v>0</v>
      </c>
      <c r="Z295" s="64">
        <f t="shared" ca="1" si="369"/>
        <v>0</v>
      </c>
      <c r="AA295" s="64">
        <f t="shared" ca="1" si="369"/>
        <v>0</v>
      </c>
      <c r="AB295" s="64">
        <f t="shared" ca="1" si="369"/>
        <v>0</v>
      </c>
      <c r="AC295" s="64">
        <f t="shared" ca="1" si="369"/>
        <v>0</v>
      </c>
      <c r="AD295" s="64">
        <f t="shared" ca="1" si="369"/>
        <v>0</v>
      </c>
      <c r="AE295" s="64">
        <f t="shared" ca="1" si="369"/>
        <v>0</v>
      </c>
      <c r="AF295" s="64">
        <f t="shared" ca="1" si="369"/>
        <v>0</v>
      </c>
      <c r="AG295" s="64">
        <f t="shared" ca="1" si="369"/>
        <v>0</v>
      </c>
      <c r="AH295" s="64">
        <f t="shared" ca="1" si="369"/>
        <v>0</v>
      </c>
      <c r="AI295" s="64">
        <f t="shared" ca="1" si="369"/>
        <v>0</v>
      </c>
      <c r="AJ295" s="64">
        <f t="shared" ca="1" si="369"/>
        <v>0</v>
      </c>
      <c r="AK295" s="64">
        <f t="shared" ca="1" si="369"/>
        <v>0</v>
      </c>
      <c r="AL295" s="64">
        <f t="shared" ca="1" si="369"/>
        <v>0</v>
      </c>
      <c r="AM295" s="64">
        <f t="shared" ca="1" si="369"/>
        <v>0</v>
      </c>
      <c r="AN295" s="64">
        <f t="shared" ca="1" si="369"/>
        <v>0</v>
      </c>
      <c r="AO295" s="64">
        <f t="shared" ca="1" si="369"/>
        <v>0</v>
      </c>
      <c r="AP295" s="64">
        <f t="shared" ca="1" si="369"/>
        <v>0</v>
      </c>
      <c r="AQ295" s="64">
        <f t="shared" ca="1" si="369"/>
        <v>0</v>
      </c>
      <c r="AR295" s="64">
        <f t="shared" ca="1" si="369"/>
        <v>0</v>
      </c>
      <c r="AS295" s="64">
        <f t="shared" ca="1" si="369"/>
        <v>0</v>
      </c>
      <c r="AT295" s="64">
        <f t="shared" ca="1" si="369"/>
        <v>0</v>
      </c>
      <c r="AU295" s="64">
        <f t="shared" ca="1" si="369"/>
        <v>0</v>
      </c>
      <c r="AV295" s="64">
        <f t="shared" ca="1" si="369"/>
        <v>0</v>
      </c>
      <c r="AW295" s="64">
        <f t="shared" ca="1" si="369"/>
        <v>0</v>
      </c>
      <c r="AX295" s="64">
        <f t="shared" ca="1" si="369"/>
        <v>0</v>
      </c>
      <c r="AY295" s="64">
        <f t="shared" ca="1" si="369"/>
        <v>0</v>
      </c>
      <c r="AZ295" s="64">
        <f t="shared" ca="1" si="369"/>
        <v>0</v>
      </c>
      <c r="BA295" s="64">
        <f t="shared" ca="1" si="369"/>
        <v>0</v>
      </c>
      <c r="BB295" s="64">
        <f t="shared" ca="1" si="369"/>
        <v>0</v>
      </c>
      <c r="BC295" s="64">
        <f t="shared" ca="1" si="369"/>
        <v>0</v>
      </c>
      <c r="BD295" s="64">
        <f t="shared" ca="1" si="369"/>
        <v>0</v>
      </c>
      <c r="BE295" s="64">
        <f t="shared" ca="1" si="369"/>
        <v>0</v>
      </c>
      <c r="BF295" s="64">
        <f t="shared" ca="1" si="369"/>
        <v>0</v>
      </c>
      <c r="BH295" s="64">
        <f t="shared" ca="1" si="360"/>
        <v>0</v>
      </c>
      <c r="BI295" s="64">
        <f t="shared" ca="1" si="360"/>
        <v>0</v>
      </c>
      <c r="BJ295" s="64">
        <f t="shared" ca="1" si="360"/>
        <v>0</v>
      </c>
      <c r="BK295" s="64">
        <f t="shared" ca="1" si="360"/>
        <v>0</v>
      </c>
      <c r="BL295" s="64">
        <f t="shared" ca="1" si="360"/>
        <v>0</v>
      </c>
      <c r="BM295" s="64">
        <f t="shared" ca="1" si="360"/>
        <v>0</v>
      </c>
      <c r="BN295" s="64">
        <f t="shared" ca="1" si="360"/>
        <v>0</v>
      </c>
      <c r="BO295" s="64">
        <f t="shared" ca="1" si="360"/>
        <v>0</v>
      </c>
      <c r="BP295" s="64">
        <f t="shared" ca="1" si="360"/>
        <v>0</v>
      </c>
      <c r="BQ295" s="64">
        <f t="shared" ca="1" si="360"/>
        <v>0</v>
      </c>
      <c r="BR295" s="64">
        <f t="shared" ca="1" si="360"/>
        <v>0</v>
      </c>
      <c r="BS295" s="64">
        <f t="shared" ca="1" si="360"/>
        <v>0</v>
      </c>
      <c r="BT295" s="64">
        <f t="shared" ca="1" si="360"/>
        <v>0</v>
      </c>
      <c r="BU295" s="64">
        <f t="shared" ca="1" si="360"/>
        <v>0</v>
      </c>
      <c r="BV295" s="64">
        <f t="shared" ca="1" si="360"/>
        <v>0</v>
      </c>
      <c r="BW295" s="64">
        <f t="shared" ca="1" si="360"/>
        <v>0</v>
      </c>
      <c r="BY295" s="64">
        <f t="shared" ca="1" si="361"/>
        <v>0</v>
      </c>
      <c r="BZ295" s="64">
        <f t="shared" ca="1" si="361"/>
        <v>0</v>
      </c>
      <c r="CA295" s="64">
        <f t="shared" ca="1" si="361"/>
        <v>0</v>
      </c>
      <c r="CB295" s="64">
        <f t="shared" ca="1" si="361"/>
        <v>0</v>
      </c>
    </row>
    <row r="296" spans="2:80" s="64" customFormat="1">
      <c r="B296" s="70" t="s">
        <v>62</v>
      </c>
      <c r="C296" s="192" t="s">
        <v>29</v>
      </c>
      <c r="D296" s="64" t="str">
        <f t="shared" si="363"/>
        <v>Revenues</v>
      </c>
      <c r="E296" s="64" t="s">
        <v>588</v>
      </c>
      <c r="L296" s="64">
        <f ca="1">SUM(L339:L343)*-1</f>
        <v>0</v>
      </c>
      <c r="M296" s="64">
        <f t="shared" ref="M296:BF296" ca="1" si="370">SUM(M339:M343)*-1</f>
        <v>0</v>
      </c>
      <c r="N296" s="64">
        <f t="shared" ca="1" si="370"/>
        <v>0</v>
      </c>
      <c r="O296" s="64">
        <f t="shared" ca="1" si="370"/>
        <v>0</v>
      </c>
      <c r="P296" s="64">
        <f t="shared" ca="1" si="370"/>
        <v>0</v>
      </c>
      <c r="Q296" s="64">
        <f t="shared" ca="1" si="370"/>
        <v>0</v>
      </c>
      <c r="R296" s="64">
        <f t="shared" ca="1" si="370"/>
        <v>0</v>
      </c>
      <c r="S296" s="64">
        <f t="shared" ca="1" si="370"/>
        <v>0</v>
      </c>
      <c r="T296" s="64">
        <f t="shared" ca="1" si="370"/>
        <v>0</v>
      </c>
      <c r="U296" s="64">
        <f t="shared" ca="1" si="370"/>
        <v>0</v>
      </c>
      <c r="V296" s="64">
        <f t="shared" ca="1" si="370"/>
        <v>0</v>
      </c>
      <c r="W296" s="64">
        <f t="shared" ca="1" si="370"/>
        <v>0</v>
      </c>
      <c r="X296" s="64">
        <f t="shared" ca="1" si="370"/>
        <v>0</v>
      </c>
      <c r="Y296" s="64">
        <f t="shared" ca="1" si="370"/>
        <v>0</v>
      </c>
      <c r="Z296" s="64">
        <f t="shared" ca="1" si="370"/>
        <v>0</v>
      </c>
      <c r="AA296" s="64">
        <f t="shared" ca="1" si="370"/>
        <v>0</v>
      </c>
      <c r="AB296" s="64">
        <f t="shared" ca="1" si="370"/>
        <v>0</v>
      </c>
      <c r="AC296" s="64">
        <f t="shared" ca="1" si="370"/>
        <v>0</v>
      </c>
      <c r="AD296" s="64">
        <f t="shared" ca="1" si="370"/>
        <v>0</v>
      </c>
      <c r="AE296" s="64">
        <f t="shared" ca="1" si="370"/>
        <v>0</v>
      </c>
      <c r="AF296" s="64">
        <f t="shared" ca="1" si="370"/>
        <v>0</v>
      </c>
      <c r="AG296" s="64">
        <f t="shared" ca="1" si="370"/>
        <v>0</v>
      </c>
      <c r="AH296" s="64">
        <f t="shared" ca="1" si="370"/>
        <v>0</v>
      </c>
      <c r="AI296" s="64">
        <f t="shared" ca="1" si="370"/>
        <v>0</v>
      </c>
      <c r="AJ296" s="64">
        <f t="shared" ca="1" si="370"/>
        <v>0</v>
      </c>
      <c r="AK296" s="64">
        <f t="shared" ca="1" si="370"/>
        <v>0</v>
      </c>
      <c r="AL296" s="64">
        <f t="shared" ca="1" si="370"/>
        <v>0</v>
      </c>
      <c r="AM296" s="64">
        <f t="shared" ca="1" si="370"/>
        <v>0</v>
      </c>
      <c r="AN296" s="64">
        <f t="shared" ca="1" si="370"/>
        <v>0</v>
      </c>
      <c r="AO296" s="64">
        <f t="shared" ca="1" si="370"/>
        <v>0</v>
      </c>
      <c r="AP296" s="64">
        <f t="shared" ca="1" si="370"/>
        <v>0</v>
      </c>
      <c r="AQ296" s="64">
        <f t="shared" ca="1" si="370"/>
        <v>0</v>
      </c>
      <c r="AR296" s="64">
        <f t="shared" ca="1" si="370"/>
        <v>0</v>
      </c>
      <c r="AS296" s="64">
        <f t="shared" ca="1" si="370"/>
        <v>0</v>
      </c>
      <c r="AT296" s="64">
        <f t="shared" ca="1" si="370"/>
        <v>0</v>
      </c>
      <c r="AU296" s="64">
        <f t="shared" ca="1" si="370"/>
        <v>0</v>
      </c>
      <c r="AV296" s="64">
        <f t="shared" ca="1" si="370"/>
        <v>0</v>
      </c>
      <c r="AW296" s="64">
        <f t="shared" ca="1" si="370"/>
        <v>0</v>
      </c>
      <c r="AX296" s="64">
        <f t="shared" ca="1" si="370"/>
        <v>0</v>
      </c>
      <c r="AY296" s="64">
        <f t="shared" ca="1" si="370"/>
        <v>0</v>
      </c>
      <c r="AZ296" s="64">
        <f t="shared" ca="1" si="370"/>
        <v>0</v>
      </c>
      <c r="BA296" s="64">
        <f t="shared" ca="1" si="370"/>
        <v>0</v>
      </c>
      <c r="BB296" s="64">
        <f t="shared" ca="1" si="370"/>
        <v>0</v>
      </c>
      <c r="BC296" s="64">
        <f t="shared" ca="1" si="370"/>
        <v>0</v>
      </c>
      <c r="BD296" s="64">
        <f t="shared" ca="1" si="370"/>
        <v>0</v>
      </c>
      <c r="BE296" s="64">
        <f t="shared" ca="1" si="370"/>
        <v>0</v>
      </c>
      <c r="BF296" s="64">
        <f t="shared" ca="1" si="370"/>
        <v>0</v>
      </c>
      <c r="BH296" s="64">
        <f t="shared" ca="1" si="360"/>
        <v>0</v>
      </c>
      <c r="BI296" s="64">
        <f t="shared" ca="1" si="360"/>
        <v>0</v>
      </c>
      <c r="BJ296" s="64">
        <f t="shared" ca="1" si="360"/>
        <v>0</v>
      </c>
      <c r="BK296" s="64">
        <f t="shared" ca="1" si="360"/>
        <v>0</v>
      </c>
      <c r="BL296" s="64">
        <f t="shared" ca="1" si="360"/>
        <v>0</v>
      </c>
      <c r="BM296" s="64">
        <f t="shared" ca="1" si="360"/>
        <v>0</v>
      </c>
      <c r="BN296" s="64">
        <f t="shared" ca="1" si="360"/>
        <v>0</v>
      </c>
      <c r="BO296" s="64">
        <f t="shared" ca="1" si="360"/>
        <v>0</v>
      </c>
      <c r="BP296" s="64">
        <f t="shared" ca="1" si="360"/>
        <v>0</v>
      </c>
      <c r="BQ296" s="64">
        <f t="shared" ca="1" si="360"/>
        <v>0</v>
      </c>
      <c r="BR296" s="64">
        <f t="shared" ca="1" si="360"/>
        <v>0</v>
      </c>
      <c r="BS296" s="64">
        <f t="shared" ca="1" si="360"/>
        <v>0</v>
      </c>
      <c r="BT296" s="64">
        <f t="shared" ca="1" si="360"/>
        <v>0</v>
      </c>
      <c r="BU296" s="64">
        <f t="shared" ca="1" si="360"/>
        <v>0</v>
      </c>
      <c r="BV296" s="64">
        <f t="shared" ca="1" si="360"/>
        <v>0</v>
      </c>
      <c r="BW296" s="64">
        <f t="shared" ca="1" si="360"/>
        <v>0</v>
      </c>
      <c r="BY296" s="64">
        <f t="shared" ca="1" si="361"/>
        <v>0</v>
      </c>
      <c r="BZ296" s="64">
        <f t="shared" ca="1" si="361"/>
        <v>0</v>
      </c>
      <c r="CA296" s="64">
        <f t="shared" ca="1" si="361"/>
        <v>0</v>
      </c>
      <c r="CB296" s="64">
        <f t="shared" ca="1" si="361"/>
        <v>0</v>
      </c>
    </row>
    <row r="297" spans="2:80" s="64" customFormat="1">
      <c r="B297" s="70" t="s">
        <v>369</v>
      </c>
      <c r="C297" s="192" t="s">
        <v>29</v>
      </c>
      <c r="D297" s="64" t="str">
        <f t="shared" ref="D297" si="371">B297</f>
        <v>Cash</v>
      </c>
      <c r="E297" s="64" t="s">
        <v>589</v>
      </c>
      <c r="L297" s="64">
        <f ca="1">SUM(L349:L350)*-1</f>
        <v>0</v>
      </c>
      <c r="M297" s="64">
        <f t="shared" ref="M297:BF297" ca="1" si="372">SUM(M349:M350)*-1</f>
        <v>0</v>
      </c>
      <c r="N297" s="64">
        <f t="shared" ca="1" si="372"/>
        <v>0</v>
      </c>
      <c r="O297" s="64">
        <f t="shared" ca="1" si="372"/>
        <v>0</v>
      </c>
      <c r="P297" s="64">
        <f t="shared" ca="1" si="372"/>
        <v>0</v>
      </c>
      <c r="Q297" s="64">
        <f t="shared" ca="1" si="372"/>
        <v>0</v>
      </c>
      <c r="R297" s="64">
        <f t="shared" ca="1" si="372"/>
        <v>0</v>
      </c>
      <c r="S297" s="64">
        <f t="shared" ca="1" si="372"/>
        <v>0</v>
      </c>
      <c r="T297" s="64">
        <f t="shared" ca="1" si="372"/>
        <v>0</v>
      </c>
      <c r="U297" s="64">
        <f t="shared" ca="1" si="372"/>
        <v>0</v>
      </c>
      <c r="V297" s="64">
        <f t="shared" ca="1" si="372"/>
        <v>0</v>
      </c>
      <c r="W297" s="64">
        <f t="shared" ca="1" si="372"/>
        <v>0</v>
      </c>
      <c r="X297" s="64">
        <f t="shared" ca="1" si="372"/>
        <v>0</v>
      </c>
      <c r="Y297" s="64">
        <f t="shared" ca="1" si="372"/>
        <v>0</v>
      </c>
      <c r="Z297" s="64">
        <f t="shared" ca="1" si="372"/>
        <v>0</v>
      </c>
      <c r="AA297" s="64">
        <f t="shared" ca="1" si="372"/>
        <v>0</v>
      </c>
      <c r="AB297" s="64">
        <f t="shared" ca="1" si="372"/>
        <v>0</v>
      </c>
      <c r="AC297" s="64">
        <f t="shared" ca="1" si="372"/>
        <v>0</v>
      </c>
      <c r="AD297" s="64">
        <f t="shared" ca="1" si="372"/>
        <v>0</v>
      </c>
      <c r="AE297" s="64">
        <f t="shared" ca="1" si="372"/>
        <v>0</v>
      </c>
      <c r="AF297" s="64">
        <f t="shared" ca="1" si="372"/>
        <v>0</v>
      </c>
      <c r="AG297" s="64">
        <f t="shared" ca="1" si="372"/>
        <v>0</v>
      </c>
      <c r="AH297" s="64">
        <f t="shared" ca="1" si="372"/>
        <v>0</v>
      </c>
      <c r="AI297" s="64">
        <f t="shared" ca="1" si="372"/>
        <v>0</v>
      </c>
      <c r="AJ297" s="64">
        <f t="shared" ca="1" si="372"/>
        <v>0</v>
      </c>
      <c r="AK297" s="64">
        <f t="shared" ca="1" si="372"/>
        <v>0</v>
      </c>
      <c r="AL297" s="64">
        <f t="shared" ca="1" si="372"/>
        <v>0</v>
      </c>
      <c r="AM297" s="64">
        <f t="shared" ca="1" si="372"/>
        <v>0</v>
      </c>
      <c r="AN297" s="64">
        <f t="shared" ca="1" si="372"/>
        <v>0</v>
      </c>
      <c r="AO297" s="64">
        <f t="shared" ca="1" si="372"/>
        <v>0</v>
      </c>
      <c r="AP297" s="64">
        <f t="shared" ca="1" si="372"/>
        <v>0</v>
      </c>
      <c r="AQ297" s="64">
        <f t="shared" ca="1" si="372"/>
        <v>0</v>
      </c>
      <c r="AR297" s="64">
        <f t="shared" ca="1" si="372"/>
        <v>0</v>
      </c>
      <c r="AS297" s="64">
        <f t="shared" ca="1" si="372"/>
        <v>0</v>
      </c>
      <c r="AT297" s="64">
        <f t="shared" ca="1" si="372"/>
        <v>0</v>
      </c>
      <c r="AU297" s="64">
        <f t="shared" ca="1" si="372"/>
        <v>0</v>
      </c>
      <c r="AV297" s="64">
        <f t="shared" ca="1" si="372"/>
        <v>0</v>
      </c>
      <c r="AW297" s="64">
        <f t="shared" ca="1" si="372"/>
        <v>0</v>
      </c>
      <c r="AX297" s="64">
        <f t="shared" ca="1" si="372"/>
        <v>0</v>
      </c>
      <c r="AY297" s="64">
        <f t="shared" ca="1" si="372"/>
        <v>0</v>
      </c>
      <c r="AZ297" s="64">
        <f t="shared" ca="1" si="372"/>
        <v>0</v>
      </c>
      <c r="BA297" s="64">
        <f t="shared" ca="1" si="372"/>
        <v>0</v>
      </c>
      <c r="BB297" s="64">
        <f t="shared" ca="1" si="372"/>
        <v>0</v>
      </c>
      <c r="BC297" s="64">
        <f t="shared" ca="1" si="372"/>
        <v>0</v>
      </c>
      <c r="BD297" s="64">
        <f t="shared" ca="1" si="372"/>
        <v>0</v>
      </c>
      <c r="BE297" s="64">
        <f t="shared" ca="1" si="372"/>
        <v>0</v>
      </c>
      <c r="BF297" s="64">
        <f t="shared" ca="1" si="372"/>
        <v>0</v>
      </c>
      <c r="BH297" s="64">
        <f t="shared" ca="1" si="360"/>
        <v>0</v>
      </c>
      <c r="BI297" s="64">
        <f t="shared" ca="1" si="360"/>
        <v>0</v>
      </c>
      <c r="BJ297" s="64">
        <f t="shared" ca="1" si="360"/>
        <v>0</v>
      </c>
      <c r="BK297" s="64">
        <f t="shared" ca="1" si="360"/>
        <v>0</v>
      </c>
      <c r="BL297" s="64">
        <f t="shared" ca="1" si="360"/>
        <v>0</v>
      </c>
      <c r="BM297" s="64">
        <f t="shared" ca="1" si="360"/>
        <v>0</v>
      </c>
      <c r="BN297" s="64">
        <f t="shared" ca="1" si="360"/>
        <v>0</v>
      </c>
      <c r="BO297" s="64">
        <f t="shared" ca="1" si="360"/>
        <v>0</v>
      </c>
      <c r="BP297" s="64">
        <f t="shared" ca="1" si="360"/>
        <v>0</v>
      </c>
      <c r="BQ297" s="64">
        <f t="shared" ca="1" si="360"/>
        <v>0</v>
      </c>
      <c r="BR297" s="64">
        <f t="shared" ca="1" si="360"/>
        <v>0</v>
      </c>
      <c r="BS297" s="64">
        <f t="shared" ca="1" si="360"/>
        <v>0</v>
      </c>
      <c r="BT297" s="64">
        <f t="shared" ca="1" si="360"/>
        <v>0</v>
      </c>
      <c r="BU297" s="64">
        <f t="shared" ca="1" si="360"/>
        <v>0</v>
      </c>
      <c r="BV297" s="64">
        <f t="shared" ca="1" si="360"/>
        <v>0</v>
      </c>
      <c r="BW297" s="64">
        <f t="shared" ref="BW297" ca="1" si="373">SUMIFS($L297:$BF297,$L$6:$BF$6,BW$6,$L$7:$BF$7,BW$7)</f>
        <v>0</v>
      </c>
      <c r="BY297" s="64">
        <f t="shared" ca="1" si="361"/>
        <v>0</v>
      </c>
      <c r="BZ297" s="64">
        <f t="shared" ca="1" si="361"/>
        <v>0</v>
      </c>
      <c r="CA297" s="64">
        <f t="shared" ca="1" si="361"/>
        <v>0</v>
      </c>
      <c r="CB297" s="64">
        <f t="shared" ca="1" si="361"/>
        <v>0</v>
      </c>
    </row>
    <row r="298" spans="2:80" s="62" customFormat="1">
      <c r="B298" s="139" t="s">
        <v>296</v>
      </c>
      <c r="C298" s="192" t="s">
        <v>29</v>
      </c>
      <c r="D298" s="62" t="s">
        <v>485</v>
      </c>
      <c r="E298" s="64" t="s">
        <v>586</v>
      </c>
      <c r="L298" s="62">
        <f>SUMIFS(L$282:L$294,$D$282:$D$294,$D298)</f>
        <v>0</v>
      </c>
      <c r="M298" s="62">
        <f t="shared" ref="M298:BF299" si="374">SUMIFS(M$282:M$294,$D$282:$D$294,$D298)</f>
        <v>0</v>
      </c>
      <c r="N298" s="62">
        <f t="shared" si="374"/>
        <v>0</v>
      </c>
      <c r="O298" s="62">
        <f t="shared" si="374"/>
        <v>0</v>
      </c>
      <c r="P298" s="62">
        <f t="shared" si="374"/>
        <v>0</v>
      </c>
      <c r="Q298" s="62">
        <f t="shared" si="374"/>
        <v>0</v>
      </c>
      <c r="R298" s="62">
        <f t="shared" si="374"/>
        <v>0</v>
      </c>
      <c r="S298" s="62">
        <f t="shared" si="374"/>
        <v>0</v>
      </c>
      <c r="T298" s="62">
        <f t="shared" si="374"/>
        <v>0</v>
      </c>
      <c r="U298" s="62">
        <f t="shared" si="374"/>
        <v>0</v>
      </c>
      <c r="V298" s="62">
        <f t="shared" si="374"/>
        <v>0</v>
      </c>
      <c r="W298" s="62">
        <f t="shared" si="374"/>
        <v>0</v>
      </c>
      <c r="X298" s="62">
        <f t="shared" si="374"/>
        <v>0</v>
      </c>
      <c r="Y298" s="62">
        <f t="shared" si="374"/>
        <v>0</v>
      </c>
      <c r="Z298" s="62">
        <f t="shared" si="374"/>
        <v>0</v>
      </c>
      <c r="AA298" s="62">
        <f t="shared" si="374"/>
        <v>0</v>
      </c>
      <c r="AB298" s="62">
        <f t="shared" si="374"/>
        <v>0</v>
      </c>
      <c r="AC298" s="62">
        <f t="shared" si="374"/>
        <v>0</v>
      </c>
      <c r="AD298" s="62">
        <f t="shared" si="374"/>
        <v>0</v>
      </c>
      <c r="AE298" s="62">
        <f t="shared" si="374"/>
        <v>0</v>
      </c>
      <c r="AF298" s="62">
        <f t="shared" si="374"/>
        <v>0</v>
      </c>
      <c r="AG298" s="62">
        <f t="shared" si="374"/>
        <v>0</v>
      </c>
      <c r="AH298" s="62">
        <f t="shared" si="374"/>
        <v>0</v>
      </c>
      <c r="AI298" s="62">
        <f t="shared" si="374"/>
        <v>0</v>
      </c>
      <c r="AJ298" s="62">
        <f t="shared" si="374"/>
        <v>0</v>
      </c>
      <c r="AK298" s="62">
        <f t="shared" si="374"/>
        <v>0</v>
      </c>
      <c r="AL298" s="62">
        <f t="shared" si="374"/>
        <v>0</v>
      </c>
      <c r="AM298" s="62">
        <f t="shared" si="374"/>
        <v>0</v>
      </c>
      <c r="AN298" s="62">
        <f t="shared" si="374"/>
        <v>0</v>
      </c>
      <c r="AO298" s="62">
        <f t="shared" si="374"/>
        <v>0</v>
      </c>
      <c r="AP298" s="62">
        <f t="shared" si="374"/>
        <v>0</v>
      </c>
      <c r="AQ298" s="62">
        <f t="shared" si="374"/>
        <v>0</v>
      </c>
      <c r="AR298" s="62">
        <f t="shared" si="374"/>
        <v>0</v>
      </c>
      <c r="AS298" s="62">
        <f t="shared" si="374"/>
        <v>0</v>
      </c>
      <c r="AT298" s="62">
        <f t="shared" si="374"/>
        <v>0</v>
      </c>
      <c r="AU298" s="62">
        <f t="shared" si="374"/>
        <v>0</v>
      </c>
      <c r="AV298" s="62">
        <f t="shared" si="374"/>
        <v>0</v>
      </c>
      <c r="AW298" s="62">
        <f t="shared" si="374"/>
        <v>0</v>
      </c>
      <c r="AX298" s="62">
        <f t="shared" si="374"/>
        <v>0</v>
      </c>
      <c r="AY298" s="62">
        <f t="shared" si="374"/>
        <v>0</v>
      </c>
      <c r="AZ298" s="62">
        <f t="shared" si="374"/>
        <v>0</v>
      </c>
      <c r="BA298" s="62">
        <f t="shared" si="374"/>
        <v>0</v>
      </c>
      <c r="BB298" s="62">
        <f t="shared" si="374"/>
        <v>0</v>
      </c>
      <c r="BC298" s="62">
        <f t="shared" si="374"/>
        <v>0</v>
      </c>
      <c r="BD298" s="62">
        <f t="shared" si="374"/>
        <v>0</v>
      </c>
      <c r="BE298" s="62">
        <f t="shared" si="374"/>
        <v>0</v>
      </c>
      <c r="BF298" s="62">
        <f t="shared" si="374"/>
        <v>0</v>
      </c>
      <c r="BH298" s="64">
        <f t="shared" ref="BH298:BW299" ca="1" si="375">SUMIFS($L298:$BF298,$L$6:$BF$6,BH$6,$L$7:$BF$7,BH$7)</f>
        <v>0</v>
      </c>
      <c r="BI298" s="64">
        <f t="shared" ca="1" si="375"/>
        <v>0</v>
      </c>
      <c r="BJ298" s="64">
        <f t="shared" ca="1" si="375"/>
        <v>0</v>
      </c>
      <c r="BK298" s="64">
        <f t="shared" ca="1" si="375"/>
        <v>0</v>
      </c>
      <c r="BL298" s="64">
        <f t="shared" ca="1" si="375"/>
        <v>0</v>
      </c>
      <c r="BM298" s="64">
        <f t="shared" ca="1" si="375"/>
        <v>0</v>
      </c>
      <c r="BN298" s="64">
        <f t="shared" ca="1" si="375"/>
        <v>0</v>
      </c>
      <c r="BO298" s="64">
        <f t="shared" ca="1" si="375"/>
        <v>0</v>
      </c>
      <c r="BP298" s="64">
        <f t="shared" ca="1" si="375"/>
        <v>0</v>
      </c>
      <c r="BQ298" s="64">
        <f t="shared" ca="1" si="375"/>
        <v>0</v>
      </c>
      <c r="BR298" s="64">
        <f t="shared" ca="1" si="375"/>
        <v>0</v>
      </c>
      <c r="BS298" s="64">
        <f t="shared" ca="1" si="375"/>
        <v>0</v>
      </c>
      <c r="BT298" s="64">
        <f t="shared" ca="1" si="375"/>
        <v>0</v>
      </c>
      <c r="BU298" s="64">
        <f t="shared" ca="1" si="375"/>
        <v>0</v>
      </c>
      <c r="BV298" s="64">
        <f t="shared" ca="1" si="375"/>
        <v>0</v>
      </c>
      <c r="BW298" s="64">
        <f t="shared" ca="1" si="375"/>
        <v>0</v>
      </c>
      <c r="BX298" s="64"/>
      <c r="BY298" s="64">
        <f t="shared" ca="1" si="361"/>
        <v>0</v>
      </c>
      <c r="BZ298" s="64">
        <f t="shared" ca="1" si="361"/>
        <v>0</v>
      </c>
      <c r="CA298" s="64">
        <f t="shared" ca="1" si="361"/>
        <v>0</v>
      </c>
      <c r="CB298" s="64">
        <f t="shared" ca="1" si="361"/>
        <v>0</v>
      </c>
    </row>
    <row r="299" spans="2:80" s="62" customFormat="1">
      <c r="B299" s="139" t="s">
        <v>341</v>
      </c>
      <c r="C299" s="192" t="s">
        <v>29</v>
      </c>
      <c r="D299" s="62" t="str">
        <f t="shared" si="363"/>
        <v>SG&amp;A</v>
      </c>
      <c r="E299" s="64" t="s">
        <v>586</v>
      </c>
      <c r="L299" s="62">
        <f>SUMIFS(L$282:L$294,$D$282:$D$294,$D299)</f>
        <v>0</v>
      </c>
      <c r="M299" s="62">
        <f t="shared" si="374"/>
        <v>0</v>
      </c>
      <c r="N299" s="62">
        <f t="shared" si="374"/>
        <v>0</v>
      </c>
      <c r="O299" s="62">
        <f t="shared" si="374"/>
        <v>0</v>
      </c>
      <c r="P299" s="62">
        <f t="shared" si="374"/>
        <v>0</v>
      </c>
      <c r="Q299" s="62">
        <f t="shared" si="374"/>
        <v>0</v>
      </c>
      <c r="R299" s="62">
        <f t="shared" si="374"/>
        <v>0</v>
      </c>
      <c r="S299" s="62">
        <f t="shared" si="374"/>
        <v>0</v>
      </c>
      <c r="T299" s="62">
        <f t="shared" si="374"/>
        <v>0</v>
      </c>
      <c r="U299" s="62">
        <f t="shared" si="374"/>
        <v>0</v>
      </c>
      <c r="V299" s="62">
        <f t="shared" si="374"/>
        <v>0</v>
      </c>
      <c r="W299" s="62">
        <f t="shared" si="374"/>
        <v>0</v>
      </c>
      <c r="X299" s="62">
        <f t="shared" si="374"/>
        <v>0</v>
      </c>
      <c r="Y299" s="62">
        <f t="shared" si="374"/>
        <v>0</v>
      </c>
      <c r="Z299" s="62">
        <f t="shared" si="374"/>
        <v>0</v>
      </c>
      <c r="AA299" s="62">
        <f t="shared" si="374"/>
        <v>0</v>
      </c>
      <c r="AB299" s="62">
        <f t="shared" si="374"/>
        <v>0</v>
      </c>
      <c r="AC299" s="62">
        <f t="shared" si="374"/>
        <v>0</v>
      </c>
      <c r="AD299" s="62">
        <f t="shared" si="374"/>
        <v>0</v>
      </c>
      <c r="AE299" s="62">
        <f t="shared" si="374"/>
        <v>0</v>
      </c>
      <c r="AF299" s="62">
        <f t="shared" si="374"/>
        <v>0</v>
      </c>
      <c r="AG299" s="62">
        <f t="shared" si="374"/>
        <v>0</v>
      </c>
      <c r="AH299" s="62">
        <f t="shared" si="374"/>
        <v>0</v>
      </c>
      <c r="AI299" s="62">
        <f t="shared" si="374"/>
        <v>0</v>
      </c>
      <c r="AJ299" s="62">
        <f t="shared" si="374"/>
        <v>0</v>
      </c>
      <c r="AK299" s="62">
        <f t="shared" si="374"/>
        <v>0</v>
      </c>
      <c r="AL299" s="62">
        <f t="shared" si="374"/>
        <v>0</v>
      </c>
      <c r="AM299" s="62">
        <f t="shared" si="374"/>
        <v>0</v>
      </c>
      <c r="AN299" s="62">
        <f t="shared" si="374"/>
        <v>0</v>
      </c>
      <c r="AO299" s="62">
        <f t="shared" si="374"/>
        <v>0</v>
      </c>
      <c r="AP299" s="62">
        <f t="shared" si="374"/>
        <v>0</v>
      </c>
      <c r="AQ299" s="62">
        <f t="shared" si="374"/>
        <v>0</v>
      </c>
      <c r="AR299" s="62">
        <f t="shared" si="374"/>
        <v>0</v>
      </c>
      <c r="AS299" s="62">
        <f t="shared" si="374"/>
        <v>0</v>
      </c>
      <c r="AT299" s="62">
        <f t="shared" si="374"/>
        <v>0</v>
      </c>
      <c r="AU299" s="62">
        <f t="shared" si="374"/>
        <v>0</v>
      </c>
      <c r="AV299" s="62">
        <f t="shared" si="374"/>
        <v>0</v>
      </c>
      <c r="AW299" s="62">
        <f t="shared" si="374"/>
        <v>0</v>
      </c>
      <c r="AX299" s="62">
        <f t="shared" si="374"/>
        <v>0</v>
      </c>
      <c r="AY299" s="62">
        <f t="shared" si="374"/>
        <v>0</v>
      </c>
      <c r="AZ299" s="62">
        <f t="shared" si="374"/>
        <v>0</v>
      </c>
      <c r="BA299" s="62">
        <f t="shared" si="374"/>
        <v>0</v>
      </c>
      <c r="BB299" s="62">
        <f t="shared" si="374"/>
        <v>0</v>
      </c>
      <c r="BC299" s="62">
        <f t="shared" si="374"/>
        <v>0</v>
      </c>
      <c r="BD299" s="62">
        <f t="shared" si="374"/>
        <v>0</v>
      </c>
      <c r="BE299" s="62">
        <f t="shared" si="374"/>
        <v>0</v>
      </c>
      <c r="BF299" s="62">
        <f t="shared" si="374"/>
        <v>0</v>
      </c>
      <c r="BH299" s="64">
        <f t="shared" ca="1" si="375"/>
        <v>0</v>
      </c>
      <c r="BI299" s="64">
        <f t="shared" ca="1" si="375"/>
        <v>0</v>
      </c>
      <c r="BJ299" s="64">
        <f t="shared" ca="1" si="375"/>
        <v>0</v>
      </c>
      <c r="BK299" s="64">
        <f t="shared" ca="1" si="375"/>
        <v>0</v>
      </c>
      <c r="BL299" s="64">
        <f t="shared" ca="1" si="375"/>
        <v>0</v>
      </c>
      <c r="BM299" s="64">
        <f t="shared" ca="1" si="375"/>
        <v>0</v>
      </c>
      <c r="BN299" s="64">
        <f t="shared" ca="1" si="375"/>
        <v>0</v>
      </c>
      <c r="BO299" s="64">
        <f t="shared" ca="1" si="375"/>
        <v>0</v>
      </c>
      <c r="BP299" s="64">
        <f t="shared" ca="1" si="375"/>
        <v>0</v>
      </c>
      <c r="BQ299" s="64">
        <f t="shared" ca="1" si="375"/>
        <v>0</v>
      </c>
      <c r="BR299" s="64">
        <f t="shared" ca="1" si="375"/>
        <v>0</v>
      </c>
      <c r="BS299" s="64">
        <f t="shared" ca="1" si="375"/>
        <v>0</v>
      </c>
      <c r="BT299" s="64">
        <f t="shared" ca="1" si="375"/>
        <v>0</v>
      </c>
      <c r="BU299" s="64">
        <f t="shared" ca="1" si="375"/>
        <v>0</v>
      </c>
      <c r="BV299" s="64">
        <f t="shared" ca="1" si="375"/>
        <v>0</v>
      </c>
      <c r="BW299" s="64">
        <f t="shared" ca="1" si="375"/>
        <v>0</v>
      </c>
      <c r="BX299" s="64"/>
      <c r="BY299" s="64">
        <f t="shared" ca="1" si="361"/>
        <v>0</v>
      </c>
      <c r="BZ299" s="64">
        <f t="shared" ca="1" si="361"/>
        <v>0</v>
      </c>
      <c r="CA299" s="64">
        <f t="shared" ca="1" si="361"/>
        <v>0</v>
      </c>
      <c r="CB299" s="64">
        <f t="shared" ca="1" si="361"/>
        <v>0</v>
      </c>
    </row>
    <row r="300" spans="2:80" s="62" customFormat="1">
      <c r="B300" s="139"/>
      <c r="C300" s="63"/>
      <c r="BH300" s="64"/>
      <c r="BI300" s="64"/>
      <c r="BJ300" s="64"/>
      <c r="BK300" s="64"/>
      <c r="BL300" s="64"/>
      <c r="BM300" s="64"/>
      <c r="BN300" s="64"/>
      <c r="BO300" s="64"/>
      <c r="BP300" s="64"/>
      <c r="BQ300" s="64"/>
      <c r="BR300" s="64"/>
      <c r="BS300" s="64"/>
      <c r="BT300" s="64"/>
      <c r="BU300" s="64"/>
      <c r="BV300" s="64"/>
      <c r="BW300" s="64"/>
      <c r="BY300" s="64"/>
      <c r="BZ300" s="64"/>
      <c r="CA300" s="64"/>
      <c r="CB300" s="64"/>
    </row>
    <row r="301" spans="2:80" s="62" customFormat="1">
      <c r="C301" s="63"/>
      <c r="BH301" s="64"/>
      <c r="BI301" s="64"/>
      <c r="BJ301" s="64"/>
      <c r="BK301" s="64"/>
      <c r="BL301" s="64"/>
      <c r="BM301" s="64"/>
      <c r="BN301" s="64"/>
      <c r="BO301" s="64"/>
      <c r="BP301" s="64"/>
      <c r="BQ301" s="64"/>
      <c r="BR301" s="64"/>
      <c r="BS301" s="64"/>
      <c r="BT301" s="64"/>
      <c r="BU301" s="64"/>
      <c r="BV301" s="64"/>
      <c r="BW301" s="64"/>
      <c r="BY301" s="64"/>
      <c r="BZ301" s="64"/>
      <c r="CA301" s="64"/>
      <c r="CB301" s="64"/>
    </row>
    <row r="302" spans="2:80" s="62" customFormat="1" collapsed="1">
      <c r="B302" s="48" t="s">
        <v>93</v>
      </c>
      <c r="C302" s="63"/>
    </row>
    <row r="303" spans="2:80" s="62" customFormat="1">
      <c r="B303" s="62" t="s">
        <v>3</v>
      </c>
      <c r="C303" s="63" t="str">
        <f>'Get Started'!$D$8</f>
        <v>$</v>
      </c>
      <c r="D303" s="62" t="s">
        <v>71</v>
      </c>
      <c r="L303" s="71">
        <f>'Get Started'!D11</f>
        <v>0</v>
      </c>
      <c r="M303" s="62">
        <f t="shared" ref="M303:BF303" ca="1" si="376">L319</f>
        <v>0</v>
      </c>
      <c r="N303" s="62">
        <f t="shared" ca="1" si="376"/>
        <v>0</v>
      </c>
      <c r="O303" s="62">
        <f t="shared" ca="1" si="376"/>
        <v>0</v>
      </c>
      <c r="P303" s="62">
        <f t="shared" ca="1" si="376"/>
        <v>0</v>
      </c>
      <c r="Q303" s="62">
        <f t="shared" ca="1" si="376"/>
        <v>0</v>
      </c>
      <c r="R303" s="62">
        <f t="shared" ca="1" si="376"/>
        <v>0</v>
      </c>
      <c r="S303" s="62">
        <f t="shared" ca="1" si="376"/>
        <v>0</v>
      </c>
      <c r="T303" s="62">
        <f t="shared" ca="1" si="376"/>
        <v>0</v>
      </c>
      <c r="U303" s="62">
        <f t="shared" ca="1" si="376"/>
        <v>0</v>
      </c>
      <c r="V303" s="62">
        <f t="shared" ca="1" si="376"/>
        <v>0</v>
      </c>
      <c r="W303" s="62">
        <f t="shared" ca="1" si="376"/>
        <v>0</v>
      </c>
      <c r="X303" s="62">
        <f t="shared" ca="1" si="376"/>
        <v>0</v>
      </c>
      <c r="Y303" s="62">
        <f t="shared" ca="1" si="376"/>
        <v>0</v>
      </c>
      <c r="Z303" s="62">
        <f t="shared" ca="1" si="376"/>
        <v>0</v>
      </c>
      <c r="AA303" s="62">
        <f t="shared" ca="1" si="376"/>
        <v>0</v>
      </c>
      <c r="AB303" s="62">
        <f t="shared" ca="1" si="376"/>
        <v>0</v>
      </c>
      <c r="AC303" s="62">
        <f t="shared" ca="1" si="376"/>
        <v>0</v>
      </c>
      <c r="AD303" s="62">
        <f t="shared" ca="1" si="376"/>
        <v>0</v>
      </c>
      <c r="AE303" s="62">
        <f t="shared" ca="1" si="376"/>
        <v>0</v>
      </c>
      <c r="AF303" s="62">
        <f t="shared" ca="1" si="376"/>
        <v>0</v>
      </c>
      <c r="AG303" s="62">
        <f t="shared" ca="1" si="376"/>
        <v>0</v>
      </c>
      <c r="AH303" s="62">
        <f t="shared" ca="1" si="376"/>
        <v>0</v>
      </c>
      <c r="AI303" s="62">
        <f t="shared" ca="1" si="376"/>
        <v>0</v>
      </c>
      <c r="AJ303" s="62">
        <f t="shared" ca="1" si="376"/>
        <v>0</v>
      </c>
      <c r="AK303" s="62">
        <f t="shared" ca="1" si="376"/>
        <v>0</v>
      </c>
      <c r="AL303" s="62">
        <f t="shared" ca="1" si="376"/>
        <v>0</v>
      </c>
      <c r="AM303" s="62">
        <f t="shared" ca="1" si="376"/>
        <v>0</v>
      </c>
      <c r="AN303" s="62">
        <f t="shared" ca="1" si="376"/>
        <v>0</v>
      </c>
      <c r="AO303" s="62">
        <f t="shared" ca="1" si="376"/>
        <v>0</v>
      </c>
      <c r="AP303" s="62">
        <f t="shared" ca="1" si="376"/>
        <v>0</v>
      </c>
      <c r="AQ303" s="62">
        <f t="shared" ca="1" si="376"/>
        <v>0</v>
      </c>
      <c r="AR303" s="62">
        <f t="shared" ca="1" si="376"/>
        <v>0</v>
      </c>
      <c r="AS303" s="62">
        <f t="shared" ca="1" si="376"/>
        <v>0</v>
      </c>
      <c r="AT303" s="62">
        <f t="shared" ca="1" si="376"/>
        <v>0</v>
      </c>
      <c r="AU303" s="62">
        <f t="shared" ca="1" si="376"/>
        <v>0</v>
      </c>
      <c r="AV303" s="62">
        <f t="shared" ca="1" si="376"/>
        <v>0</v>
      </c>
      <c r="AW303" s="62">
        <f t="shared" ca="1" si="376"/>
        <v>0</v>
      </c>
      <c r="AX303" s="62">
        <f t="shared" ca="1" si="376"/>
        <v>0</v>
      </c>
      <c r="AY303" s="62">
        <f t="shared" ca="1" si="376"/>
        <v>0</v>
      </c>
      <c r="AZ303" s="62">
        <f t="shared" ca="1" si="376"/>
        <v>0</v>
      </c>
      <c r="BA303" s="62">
        <f t="shared" ca="1" si="376"/>
        <v>0</v>
      </c>
      <c r="BB303" s="62">
        <f t="shared" ca="1" si="376"/>
        <v>0</v>
      </c>
      <c r="BC303" s="62">
        <f t="shared" ca="1" si="376"/>
        <v>0</v>
      </c>
      <c r="BD303" s="62">
        <f t="shared" ca="1" si="376"/>
        <v>0</v>
      </c>
      <c r="BE303" s="62">
        <f t="shared" ca="1" si="376"/>
        <v>0</v>
      </c>
      <c r="BF303" s="62">
        <f t="shared" ca="1" si="376"/>
        <v>0</v>
      </c>
      <c r="BH303" s="62">
        <f>L303</f>
        <v>0</v>
      </c>
      <c r="BI303" s="62">
        <f t="shared" ref="BI303:BW303" ca="1" si="377">BH319</f>
        <v>0</v>
      </c>
      <c r="BJ303" s="62">
        <f t="shared" ca="1" si="377"/>
        <v>0</v>
      </c>
      <c r="BK303" s="62">
        <f t="shared" ca="1" si="377"/>
        <v>0</v>
      </c>
      <c r="BL303" s="62">
        <f t="shared" ca="1" si="377"/>
        <v>0</v>
      </c>
      <c r="BM303" s="62">
        <f t="shared" ca="1" si="377"/>
        <v>0</v>
      </c>
      <c r="BN303" s="62">
        <f t="shared" ca="1" si="377"/>
        <v>0</v>
      </c>
      <c r="BO303" s="62">
        <f t="shared" ca="1" si="377"/>
        <v>0</v>
      </c>
      <c r="BP303" s="62">
        <f t="shared" ca="1" si="377"/>
        <v>0</v>
      </c>
      <c r="BQ303" s="62">
        <f t="shared" ca="1" si="377"/>
        <v>0</v>
      </c>
      <c r="BR303" s="62">
        <f t="shared" ca="1" si="377"/>
        <v>0</v>
      </c>
      <c r="BS303" s="62">
        <f t="shared" ca="1" si="377"/>
        <v>0</v>
      </c>
      <c r="BT303" s="62">
        <f t="shared" ca="1" si="377"/>
        <v>0</v>
      </c>
      <c r="BU303" s="62">
        <f t="shared" ca="1" si="377"/>
        <v>0</v>
      </c>
      <c r="BV303" s="62">
        <f t="shared" ca="1" si="377"/>
        <v>0</v>
      </c>
      <c r="BW303" s="62">
        <f t="shared" ca="1" si="377"/>
        <v>0</v>
      </c>
      <c r="BY303" s="62">
        <f>L303</f>
        <v>0</v>
      </c>
      <c r="BZ303" s="62">
        <f ca="1">BY319</f>
        <v>0</v>
      </c>
      <c r="CA303" s="62">
        <f ca="1">BZ319</f>
        <v>0</v>
      </c>
      <c r="CB303" s="62">
        <f ca="1">CA319</f>
        <v>0</v>
      </c>
    </row>
    <row r="304" spans="2:80" s="62" customFormat="1">
      <c r="C304" s="63"/>
    </row>
    <row r="305" spans="2:80" s="62" customFormat="1" collapsed="1">
      <c r="B305" s="139" t="s">
        <v>44</v>
      </c>
      <c r="C305" s="63" t="str">
        <f>'Get Started'!$D$8</f>
        <v>$</v>
      </c>
      <c r="D305" s="62" t="s">
        <v>479</v>
      </c>
      <c r="L305" s="62">
        <f ca="1">L296</f>
        <v>0</v>
      </c>
      <c r="M305" s="62">
        <f t="shared" ref="M305:BF305" ca="1" si="378">M296</f>
        <v>0</v>
      </c>
      <c r="N305" s="62">
        <f t="shared" ca="1" si="378"/>
        <v>0</v>
      </c>
      <c r="O305" s="62">
        <f t="shared" ca="1" si="378"/>
        <v>0</v>
      </c>
      <c r="P305" s="62">
        <f t="shared" ca="1" si="378"/>
        <v>0</v>
      </c>
      <c r="Q305" s="62">
        <f t="shared" ca="1" si="378"/>
        <v>0</v>
      </c>
      <c r="R305" s="62">
        <f t="shared" ca="1" si="378"/>
        <v>0</v>
      </c>
      <c r="S305" s="62">
        <f t="shared" ca="1" si="378"/>
        <v>0</v>
      </c>
      <c r="T305" s="62">
        <f t="shared" ca="1" si="378"/>
        <v>0</v>
      </c>
      <c r="U305" s="62">
        <f t="shared" ca="1" si="378"/>
        <v>0</v>
      </c>
      <c r="V305" s="62">
        <f t="shared" ca="1" si="378"/>
        <v>0</v>
      </c>
      <c r="W305" s="62">
        <f t="shared" ca="1" si="378"/>
        <v>0</v>
      </c>
      <c r="X305" s="62">
        <f t="shared" ca="1" si="378"/>
        <v>0</v>
      </c>
      <c r="Y305" s="62">
        <f t="shared" ca="1" si="378"/>
        <v>0</v>
      </c>
      <c r="Z305" s="62">
        <f t="shared" ca="1" si="378"/>
        <v>0</v>
      </c>
      <c r="AA305" s="62">
        <f t="shared" ca="1" si="378"/>
        <v>0</v>
      </c>
      <c r="AB305" s="62">
        <f t="shared" ca="1" si="378"/>
        <v>0</v>
      </c>
      <c r="AC305" s="62">
        <f t="shared" ca="1" si="378"/>
        <v>0</v>
      </c>
      <c r="AD305" s="62">
        <f t="shared" ca="1" si="378"/>
        <v>0</v>
      </c>
      <c r="AE305" s="62">
        <f t="shared" ca="1" si="378"/>
        <v>0</v>
      </c>
      <c r="AF305" s="62">
        <f t="shared" ca="1" si="378"/>
        <v>0</v>
      </c>
      <c r="AG305" s="62">
        <f t="shared" ca="1" si="378"/>
        <v>0</v>
      </c>
      <c r="AH305" s="62">
        <f t="shared" ca="1" si="378"/>
        <v>0</v>
      </c>
      <c r="AI305" s="62">
        <f t="shared" ca="1" si="378"/>
        <v>0</v>
      </c>
      <c r="AJ305" s="62">
        <f t="shared" ca="1" si="378"/>
        <v>0</v>
      </c>
      <c r="AK305" s="62">
        <f t="shared" ca="1" si="378"/>
        <v>0</v>
      </c>
      <c r="AL305" s="62">
        <f t="shared" ca="1" si="378"/>
        <v>0</v>
      </c>
      <c r="AM305" s="62">
        <f t="shared" ca="1" si="378"/>
        <v>0</v>
      </c>
      <c r="AN305" s="62">
        <f t="shared" ca="1" si="378"/>
        <v>0</v>
      </c>
      <c r="AO305" s="62">
        <f t="shared" ca="1" si="378"/>
        <v>0</v>
      </c>
      <c r="AP305" s="62">
        <f t="shared" ca="1" si="378"/>
        <v>0</v>
      </c>
      <c r="AQ305" s="62">
        <f t="shared" ca="1" si="378"/>
        <v>0</v>
      </c>
      <c r="AR305" s="62">
        <f t="shared" ca="1" si="378"/>
        <v>0</v>
      </c>
      <c r="AS305" s="62">
        <f t="shared" ca="1" si="378"/>
        <v>0</v>
      </c>
      <c r="AT305" s="62">
        <f t="shared" ca="1" si="378"/>
        <v>0</v>
      </c>
      <c r="AU305" s="62">
        <f t="shared" ca="1" si="378"/>
        <v>0</v>
      </c>
      <c r="AV305" s="62">
        <f t="shared" ca="1" si="378"/>
        <v>0</v>
      </c>
      <c r="AW305" s="62">
        <f t="shared" ca="1" si="378"/>
        <v>0</v>
      </c>
      <c r="AX305" s="62">
        <f t="shared" ca="1" si="378"/>
        <v>0</v>
      </c>
      <c r="AY305" s="62">
        <f t="shared" ca="1" si="378"/>
        <v>0</v>
      </c>
      <c r="AZ305" s="62">
        <f t="shared" ca="1" si="378"/>
        <v>0</v>
      </c>
      <c r="BA305" s="62">
        <f t="shared" ca="1" si="378"/>
        <v>0</v>
      </c>
      <c r="BB305" s="62">
        <f t="shared" ca="1" si="378"/>
        <v>0</v>
      </c>
      <c r="BC305" s="62">
        <f t="shared" ca="1" si="378"/>
        <v>0</v>
      </c>
      <c r="BD305" s="62">
        <f t="shared" ca="1" si="378"/>
        <v>0</v>
      </c>
      <c r="BE305" s="62">
        <f t="shared" ca="1" si="378"/>
        <v>0</v>
      </c>
      <c r="BF305" s="62">
        <f t="shared" ca="1" si="378"/>
        <v>0</v>
      </c>
      <c r="BH305" s="64">
        <f t="shared" ref="BH305:BW317" ca="1" si="379">SUMIFS($L305:$BF305,$L$6:$BF$6,BH$6,$L$7:$BF$7,BH$7)</f>
        <v>0</v>
      </c>
      <c r="BI305" s="64">
        <f t="shared" ca="1" si="379"/>
        <v>0</v>
      </c>
      <c r="BJ305" s="64">
        <f t="shared" ca="1" si="379"/>
        <v>0</v>
      </c>
      <c r="BK305" s="64">
        <f t="shared" ca="1" si="379"/>
        <v>0</v>
      </c>
      <c r="BL305" s="64">
        <f t="shared" ca="1" si="379"/>
        <v>0</v>
      </c>
      <c r="BM305" s="64">
        <f t="shared" ca="1" si="379"/>
        <v>0</v>
      </c>
      <c r="BN305" s="64">
        <f t="shared" ca="1" si="379"/>
        <v>0</v>
      </c>
      <c r="BO305" s="64">
        <f t="shared" ca="1" si="379"/>
        <v>0</v>
      </c>
      <c r="BP305" s="64">
        <f t="shared" ca="1" si="379"/>
        <v>0</v>
      </c>
      <c r="BQ305" s="64">
        <f t="shared" ca="1" si="379"/>
        <v>0</v>
      </c>
      <c r="BR305" s="64">
        <f t="shared" ca="1" si="379"/>
        <v>0</v>
      </c>
      <c r="BS305" s="64">
        <f t="shared" ca="1" si="379"/>
        <v>0</v>
      </c>
      <c r="BT305" s="64">
        <f t="shared" ca="1" si="379"/>
        <v>0</v>
      </c>
      <c r="BU305" s="64">
        <f t="shared" ca="1" si="379"/>
        <v>0</v>
      </c>
      <c r="BV305" s="64">
        <f t="shared" ca="1" si="379"/>
        <v>0</v>
      </c>
      <c r="BW305" s="64">
        <f t="shared" ca="1" si="379"/>
        <v>0</v>
      </c>
      <c r="BY305" s="64">
        <f t="shared" ref="BY305:CB317" ca="1" si="380">SUMIFS($L305:$BF305,$L$6:$BF$6,BY$6)</f>
        <v>0</v>
      </c>
      <c r="BZ305" s="64">
        <f t="shared" ca="1" si="380"/>
        <v>0</v>
      </c>
      <c r="CA305" s="64">
        <f t="shared" ca="1" si="380"/>
        <v>0</v>
      </c>
      <c r="CB305" s="64">
        <f t="shared" ca="1" si="380"/>
        <v>0</v>
      </c>
    </row>
    <row r="306" spans="2:80" s="62" customFormat="1">
      <c r="B306" s="62" t="s">
        <v>464</v>
      </c>
      <c r="C306" s="63" t="str">
        <f>'Get Started'!$D$8</f>
        <v>$</v>
      </c>
      <c r="D306" s="62" t="s">
        <v>467</v>
      </c>
      <c r="L306" s="62">
        <f t="shared" ref="L306:BF306" si="381">-1*ABS(L299)</f>
        <v>0</v>
      </c>
      <c r="M306" s="62">
        <f t="shared" si="381"/>
        <v>0</v>
      </c>
      <c r="N306" s="62">
        <f t="shared" si="381"/>
        <v>0</v>
      </c>
      <c r="O306" s="62">
        <f t="shared" si="381"/>
        <v>0</v>
      </c>
      <c r="P306" s="62">
        <f t="shared" si="381"/>
        <v>0</v>
      </c>
      <c r="Q306" s="62">
        <f t="shared" si="381"/>
        <v>0</v>
      </c>
      <c r="R306" s="62">
        <f t="shared" si="381"/>
        <v>0</v>
      </c>
      <c r="S306" s="62">
        <f t="shared" si="381"/>
        <v>0</v>
      </c>
      <c r="T306" s="62">
        <f t="shared" si="381"/>
        <v>0</v>
      </c>
      <c r="U306" s="62">
        <f t="shared" si="381"/>
        <v>0</v>
      </c>
      <c r="V306" s="62">
        <f t="shared" si="381"/>
        <v>0</v>
      </c>
      <c r="W306" s="62">
        <f t="shared" si="381"/>
        <v>0</v>
      </c>
      <c r="X306" s="62">
        <f t="shared" si="381"/>
        <v>0</v>
      </c>
      <c r="Y306" s="62">
        <f t="shared" si="381"/>
        <v>0</v>
      </c>
      <c r="Z306" s="62">
        <f t="shared" si="381"/>
        <v>0</v>
      </c>
      <c r="AA306" s="62">
        <f t="shared" si="381"/>
        <v>0</v>
      </c>
      <c r="AB306" s="62">
        <f t="shared" si="381"/>
        <v>0</v>
      </c>
      <c r="AC306" s="62">
        <f t="shared" si="381"/>
        <v>0</v>
      </c>
      <c r="AD306" s="62">
        <f t="shared" si="381"/>
        <v>0</v>
      </c>
      <c r="AE306" s="62">
        <f t="shared" si="381"/>
        <v>0</v>
      </c>
      <c r="AF306" s="62">
        <f t="shared" si="381"/>
        <v>0</v>
      </c>
      <c r="AG306" s="62">
        <f t="shared" si="381"/>
        <v>0</v>
      </c>
      <c r="AH306" s="62">
        <f t="shared" si="381"/>
        <v>0</v>
      </c>
      <c r="AI306" s="62">
        <f t="shared" si="381"/>
        <v>0</v>
      </c>
      <c r="AJ306" s="62">
        <f t="shared" si="381"/>
        <v>0</v>
      </c>
      <c r="AK306" s="62">
        <f t="shared" si="381"/>
        <v>0</v>
      </c>
      <c r="AL306" s="62">
        <f t="shared" si="381"/>
        <v>0</v>
      </c>
      <c r="AM306" s="62">
        <f t="shared" si="381"/>
        <v>0</v>
      </c>
      <c r="AN306" s="62">
        <f t="shared" si="381"/>
        <v>0</v>
      </c>
      <c r="AO306" s="62">
        <f t="shared" si="381"/>
        <v>0</v>
      </c>
      <c r="AP306" s="62">
        <f t="shared" si="381"/>
        <v>0</v>
      </c>
      <c r="AQ306" s="62">
        <f t="shared" si="381"/>
        <v>0</v>
      </c>
      <c r="AR306" s="62">
        <f t="shared" si="381"/>
        <v>0</v>
      </c>
      <c r="AS306" s="62">
        <f t="shared" si="381"/>
        <v>0</v>
      </c>
      <c r="AT306" s="62">
        <f t="shared" si="381"/>
        <v>0</v>
      </c>
      <c r="AU306" s="62">
        <f t="shared" si="381"/>
        <v>0</v>
      </c>
      <c r="AV306" s="62">
        <f t="shared" si="381"/>
        <v>0</v>
      </c>
      <c r="AW306" s="62">
        <f t="shared" si="381"/>
        <v>0</v>
      </c>
      <c r="AX306" s="62">
        <f t="shared" si="381"/>
        <v>0</v>
      </c>
      <c r="AY306" s="62">
        <f t="shared" si="381"/>
        <v>0</v>
      </c>
      <c r="AZ306" s="62">
        <f t="shared" si="381"/>
        <v>0</v>
      </c>
      <c r="BA306" s="62">
        <f t="shared" si="381"/>
        <v>0</v>
      </c>
      <c r="BB306" s="62">
        <f t="shared" si="381"/>
        <v>0</v>
      </c>
      <c r="BC306" s="62">
        <f t="shared" si="381"/>
        <v>0</v>
      </c>
      <c r="BD306" s="62">
        <f t="shared" si="381"/>
        <v>0</v>
      </c>
      <c r="BE306" s="62">
        <f t="shared" si="381"/>
        <v>0</v>
      </c>
      <c r="BF306" s="62">
        <f t="shared" si="381"/>
        <v>0</v>
      </c>
      <c r="BH306" s="64">
        <f t="shared" ca="1" si="379"/>
        <v>0</v>
      </c>
      <c r="BI306" s="64">
        <f t="shared" ca="1" si="379"/>
        <v>0</v>
      </c>
      <c r="BJ306" s="64">
        <f t="shared" ca="1" si="379"/>
        <v>0</v>
      </c>
      <c r="BK306" s="64">
        <f t="shared" ca="1" si="379"/>
        <v>0</v>
      </c>
      <c r="BL306" s="64">
        <f t="shared" ca="1" si="379"/>
        <v>0</v>
      </c>
      <c r="BM306" s="64">
        <f t="shared" ca="1" si="379"/>
        <v>0</v>
      </c>
      <c r="BN306" s="64">
        <f t="shared" ca="1" si="379"/>
        <v>0</v>
      </c>
      <c r="BO306" s="64">
        <f t="shared" ca="1" si="379"/>
        <v>0</v>
      </c>
      <c r="BP306" s="64">
        <f t="shared" ca="1" si="379"/>
        <v>0</v>
      </c>
      <c r="BQ306" s="64">
        <f t="shared" ca="1" si="379"/>
        <v>0</v>
      </c>
      <c r="BR306" s="64">
        <f t="shared" ca="1" si="379"/>
        <v>0</v>
      </c>
      <c r="BS306" s="64">
        <f t="shared" ca="1" si="379"/>
        <v>0</v>
      </c>
      <c r="BT306" s="64">
        <f t="shared" ca="1" si="379"/>
        <v>0</v>
      </c>
      <c r="BU306" s="64">
        <f t="shared" ca="1" si="379"/>
        <v>0</v>
      </c>
      <c r="BV306" s="64">
        <f t="shared" ca="1" si="379"/>
        <v>0</v>
      </c>
      <c r="BW306" s="64">
        <f t="shared" ca="1" si="379"/>
        <v>0</v>
      </c>
      <c r="BY306" s="64">
        <f t="shared" ca="1" si="380"/>
        <v>0</v>
      </c>
      <c r="BZ306" s="64">
        <f t="shared" ca="1" si="380"/>
        <v>0</v>
      </c>
      <c r="CA306" s="64">
        <f t="shared" ca="1" si="380"/>
        <v>0</v>
      </c>
      <c r="CB306" s="64">
        <f t="shared" ca="1" si="380"/>
        <v>0</v>
      </c>
    </row>
    <row r="307" spans="2:80" s="62" customFormat="1">
      <c r="B307" s="62" t="s">
        <v>465</v>
      </c>
      <c r="C307" s="63" t="str">
        <f>'Get Started'!$D$8</f>
        <v>$</v>
      </c>
      <c r="D307" s="62" t="s">
        <v>468</v>
      </c>
      <c r="L307" s="62">
        <f t="shared" ref="L307:BF307" si="382">-1*ABS(L298)</f>
        <v>0</v>
      </c>
      <c r="M307" s="62">
        <f t="shared" si="382"/>
        <v>0</v>
      </c>
      <c r="N307" s="62">
        <f t="shared" si="382"/>
        <v>0</v>
      </c>
      <c r="O307" s="62">
        <f t="shared" si="382"/>
        <v>0</v>
      </c>
      <c r="P307" s="62">
        <f t="shared" si="382"/>
        <v>0</v>
      </c>
      <c r="Q307" s="62">
        <f t="shared" si="382"/>
        <v>0</v>
      </c>
      <c r="R307" s="62">
        <f t="shared" si="382"/>
        <v>0</v>
      </c>
      <c r="S307" s="62">
        <f t="shared" si="382"/>
        <v>0</v>
      </c>
      <c r="T307" s="62">
        <f t="shared" si="382"/>
        <v>0</v>
      </c>
      <c r="U307" s="62">
        <f t="shared" si="382"/>
        <v>0</v>
      </c>
      <c r="V307" s="62">
        <f t="shared" si="382"/>
        <v>0</v>
      </c>
      <c r="W307" s="62">
        <f t="shared" si="382"/>
        <v>0</v>
      </c>
      <c r="X307" s="62">
        <f t="shared" si="382"/>
        <v>0</v>
      </c>
      <c r="Y307" s="62">
        <f t="shared" si="382"/>
        <v>0</v>
      </c>
      <c r="Z307" s="62">
        <f t="shared" si="382"/>
        <v>0</v>
      </c>
      <c r="AA307" s="62">
        <f t="shared" si="382"/>
        <v>0</v>
      </c>
      <c r="AB307" s="62">
        <f t="shared" si="382"/>
        <v>0</v>
      </c>
      <c r="AC307" s="62">
        <f t="shared" si="382"/>
        <v>0</v>
      </c>
      <c r="AD307" s="62">
        <f t="shared" si="382"/>
        <v>0</v>
      </c>
      <c r="AE307" s="62">
        <f t="shared" si="382"/>
        <v>0</v>
      </c>
      <c r="AF307" s="62">
        <f t="shared" si="382"/>
        <v>0</v>
      </c>
      <c r="AG307" s="62">
        <f t="shared" si="382"/>
        <v>0</v>
      </c>
      <c r="AH307" s="62">
        <f t="shared" si="382"/>
        <v>0</v>
      </c>
      <c r="AI307" s="62">
        <f t="shared" si="382"/>
        <v>0</v>
      </c>
      <c r="AJ307" s="62">
        <f t="shared" si="382"/>
        <v>0</v>
      </c>
      <c r="AK307" s="62">
        <f t="shared" si="382"/>
        <v>0</v>
      </c>
      <c r="AL307" s="62">
        <f t="shared" si="382"/>
        <v>0</v>
      </c>
      <c r="AM307" s="62">
        <f t="shared" si="382"/>
        <v>0</v>
      </c>
      <c r="AN307" s="62">
        <f t="shared" si="382"/>
        <v>0</v>
      </c>
      <c r="AO307" s="62">
        <f t="shared" si="382"/>
        <v>0</v>
      </c>
      <c r="AP307" s="62">
        <f t="shared" si="382"/>
        <v>0</v>
      </c>
      <c r="AQ307" s="62">
        <f t="shared" si="382"/>
        <v>0</v>
      </c>
      <c r="AR307" s="62">
        <f t="shared" si="382"/>
        <v>0</v>
      </c>
      <c r="AS307" s="62">
        <f t="shared" si="382"/>
        <v>0</v>
      </c>
      <c r="AT307" s="62">
        <f t="shared" si="382"/>
        <v>0</v>
      </c>
      <c r="AU307" s="62">
        <f t="shared" si="382"/>
        <v>0</v>
      </c>
      <c r="AV307" s="62">
        <f t="shared" si="382"/>
        <v>0</v>
      </c>
      <c r="AW307" s="62">
        <f t="shared" si="382"/>
        <v>0</v>
      </c>
      <c r="AX307" s="62">
        <f t="shared" si="382"/>
        <v>0</v>
      </c>
      <c r="AY307" s="62">
        <f t="shared" si="382"/>
        <v>0</v>
      </c>
      <c r="AZ307" s="62">
        <f t="shared" si="382"/>
        <v>0</v>
      </c>
      <c r="BA307" s="62">
        <f t="shared" si="382"/>
        <v>0</v>
      </c>
      <c r="BB307" s="62">
        <f t="shared" si="382"/>
        <v>0</v>
      </c>
      <c r="BC307" s="62">
        <f t="shared" si="382"/>
        <v>0</v>
      </c>
      <c r="BD307" s="62">
        <f t="shared" si="382"/>
        <v>0</v>
      </c>
      <c r="BE307" s="62">
        <f t="shared" si="382"/>
        <v>0</v>
      </c>
      <c r="BF307" s="62">
        <f t="shared" si="382"/>
        <v>0</v>
      </c>
      <c r="BH307" s="64">
        <f t="shared" ca="1" si="379"/>
        <v>0</v>
      </c>
      <c r="BI307" s="64">
        <f t="shared" ca="1" si="379"/>
        <v>0</v>
      </c>
      <c r="BJ307" s="64">
        <f t="shared" ca="1" si="379"/>
        <v>0</v>
      </c>
      <c r="BK307" s="64">
        <f t="shared" ca="1" si="379"/>
        <v>0</v>
      </c>
      <c r="BL307" s="64">
        <f t="shared" ca="1" si="379"/>
        <v>0</v>
      </c>
      <c r="BM307" s="64">
        <f t="shared" ca="1" si="379"/>
        <v>0</v>
      </c>
      <c r="BN307" s="64">
        <f t="shared" ca="1" si="379"/>
        <v>0</v>
      </c>
      <c r="BO307" s="64">
        <f t="shared" ca="1" si="379"/>
        <v>0</v>
      </c>
      <c r="BP307" s="64">
        <f t="shared" ca="1" si="379"/>
        <v>0</v>
      </c>
      <c r="BQ307" s="64">
        <f t="shared" ca="1" si="379"/>
        <v>0</v>
      </c>
      <c r="BR307" s="64">
        <f t="shared" ca="1" si="379"/>
        <v>0</v>
      </c>
      <c r="BS307" s="64">
        <f t="shared" ca="1" si="379"/>
        <v>0</v>
      </c>
      <c r="BT307" s="64">
        <f t="shared" ca="1" si="379"/>
        <v>0</v>
      </c>
      <c r="BU307" s="64">
        <f t="shared" ca="1" si="379"/>
        <v>0</v>
      </c>
      <c r="BV307" s="64">
        <f t="shared" ca="1" si="379"/>
        <v>0</v>
      </c>
      <c r="BW307" s="64">
        <f t="shared" ca="1" si="379"/>
        <v>0</v>
      </c>
      <c r="BY307" s="64">
        <f t="shared" ca="1" si="380"/>
        <v>0</v>
      </c>
      <c r="BZ307" s="64">
        <f t="shared" ca="1" si="380"/>
        <v>0</v>
      </c>
      <c r="CA307" s="64">
        <f t="shared" ca="1" si="380"/>
        <v>0</v>
      </c>
      <c r="CB307" s="64">
        <f t="shared" ca="1" si="380"/>
        <v>0</v>
      </c>
    </row>
    <row r="308" spans="2:80" s="62" customFormat="1">
      <c r="B308" s="62" t="s">
        <v>466</v>
      </c>
      <c r="C308" s="63" t="str">
        <f>'Get Started'!$D$8</f>
        <v>$</v>
      </c>
      <c r="D308" s="62" t="s">
        <v>469</v>
      </c>
      <c r="L308" s="62">
        <f t="shared" ref="L308:BF308" si="383">-1*ABS(L288)</f>
        <v>0</v>
      </c>
      <c r="M308" s="62">
        <f t="shared" si="383"/>
        <v>0</v>
      </c>
      <c r="N308" s="62">
        <f t="shared" si="383"/>
        <v>0</v>
      </c>
      <c r="O308" s="62">
        <f t="shared" si="383"/>
        <v>0</v>
      </c>
      <c r="P308" s="62">
        <f t="shared" si="383"/>
        <v>0</v>
      </c>
      <c r="Q308" s="62">
        <f t="shared" si="383"/>
        <v>0</v>
      </c>
      <c r="R308" s="62">
        <f t="shared" si="383"/>
        <v>0</v>
      </c>
      <c r="S308" s="62">
        <f t="shared" si="383"/>
        <v>0</v>
      </c>
      <c r="T308" s="62">
        <f t="shared" si="383"/>
        <v>0</v>
      </c>
      <c r="U308" s="62">
        <f t="shared" si="383"/>
        <v>0</v>
      </c>
      <c r="V308" s="62">
        <f t="shared" si="383"/>
        <v>0</v>
      </c>
      <c r="W308" s="62">
        <f t="shared" si="383"/>
        <v>0</v>
      </c>
      <c r="X308" s="62">
        <f t="shared" si="383"/>
        <v>0</v>
      </c>
      <c r="Y308" s="62">
        <f t="shared" si="383"/>
        <v>0</v>
      </c>
      <c r="Z308" s="62">
        <f t="shared" si="383"/>
        <v>0</v>
      </c>
      <c r="AA308" s="62">
        <f t="shared" si="383"/>
        <v>0</v>
      </c>
      <c r="AB308" s="62">
        <f t="shared" si="383"/>
        <v>0</v>
      </c>
      <c r="AC308" s="62">
        <f t="shared" si="383"/>
        <v>0</v>
      </c>
      <c r="AD308" s="62">
        <f t="shared" si="383"/>
        <v>0</v>
      </c>
      <c r="AE308" s="62">
        <f t="shared" si="383"/>
        <v>0</v>
      </c>
      <c r="AF308" s="62">
        <f t="shared" si="383"/>
        <v>0</v>
      </c>
      <c r="AG308" s="62">
        <f t="shared" si="383"/>
        <v>0</v>
      </c>
      <c r="AH308" s="62">
        <f t="shared" si="383"/>
        <v>0</v>
      </c>
      <c r="AI308" s="62">
        <f t="shared" si="383"/>
        <v>0</v>
      </c>
      <c r="AJ308" s="62">
        <f t="shared" si="383"/>
        <v>0</v>
      </c>
      <c r="AK308" s="62">
        <f t="shared" si="383"/>
        <v>0</v>
      </c>
      <c r="AL308" s="62">
        <f t="shared" si="383"/>
        <v>0</v>
      </c>
      <c r="AM308" s="62">
        <f t="shared" si="383"/>
        <v>0</v>
      </c>
      <c r="AN308" s="62">
        <f t="shared" si="383"/>
        <v>0</v>
      </c>
      <c r="AO308" s="62">
        <f t="shared" si="383"/>
        <v>0</v>
      </c>
      <c r="AP308" s="62">
        <f t="shared" si="383"/>
        <v>0</v>
      </c>
      <c r="AQ308" s="62">
        <f t="shared" si="383"/>
        <v>0</v>
      </c>
      <c r="AR308" s="62">
        <f t="shared" si="383"/>
        <v>0</v>
      </c>
      <c r="AS308" s="62">
        <f t="shared" si="383"/>
        <v>0</v>
      </c>
      <c r="AT308" s="62">
        <f t="shared" si="383"/>
        <v>0</v>
      </c>
      <c r="AU308" s="62">
        <f t="shared" si="383"/>
        <v>0</v>
      </c>
      <c r="AV308" s="62">
        <f t="shared" si="383"/>
        <v>0</v>
      </c>
      <c r="AW308" s="62">
        <f t="shared" si="383"/>
        <v>0</v>
      </c>
      <c r="AX308" s="62">
        <f t="shared" si="383"/>
        <v>0</v>
      </c>
      <c r="AY308" s="62">
        <f t="shared" si="383"/>
        <v>0</v>
      </c>
      <c r="AZ308" s="62">
        <f t="shared" si="383"/>
        <v>0</v>
      </c>
      <c r="BA308" s="62">
        <f t="shared" si="383"/>
        <v>0</v>
      </c>
      <c r="BB308" s="62">
        <f t="shared" si="383"/>
        <v>0</v>
      </c>
      <c r="BC308" s="62">
        <f t="shared" si="383"/>
        <v>0</v>
      </c>
      <c r="BD308" s="62">
        <f t="shared" si="383"/>
        <v>0</v>
      </c>
      <c r="BE308" s="62">
        <f t="shared" si="383"/>
        <v>0</v>
      </c>
      <c r="BF308" s="62">
        <f t="shared" si="383"/>
        <v>0</v>
      </c>
      <c r="BH308" s="64">
        <f t="shared" ca="1" si="379"/>
        <v>0</v>
      </c>
      <c r="BI308" s="64">
        <f t="shared" ca="1" si="379"/>
        <v>0</v>
      </c>
      <c r="BJ308" s="64">
        <f t="shared" ca="1" si="379"/>
        <v>0</v>
      </c>
      <c r="BK308" s="64">
        <f t="shared" ca="1" si="379"/>
        <v>0</v>
      </c>
      <c r="BL308" s="64">
        <f t="shared" ca="1" si="379"/>
        <v>0</v>
      </c>
      <c r="BM308" s="64">
        <f t="shared" ca="1" si="379"/>
        <v>0</v>
      </c>
      <c r="BN308" s="64">
        <f t="shared" ca="1" si="379"/>
        <v>0</v>
      </c>
      <c r="BO308" s="64">
        <f t="shared" ca="1" si="379"/>
        <v>0</v>
      </c>
      <c r="BP308" s="64">
        <f t="shared" ca="1" si="379"/>
        <v>0</v>
      </c>
      <c r="BQ308" s="64">
        <f t="shared" ca="1" si="379"/>
        <v>0</v>
      </c>
      <c r="BR308" s="64">
        <f t="shared" ca="1" si="379"/>
        <v>0</v>
      </c>
      <c r="BS308" s="64">
        <f t="shared" ca="1" si="379"/>
        <v>0</v>
      </c>
      <c r="BT308" s="64">
        <f t="shared" ca="1" si="379"/>
        <v>0</v>
      </c>
      <c r="BU308" s="64">
        <f t="shared" ca="1" si="379"/>
        <v>0</v>
      </c>
      <c r="BV308" s="64">
        <f t="shared" ca="1" si="379"/>
        <v>0</v>
      </c>
      <c r="BW308" s="64">
        <f t="shared" ca="1" si="379"/>
        <v>0</v>
      </c>
      <c r="BY308" s="64">
        <f t="shared" ca="1" si="380"/>
        <v>0</v>
      </c>
      <c r="BZ308" s="64">
        <f t="shared" ca="1" si="380"/>
        <v>0</v>
      </c>
      <c r="CA308" s="64">
        <f t="shared" ca="1" si="380"/>
        <v>0</v>
      </c>
      <c r="CB308" s="64">
        <f t="shared" ca="1" si="380"/>
        <v>0</v>
      </c>
    </row>
    <row r="309" spans="2:80" s="62" customFormat="1">
      <c r="B309" s="139" t="s">
        <v>481</v>
      </c>
      <c r="C309" s="63" t="str">
        <f>'Get Started'!$D$8</f>
        <v>$</v>
      </c>
      <c r="D309" s="62" t="s">
        <v>502</v>
      </c>
      <c r="L309" s="62">
        <f t="shared" ref="L309:BF309" si="384">-1*ABS(L291)</f>
        <v>0</v>
      </c>
      <c r="M309" s="62">
        <f t="shared" si="384"/>
        <v>0</v>
      </c>
      <c r="N309" s="62">
        <f t="shared" si="384"/>
        <v>0</v>
      </c>
      <c r="O309" s="62">
        <f t="shared" si="384"/>
        <v>0</v>
      </c>
      <c r="P309" s="62">
        <f t="shared" si="384"/>
        <v>0</v>
      </c>
      <c r="Q309" s="62">
        <f t="shared" si="384"/>
        <v>0</v>
      </c>
      <c r="R309" s="62">
        <f t="shared" si="384"/>
        <v>0</v>
      </c>
      <c r="S309" s="62">
        <f t="shared" si="384"/>
        <v>0</v>
      </c>
      <c r="T309" s="62">
        <f t="shared" si="384"/>
        <v>0</v>
      </c>
      <c r="U309" s="62">
        <f t="shared" si="384"/>
        <v>0</v>
      </c>
      <c r="V309" s="62">
        <f t="shared" si="384"/>
        <v>0</v>
      </c>
      <c r="W309" s="62">
        <f t="shared" si="384"/>
        <v>0</v>
      </c>
      <c r="X309" s="62">
        <f t="shared" si="384"/>
        <v>0</v>
      </c>
      <c r="Y309" s="62">
        <f t="shared" si="384"/>
        <v>0</v>
      </c>
      <c r="Z309" s="62">
        <f t="shared" si="384"/>
        <v>0</v>
      </c>
      <c r="AA309" s="62">
        <f t="shared" si="384"/>
        <v>0</v>
      </c>
      <c r="AB309" s="62">
        <f t="shared" si="384"/>
        <v>0</v>
      </c>
      <c r="AC309" s="62">
        <f t="shared" si="384"/>
        <v>0</v>
      </c>
      <c r="AD309" s="62">
        <f t="shared" si="384"/>
        <v>0</v>
      </c>
      <c r="AE309" s="62">
        <f t="shared" si="384"/>
        <v>0</v>
      </c>
      <c r="AF309" s="62">
        <f t="shared" si="384"/>
        <v>0</v>
      </c>
      <c r="AG309" s="62">
        <f t="shared" si="384"/>
        <v>0</v>
      </c>
      <c r="AH309" s="62">
        <f t="shared" si="384"/>
        <v>0</v>
      </c>
      <c r="AI309" s="62">
        <f t="shared" si="384"/>
        <v>0</v>
      </c>
      <c r="AJ309" s="62">
        <f t="shared" si="384"/>
        <v>0</v>
      </c>
      <c r="AK309" s="62">
        <f t="shared" si="384"/>
        <v>0</v>
      </c>
      <c r="AL309" s="62">
        <f t="shared" si="384"/>
        <v>0</v>
      </c>
      <c r="AM309" s="62">
        <f t="shared" si="384"/>
        <v>0</v>
      </c>
      <c r="AN309" s="62">
        <f t="shared" si="384"/>
        <v>0</v>
      </c>
      <c r="AO309" s="62">
        <f t="shared" si="384"/>
        <v>0</v>
      </c>
      <c r="AP309" s="62">
        <f t="shared" si="384"/>
        <v>0</v>
      </c>
      <c r="AQ309" s="62">
        <f t="shared" si="384"/>
        <v>0</v>
      </c>
      <c r="AR309" s="62">
        <f t="shared" si="384"/>
        <v>0</v>
      </c>
      <c r="AS309" s="62">
        <f t="shared" si="384"/>
        <v>0</v>
      </c>
      <c r="AT309" s="62">
        <f t="shared" si="384"/>
        <v>0</v>
      </c>
      <c r="AU309" s="62">
        <f t="shared" si="384"/>
        <v>0</v>
      </c>
      <c r="AV309" s="62">
        <f t="shared" si="384"/>
        <v>0</v>
      </c>
      <c r="AW309" s="62">
        <f t="shared" si="384"/>
        <v>0</v>
      </c>
      <c r="AX309" s="62">
        <f t="shared" si="384"/>
        <v>0</v>
      </c>
      <c r="AY309" s="62">
        <f t="shared" si="384"/>
        <v>0</v>
      </c>
      <c r="AZ309" s="62">
        <f t="shared" si="384"/>
        <v>0</v>
      </c>
      <c r="BA309" s="62">
        <f t="shared" si="384"/>
        <v>0</v>
      </c>
      <c r="BB309" s="62">
        <f t="shared" si="384"/>
        <v>0</v>
      </c>
      <c r="BC309" s="62">
        <f t="shared" si="384"/>
        <v>0</v>
      </c>
      <c r="BD309" s="62">
        <f t="shared" si="384"/>
        <v>0</v>
      </c>
      <c r="BE309" s="62">
        <f t="shared" si="384"/>
        <v>0</v>
      </c>
      <c r="BF309" s="62">
        <f t="shared" si="384"/>
        <v>0</v>
      </c>
      <c r="BH309" s="64">
        <f t="shared" ca="1" si="379"/>
        <v>0</v>
      </c>
      <c r="BI309" s="64">
        <f t="shared" ca="1" si="379"/>
        <v>0</v>
      </c>
      <c r="BJ309" s="64">
        <f t="shared" ca="1" si="379"/>
        <v>0</v>
      </c>
      <c r="BK309" s="64">
        <f t="shared" ca="1" si="379"/>
        <v>0</v>
      </c>
      <c r="BL309" s="64">
        <f t="shared" ca="1" si="379"/>
        <v>0</v>
      </c>
      <c r="BM309" s="64">
        <f t="shared" ca="1" si="379"/>
        <v>0</v>
      </c>
      <c r="BN309" s="64">
        <f t="shared" ca="1" si="379"/>
        <v>0</v>
      </c>
      <c r="BO309" s="64">
        <f t="shared" ca="1" si="379"/>
        <v>0</v>
      </c>
      <c r="BP309" s="64">
        <f t="shared" ca="1" si="379"/>
        <v>0</v>
      </c>
      <c r="BQ309" s="64">
        <f t="shared" ca="1" si="379"/>
        <v>0</v>
      </c>
      <c r="BR309" s="64">
        <f t="shared" ca="1" si="379"/>
        <v>0</v>
      </c>
      <c r="BS309" s="64">
        <f t="shared" ca="1" si="379"/>
        <v>0</v>
      </c>
      <c r="BT309" s="64">
        <f t="shared" ca="1" si="379"/>
        <v>0</v>
      </c>
      <c r="BU309" s="64">
        <f t="shared" ca="1" si="379"/>
        <v>0</v>
      </c>
      <c r="BV309" s="64">
        <f t="shared" ca="1" si="379"/>
        <v>0</v>
      </c>
      <c r="BW309" s="64">
        <f t="shared" ca="1" si="379"/>
        <v>0</v>
      </c>
      <c r="BY309" s="64">
        <f t="shared" ca="1" si="380"/>
        <v>0</v>
      </c>
      <c r="BZ309" s="64">
        <f t="shared" ca="1" si="380"/>
        <v>0</v>
      </c>
      <c r="CA309" s="64">
        <f t="shared" ca="1" si="380"/>
        <v>0</v>
      </c>
      <c r="CB309" s="64">
        <f t="shared" ca="1" si="380"/>
        <v>0</v>
      </c>
    </row>
    <row r="310" spans="2:80" s="62" customFormat="1">
      <c r="B310" s="139" t="s">
        <v>515</v>
      </c>
      <c r="C310" s="63" t="str">
        <f>'Get Started'!$D$8</f>
        <v>$</v>
      </c>
      <c r="D310" s="62" t="s">
        <v>516</v>
      </c>
      <c r="L310" s="62">
        <f ca="1">-1*ABS(Statements!L37)</f>
        <v>0</v>
      </c>
      <c r="M310" s="62">
        <f ca="1">-1*ABS(Statements!M37)</f>
        <v>0</v>
      </c>
      <c r="N310" s="62">
        <f ca="1">-1*ABS(Statements!N37)</f>
        <v>0</v>
      </c>
      <c r="O310" s="62">
        <f ca="1">-1*ABS(Statements!O37)</f>
        <v>0</v>
      </c>
      <c r="P310" s="62">
        <f ca="1">-1*ABS(Statements!P37)</f>
        <v>0</v>
      </c>
      <c r="Q310" s="62">
        <f ca="1">-1*ABS(Statements!Q37)</f>
        <v>0</v>
      </c>
      <c r="R310" s="62">
        <f ca="1">-1*ABS(Statements!R37)</f>
        <v>0</v>
      </c>
      <c r="S310" s="62">
        <f ca="1">-1*ABS(Statements!S37)</f>
        <v>0</v>
      </c>
      <c r="T310" s="62">
        <f ca="1">-1*ABS(Statements!T37)</f>
        <v>0</v>
      </c>
      <c r="U310" s="62">
        <f ca="1">-1*ABS(Statements!U37)</f>
        <v>0</v>
      </c>
      <c r="V310" s="62">
        <f ca="1">-1*ABS(Statements!V37)</f>
        <v>0</v>
      </c>
      <c r="W310" s="62">
        <f ca="1">-1*ABS(Statements!W37)</f>
        <v>0</v>
      </c>
      <c r="X310" s="62">
        <f ca="1">-1*ABS(Statements!X37)</f>
        <v>0</v>
      </c>
      <c r="Y310" s="62">
        <f ca="1">-1*ABS(Statements!Y37)</f>
        <v>0</v>
      </c>
      <c r="Z310" s="62">
        <f ca="1">-1*ABS(Statements!Z37)</f>
        <v>0</v>
      </c>
      <c r="AA310" s="62">
        <f ca="1">-1*ABS(Statements!AA37)</f>
        <v>0</v>
      </c>
      <c r="AB310" s="62">
        <f ca="1">-1*ABS(Statements!AB37)</f>
        <v>0</v>
      </c>
      <c r="AC310" s="62">
        <f ca="1">-1*ABS(Statements!AC37)</f>
        <v>0</v>
      </c>
      <c r="AD310" s="62">
        <f ca="1">-1*ABS(Statements!AD37)</f>
        <v>0</v>
      </c>
      <c r="AE310" s="62">
        <f ca="1">-1*ABS(Statements!AE37)</f>
        <v>0</v>
      </c>
      <c r="AF310" s="62">
        <f ca="1">-1*ABS(Statements!AF37)</f>
        <v>0</v>
      </c>
      <c r="AG310" s="62">
        <f ca="1">-1*ABS(Statements!AG37)</f>
        <v>0</v>
      </c>
      <c r="AH310" s="62">
        <f ca="1">-1*ABS(Statements!AH37)</f>
        <v>0</v>
      </c>
      <c r="AI310" s="62">
        <f ca="1">-1*ABS(Statements!AI37)</f>
        <v>0</v>
      </c>
      <c r="AJ310" s="62">
        <f ca="1">-1*ABS(Statements!AJ37)</f>
        <v>0</v>
      </c>
      <c r="AK310" s="62">
        <f ca="1">-1*ABS(Statements!AK37)</f>
        <v>0</v>
      </c>
      <c r="AL310" s="62">
        <f ca="1">-1*ABS(Statements!AL37)</f>
        <v>0</v>
      </c>
      <c r="AM310" s="62">
        <f ca="1">-1*ABS(Statements!AM37)</f>
        <v>0</v>
      </c>
      <c r="AN310" s="62">
        <f ca="1">-1*ABS(Statements!AN37)</f>
        <v>0</v>
      </c>
      <c r="AO310" s="62">
        <f ca="1">-1*ABS(Statements!AO37)</f>
        <v>0</v>
      </c>
      <c r="AP310" s="62">
        <f ca="1">-1*ABS(Statements!AP37)</f>
        <v>0</v>
      </c>
      <c r="AQ310" s="62">
        <f ca="1">-1*ABS(Statements!AQ37)</f>
        <v>0</v>
      </c>
      <c r="AR310" s="62">
        <f ca="1">-1*ABS(Statements!AR37)</f>
        <v>0</v>
      </c>
      <c r="AS310" s="62">
        <f ca="1">-1*ABS(Statements!AS37)</f>
        <v>0</v>
      </c>
      <c r="AT310" s="62">
        <f ca="1">-1*ABS(Statements!AT37)</f>
        <v>0</v>
      </c>
      <c r="AU310" s="62">
        <f ca="1">-1*ABS(Statements!AU37)</f>
        <v>0</v>
      </c>
      <c r="AV310" s="62">
        <f ca="1">-1*ABS(Statements!AV37)</f>
        <v>0</v>
      </c>
      <c r="AW310" s="62">
        <f ca="1">-1*ABS(Statements!AW37)</f>
        <v>0</v>
      </c>
      <c r="AX310" s="62">
        <f ca="1">-1*ABS(Statements!AX37)</f>
        <v>0</v>
      </c>
      <c r="AY310" s="62">
        <f ca="1">-1*ABS(Statements!AY37)</f>
        <v>0</v>
      </c>
      <c r="AZ310" s="62">
        <f ca="1">-1*ABS(Statements!AZ37)</f>
        <v>0</v>
      </c>
      <c r="BA310" s="62">
        <f ca="1">-1*ABS(Statements!BA37)</f>
        <v>0</v>
      </c>
      <c r="BB310" s="62">
        <f ca="1">-1*ABS(Statements!BB37)</f>
        <v>0</v>
      </c>
      <c r="BC310" s="62">
        <f ca="1">-1*ABS(Statements!BC37)</f>
        <v>0</v>
      </c>
      <c r="BD310" s="62">
        <f ca="1">-1*ABS(Statements!BD37)</f>
        <v>0</v>
      </c>
      <c r="BE310" s="62">
        <f ca="1">-1*ABS(Statements!BE37)</f>
        <v>0</v>
      </c>
      <c r="BF310" s="62">
        <f ca="1">-1*ABS(Statements!BF37)</f>
        <v>0</v>
      </c>
      <c r="BH310" s="64">
        <f t="shared" ca="1" si="379"/>
        <v>0</v>
      </c>
      <c r="BI310" s="64">
        <f t="shared" ca="1" si="379"/>
        <v>0</v>
      </c>
      <c r="BJ310" s="64">
        <f t="shared" ca="1" si="379"/>
        <v>0</v>
      </c>
      <c r="BK310" s="64">
        <f t="shared" ca="1" si="379"/>
        <v>0</v>
      </c>
      <c r="BL310" s="64">
        <f t="shared" ca="1" si="379"/>
        <v>0</v>
      </c>
      <c r="BM310" s="64">
        <f t="shared" ca="1" si="379"/>
        <v>0</v>
      </c>
      <c r="BN310" s="64">
        <f t="shared" ca="1" si="379"/>
        <v>0</v>
      </c>
      <c r="BO310" s="64">
        <f t="shared" ca="1" si="379"/>
        <v>0</v>
      </c>
      <c r="BP310" s="64">
        <f t="shared" ca="1" si="379"/>
        <v>0</v>
      </c>
      <c r="BQ310" s="64">
        <f t="shared" ca="1" si="379"/>
        <v>0</v>
      </c>
      <c r="BR310" s="64">
        <f t="shared" ca="1" si="379"/>
        <v>0</v>
      </c>
      <c r="BS310" s="64">
        <f t="shared" ca="1" si="379"/>
        <v>0</v>
      </c>
      <c r="BT310" s="64">
        <f t="shared" ca="1" si="379"/>
        <v>0</v>
      </c>
      <c r="BU310" s="64">
        <f t="shared" ca="1" si="379"/>
        <v>0</v>
      </c>
      <c r="BV310" s="64">
        <f t="shared" ca="1" si="379"/>
        <v>0</v>
      </c>
      <c r="BW310" s="64">
        <f t="shared" ca="1" si="379"/>
        <v>0</v>
      </c>
      <c r="BY310" s="64">
        <f t="shared" ca="1" si="380"/>
        <v>0</v>
      </c>
      <c r="BZ310" s="64">
        <f t="shared" ca="1" si="380"/>
        <v>0</v>
      </c>
      <c r="CA310" s="64">
        <f t="shared" ca="1" si="380"/>
        <v>0</v>
      </c>
      <c r="CB310" s="64">
        <f t="shared" ca="1" si="380"/>
        <v>0</v>
      </c>
    </row>
    <row r="311" spans="2:80" s="62" customFormat="1">
      <c r="B311" s="139" t="s">
        <v>486</v>
      </c>
      <c r="C311" s="63" t="str">
        <f>'Get Started'!$D$8</f>
        <v>$</v>
      </c>
      <c r="D311" s="62" t="s">
        <v>503</v>
      </c>
      <c r="L311" s="62">
        <f t="shared" ref="L311:BF311" si="385">ABS(L292)-ABS(L293)</f>
        <v>0</v>
      </c>
      <c r="M311" s="62">
        <f t="shared" si="385"/>
        <v>0</v>
      </c>
      <c r="N311" s="62">
        <f t="shared" si="385"/>
        <v>0</v>
      </c>
      <c r="O311" s="62">
        <f t="shared" si="385"/>
        <v>0</v>
      </c>
      <c r="P311" s="62">
        <f t="shared" si="385"/>
        <v>0</v>
      </c>
      <c r="Q311" s="62">
        <f t="shared" si="385"/>
        <v>0</v>
      </c>
      <c r="R311" s="62">
        <f t="shared" si="385"/>
        <v>0</v>
      </c>
      <c r="S311" s="62">
        <f t="shared" si="385"/>
        <v>0</v>
      </c>
      <c r="T311" s="62">
        <f t="shared" si="385"/>
        <v>0</v>
      </c>
      <c r="U311" s="62">
        <f t="shared" si="385"/>
        <v>0</v>
      </c>
      <c r="V311" s="62">
        <f t="shared" si="385"/>
        <v>0</v>
      </c>
      <c r="W311" s="62">
        <f t="shared" si="385"/>
        <v>0</v>
      </c>
      <c r="X311" s="62">
        <f t="shared" si="385"/>
        <v>0</v>
      </c>
      <c r="Y311" s="62">
        <f t="shared" si="385"/>
        <v>0</v>
      </c>
      <c r="Z311" s="62">
        <f t="shared" si="385"/>
        <v>0</v>
      </c>
      <c r="AA311" s="62">
        <f t="shared" si="385"/>
        <v>0</v>
      </c>
      <c r="AB311" s="62">
        <f t="shared" si="385"/>
        <v>0</v>
      </c>
      <c r="AC311" s="62">
        <f t="shared" si="385"/>
        <v>0</v>
      </c>
      <c r="AD311" s="62">
        <f t="shared" si="385"/>
        <v>0</v>
      </c>
      <c r="AE311" s="62">
        <f t="shared" si="385"/>
        <v>0</v>
      </c>
      <c r="AF311" s="62">
        <f t="shared" si="385"/>
        <v>0</v>
      </c>
      <c r="AG311" s="62">
        <f t="shared" si="385"/>
        <v>0</v>
      </c>
      <c r="AH311" s="62">
        <f t="shared" si="385"/>
        <v>0</v>
      </c>
      <c r="AI311" s="62">
        <f t="shared" si="385"/>
        <v>0</v>
      </c>
      <c r="AJ311" s="62">
        <f t="shared" si="385"/>
        <v>0</v>
      </c>
      <c r="AK311" s="62">
        <f t="shared" si="385"/>
        <v>0</v>
      </c>
      <c r="AL311" s="62">
        <f t="shared" si="385"/>
        <v>0</v>
      </c>
      <c r="AM311" s="62">
        <f t="shared" si="385"/>
        <v>0</v>
      </c>
      <c r="AN311" s="62">
        <f t="shared" si="385"/>
        <v>0</v>
      </c>
      <c r="AO311" s="62">
        <f t="shared" si="385"/>
        <v>0</v>
      </c>
      <c r="AP311" s="62">
        <f t="shared" si="385"/>
        <v>0</v>
      </c>
      <c r="AQ311" s="62">
        <f t="shared" si="385"/>
        <v>0</v>
      </c>
      <c r="AR311" s="62">
        <f t="shared" si="385"/>
        <v>0</v>
      </c>
      <c r="AS311" s="62">
        <f t="shared" si="385"/>
        <v>0</v>
      </c>
      <c r="AT311" s="62">
        <f t="shared" si="385"/>
        <v>0</v>
      </c>
      <c r="AU311" s="62">
        <f t="shared" si="385"/>
        <v>0</v>
      </c>
      <c r="AV311" s="62">
        <f t="shared" si="385"/>
        <v>0</v>
      </c>
      <c r="AW311" s="62">
        <f t="shared" si="385"/>
        <v>0</v>
      </c>
      <c r="AX311" s="62">
        <f t="shared" si="385"/>
        <v>0</v>
      </c>
      <c r="AY311" s="62">
        <f t="shared" si="385"/>
        <v>0</v>
      </c>
      <c r="AZ311" s="62">
        <f t="shared" si="385"/>
        <v>0</v>
      </c>
      <c r="BA311" s="62">
        <f t="shared" si="385"/>
        <v>0</v>
      </c>
      <c r="BB311" s="62">
        <f t="shared" si="385"/>
        <v>0</v>
      </c>
      <c r="BC311" s="62">
        <f t="shared" si="385"/>
        <v>0</v>
      </c>
      <c r="BD311" s="62">
        <f t="shared" si="385"/>
        <v>0</v>
      </c>
      <c r="BE311" s="62">
        <f t="shared" si="385"/>
        <v>0</v>
      </c>
      <c r="BF311" s="62">
        <f t="shared" si="385"/>
        <v>0</v>
      </c>
      <c r="BH311" s="64">
        <f t="shared" ca="1" si="379"/>
        <v>0</v>
      </c>
      <c r="BI311" s="64">
        <f t="shared" ca="1" si="379"/>
        <v>0</v>
      </c>
      <c r="BJ311" s="64">
        <f t="shared" ca="1" si="379"/>
        <v>0</v>
      </c>
      <c r="BK311" s="64">
        <f t="shared" ca="1" si="379"/>
        <v>0</v>
      </c>
      <c r="BL311" s="64">
        <f t="shared" ca="1" si="379"/>
        <v>0</v>
      </c>
      <c r="BM311" s="64">
        <f t="shared" ca="1" si="379"/>
        <v>0</v>
      </c>
      <c r="BN311" s="64">
        <f t="shared" ca="1" si="379"/>
        <v>0</v>
      </c>
      <c r="BO311" s="64">
        <f t="shared" ca="1" si="379"/>
        <v>0</v>
      </c>
      <c r="BP311" s="64">
        <f t="shared" ca="1" si="379"/>
        <v>0</v>
      </c>
      <c r="BQ311" s="64">
        <f t="shared" ca="1" si="379"/>
        <v>0</v>
      </c>
      <c r="BR311" s="64">
        <f t="shared" ca="1" si="379"/>
        <v>0</v>
      </c>
      <c r="BS311" s="64">
        <f t="shared" ca="1" si="379"/>
        <v>0</v>
      </c>
      <c r="BT311" s="64">
        <f t="shared" ca="1" si="379"/>
        <v>0</v>
      </c>
      <c r="BU311" s="64">
        <f t="shared" ca="1" si="379"/>
        <v>0</v>
      </c>
      <c r="BV311" s="64">
        <f t="shared" ca="1" si="379"/>
        <v>0</v>
      </c>
      <c r="BW311" s="64">
        <f t="shared" ca="1" si="379"/>
        <v>0</v>
      </c>
      <c r="BY311" s="64">
        <f t="shared" ca="1" si="380"/>
        <v>0</v>
      </c>
      <c r="BZ311" s="64">
        <f t="shared" ca="1" si="380"/>
        <v>0</v>
      </c>
      <c r="CA311" s="64">
        <f t="shared" ca="1" si="380"/>
        <v>0</v>
      </c>
      <c r="CB311" s="64">
        <f t="shared" ca="1" si="380"/>
        <v>0</v>
      </c>
    </row>
    <row r="312" spans="2:80" s="62" customFormat="1">
      <c r="B312" s="139" t="s">
        <v>500</v>
      </c>
      <c r="C312" s="63" t="str">
        <f>'Get Started'!$D$8</f>
        <v>$</v>
      </c>
      <c r="D312" s="62" t="s">
        <v>501</v>
      </c>
      <c r="L312" s="62">
        <f ca="1">Statements!L99</f>
        <v>0</v>
      </c>
      <c r="M312" s="62">
        <f ca="1">Statements!M99</f>
        <v>0</v>
      </c>
      <c r="N312" s="62">
        <f ca="1">Statements!N99</f>
        <v>0</v>
      </c>
      <c r="O312" s="62">
        <f ca="1">Statements!O99</f>
        <v>0</v>
      </c>
      <c r="P312" s="62">
        <f ca="1">Statements!P99</f>
        <v>0</v>
      </c>
      <c r="Q312" s="62">
        <f ca="1">Statements!Q99</f>
        <v>0</v>
      </c>
      <c r="R312" s="62">
        <f ca="1">Statements!R99</f>
        <v>0</v>
      </c>
      <c r="S312" s="62">
        <f ca="1">Statements!S99</f>
        <v>0</v>
      </c>
      <c r="T312" s="62">
        <f ca="1">Statements!T99</f>
        <v>0</v>
      </c>
      <c r="U312" s="62">
        <f ca="1">Statements!U99</f>
        <v>0</v>
      </c>
      <c r="V312" s="62">
        <f ca="1">Statements!V99</f>
        <v>0</v>
      </c>
      <c r="W312" s="62">
        <f ca="1">Statements!W99</f>
        <v>0</v>
      </c>
      <c r="X312" s="62">
        <f ca="1">Statements!X99</f>
        <v>0</v>
      </c>
      <c r="Y312" s="62">
        <f ca="1">Statements!Y99</f>
        <v>0</v>
      </c>
      <c r="Z312" s="62">
        <f ca="1">Statements!Z99</f>
        <v>0</v>
      </c>
      <c r="AA312" s="62">
        <f ca="1">Statements!AA99</f>
        <v>0</v>
      </c>
      <c r="AB312" s="62">
        <f ca="1">Statements!AB99</f>
        <v>0</v>
      </c>
      <c r="AC312" s="62">
        <f ca="1">Statements!AC99</f>
        <v>0</v>
      </c>
      <c r="AD312" s="62">
        <f ca="1">Statements!AD99</f>
        <v>0</v>
      </c>
      <c r="AE312" s="62">
        <f ca="1">Statements!AE99</f>
        <v>0</v>
      </c>
      <c r="AF312" s="62">
        <f ca="1">Statements!AF99</f>
        <v>0</v>
      </c>
      <c r="AG312" s="62">
        <f ca="1">Statements!AG99</f>
        <v>0</v>
      </c>
      <c r="AH312" s="62">
        <f ca="1">Statements!AH99</f>
        <v>0</v>
      </c>
      <c r="AI312" s="62">
        <f ca="1">Statements!AI99</f>
        <v>0</v>
      </c>
      <c r="AJ312" s="62">
        <f ca="1">Statements!AJ99</f>
        <v>0</v>
      </c>
      <c r="AK312" s="62">
        <f ca="1">Statements!AK99</f>
        <v>0</v>
      </c>
      <c r="AL312" s="62">
        <f ca="1">Statements!AL99</f>
        <v>0</v>
      </c>
      <c r="AM312" s="62">
        <f ca="1">Statements!AM99</f>
        <v>0</v>
      </c>
      <c r="AN312" s="62">
        <f ca="1">Statements!AN99</f>
        <v>0</v>
      </c>
      <c r="AO312" s="62">
        <f ca="1">Statements!AO99</f>
        <v>0</v>
      </c>
      <c r="AP312" s="62">
        <f ca="1">Statements!AP99</f>
        <v>0</v>
      </c>
      <c r="AQ312" s="62">
        <f ca="1">Statements!AQ99</f>
        <v>0</v>
      </c>
      <c r="AR312" s="62">
        <f ca="1">Statements!AR99</f>
        <v>0</v>
      </c>
      <c r="AS312" s="62">
        <f ca="1">Statements!AS99</f>
        <v>0</v>
      </c>
      <c r="AT312" s="62">
        <f ca="1">Statements!AT99</f>
        <v>0</v>
      </c>
      <c r="AU312" s="62">
        <f ca="1">Statements!AU99</f>
        <v>0</v>
      </c>
      <c r="AV312" s="62">
        <f ca="1">Statements!AV99</f>
        <v>0</v>
      </c>
      <c r="AW312" s="62">
        <f ca="1">Statements!AW99</f>
        <v>0</v>
      </c>
      <c r="AX312" s="62">
        <f ca="1">Statements!AX99</f>
        <v>0</v>
      </c>
      <c r="AY312" s="62">
        <f ca="1">Statements!AY99</f>
        <v>0</v>
      </c>
      <c r="AZ312" s="62">
        <f ca="1">Statements!AZ99</f>
        <v>0</v>
      </c>
      <c r="BA312" s="62">
        <f ca="1">Statements!BA99</f>
        <v>0</v>
      </c>
      <c r="BB312" s="62">
        <f ca="1">Statements!BB99</f>
        <v>0</v>
      </c>
      <c r="BC312" s="62">
        <f ca="1">Statements!BC99</f>
        <v>0</v>
      </c>
      <c r="BD312" s="62">
        <f ca="1">Statements!BD99</f>
        <v>0</v>
      </c>
      <c r="BE312" s="62">
        <f ca="1">Statements!BE99</f>
        <v>0</v>
      </c>
      <c r="BF312" s="62">
        <f ca="1">Statements!BF99</f>
        <v>0</v>
      </c>
      <c r="BH312" s="64">
        <f t="shared" ca="1" si="379"/>
        <v>0</v>
      </c>
      <c r="BI312" s="64">
        <f t="shared" ca="1" si="379"/>
        <v>0</v>
      </c>
      <c r="BJ312" s="64">
        <f t="shared" ca="1" si="379"/>
        <v>0</v>
      </c>
      <c r="BK312" s="64">
        <f t="shared" ca="1" si="379"/>
        <v>0</v>
      </c>
      <c r="BL312" s="64">
        <f t="shared" ca="1" si="379"/>
        <v>0</v>
      </c>
      <c r="BM312" s="64">
        <f t="shared" ca="1" si="379"/>
        <v>0</v>
      </c>
      <c r="BN312" s="64">
        <f t="shared" ca="1" si="379"/>
        <v>0</v>
      </c>
      <c r="BO312" s="64">
        <f t="shared" ca="1" si="379"/>
        <v>0</v>
      </c>
      <c r="BP312" s="64">
        <f t="shared" ca="1" si="379"/>
        <v>0</v>
      </c>
      <c r="BQ312" s="64">
        <f t="shared" ca="1" si="379"/>
        <v>0</v>
      </c>
      <c r="BR312" s="64">
        <f t="shared" ca="1" si="379"/>
        <v>0</v>
      </c>
      <c r="BS312" s="64">
        <f t="shared" ca="1" si="379"/>
        <v>0</v>
      </c>
      <c r="BT312" s="64">
        <f t="shared" ca="1" si="379"/>
        <v>0</v>
      </c>
      <c r="BU312" s="64">
        <f t="shared" ca="1" si="379"/>
        <v>0</v>
      </c>
      <c r="BV312" s="64">
        <f t="shared" ca="1" si="379"/>
        <v>0</v>
      </c>
      <c r="BW312" s="64">
        <f t="shared" ca="1" si="379"/>
        <v>0</v>
      </c>
      <c r="BY312" s="64">
        <f t="shared" ca="1" si="380"/>
        <v>0</v>
      </c>
      <c r="BZ312" s="64">
        <f t="shared" ca="1" si="380"/>
        <v>0</v>
      </c>
      <c r="CA312" s="64">
        <f t="shared" ca="1" si="380"/>
        <v>0</v>
      </c>
      <c r="CB312" s="64">
        <f t="shared" ca="1" si="380"/>
        <v>0</v>
      </c>
    </row>
    <row r="313" spans="2:80" s="62" customFormat="1">
      <c r="B313" s="139" t="s">
        <v>460</v>
      </c>
      <c r="C313" s="63" t="str">
        <f>'Get Started'!$D$8</f>
        <v>$</v>
      </c>
      <c r="D313" s="62" t="s">
        <v>65</v>
      </c>
      <c r="L313" s="67">
        <v>0</v>
      </c>
      <c r="M313" s="67">
        <v>0</v>
      </c>
      <c r="N313" s="67">
        <v>0</v>
      </c>
      <c r="O313" s="67">
        <v>0</v>
      </c>
      <c r="P313" s="67">
        <v>0</v>
      </c>
      <c r="Q313" s="67">
        <v>0</v>
      </c>
      <c r="R313" s="67">
        <v>0</v>
      </c>
      <c r="S313" s="67">
        <v>0</v>
      </c>
      <c r="T313" s="67">
        <v>0</v>
      </c>
      <c r="U313" s="67">
        <v>0</v>
      </c>
      <c r="V313" s="67">
        <v>0</v>
      </c>
      <c r="W313" s="67">
        <v>0</v>
      </c>
      <c r="X313" s="67">
        <v>0</v>
      </c>
      <c r="Y313" s="67">
        <v>0</v>
      </c>
      <c r="Z313" s="67">
        <v>0</v>
      </c>
      <c r="AA313" s="67">
        <v>0</v>
      </c>
      <c r="AB313" s="67">
        <v>0</v>
      </c>
      <c r="AC313" s="67">
        <v>0</v>
      </c>
      <c r="AD313" s="67">
        <v>0</v>
      </c>
      <c r="AE313" s="67">
        <v>0</v>
      </c>
      <c r="AF313" s="67">
        <v>0</v>
      </c>
      <c r="AG313" s="67">
        <v>0</v>
      </c>
      <c r="AH313" s="67">
        <v>0</v>
      </c>
      <c r="AI313" s="67">
        <v>0</v>
      </c>
      <c r="AJ313" s="67">
        <v>0</v>
      </c>
      <c r="AK313" s="67">
        <v>0</v>
      </c>
      <c r="AL313" s="67">
        <v>0</v>
      </c>
      <c r="AM313" s="67">
        <v>0</v>
      </c>
      <c r="AN313" s="67">
        <v>0</v>
      </c>
      <c r="AO313" s="67">
        <v>0</v>
      </c>
      <c r="AP313" s="67">
        <v>0</v>
      </c>
      <c r="AQ313" s="67">
        <v>0</v>
      </c>
      <c r="AR313" s="67">
        <v>0</v>
      </c>
      <c r="AS313" s="67">
        <v>0</v>
      </c>
      <c r="AT313" s="67">
        <v>0</v>
      </c>
      <c r="AU313" s="67">
        <v>0</v>
      </c>
      <c r="AV313" s="67">
        <v>0</v>
      </c>
      <c r="AW313" s="67">
        <v>0</v>
      </c>
      <c r="AX313" s="67">
        <v>0</v>
      </c>
      <c r="AY313" s="67">
        <v>0</v>
      </c>
      <c r="AZ313" s="67">
        <v>0</v>
      </c>
      <c r="BA313" s="67">
        <v>0</v>
      </c>
      <c r="BB313" s="67">
        <v>0</v>
      </c>
      <c r="BC313" s="67">
        <v>0</v>
      </c>
      <c r="BD313" s="67">
        <v>0</v>
      </c>
      <c r="BE313" s="67">
        <v>0</v>
      </c>
      <c r="BF313" s="67">
        <v>0</v>
      </c>
      <c r="BH313" s="64">
        <f t="shared" ca="1" si="379"/>
        <v>0</v>
      </c>
      <c r="BI313" s="64">
        <f t="shared" ca="1" si="379"/>
        <v>0</v>
      </c>
      <c r="BJ313" s="64">
        <f t="shared" ca="1" si="379"/>
        <v>0</v>
      </c>
      <c r="BK313" s="64">
        <f t="shared" ca="1" si="379"/>
        <v>0</v>
      </c>
      <c r="BL313" s="64">
        <f t="shared" ca="1" si="379"/>
        <v>0</v>
      </c>
      <c r="BM313" s="64">
        <f t="shared" ca="1" si="379"/>
        <v>0</v>
      </c>
      <c r="BN313" s="64">
        <f t="shared" ca="1" si="379"/>
        <v>0</v>
      </c>
      <c r="BO313" s="64">
        <f t="shared" ca="1" si="379"/>
        <v>0</v>
      </c>
      <c r="BP313" s="64">
        <f t="shared" ca="1" si="379"/>
        <v>0</v>
      </c>
      <c r="BQ313" s="64">
        <f t="shared" ca="1" si="379"/>
        <v>0</v>
      </c>
      <c r="BR313" s="64">
        <f t="shared" ca="1" si="379"/>
        <v>0</v>
      </c>
      <c r="BS313" s="64">
        <f t="shared" ca="1" si="379"/>
        <v>0</v>
      </c>
      <c r="BT313" s="64">
        <f t="shared" ca="1" si="379"/>
        <v>0</v>
      </c>
      <c r="BU313" s="64">
        <f t="shared" ca="1" si="379"/>
        <v>0</v>
      </c>
      <c r="BV313" s="64">
        <f t="shared" ca="1" si="379"/>
        <v>0</v>
      </c>
      <c r="BW313" s="64">
        <f t="shared" ca="1" si="379"/>
        <v>0</v>
      </c>
      <c r="BY313" s="64">
        <f t="shared" ca="1" si="380"/>
        <v>0</v>
      </c>
      <c r="BZ313" s="64">
        <f t="shared" ca="1" si="380"/>
        <v>0</v>
      </c>
      <c r="CA313" s="64">
        <f t="shared" ca="1" si="380"/>
        <v>0</v>
      </c>
      <c r="CB313" s="64">
        <f t="shared" ca="1" si="380"/>
        <v>0</v>
      </c>
    </row>
    <row r="314" spans="2:80" s="62" customFormat="1">
      <c r="B314" s="62" t="s">
        <v>461</v>
      </c>
      <c r="C314" s="63" t="str">
        <f>'Get Started'!$D$8</f>
        <v>$</v>
      </c>
      <c r="D314" s="3" t="s">
        <v>597</v>
      </c>
      <c r="L314" s="67">
        <v>0</v>
      </c>
      <c r="M314" s="67">
        <v>0</v>
      </c>
      <c r="N314" s="67">
        <v>0</v>
      </c>
      <c r="O314" s="67">
        <v>0</v>
      </c>
      <c r="P314" s="67">
        <v>0</v>
      </c>
      <c r="Q314" s="67">
        <v>0</v>
      </c>
      <c r="R314" s="67">
        <v>0</v>
      </c>
      <c r="S314" s="67">
        <v>0</v>
      </c>
      <c r="T314" s="67">
        <v>0</v>
      </c>
      <c r="U314" s="67">
        <v>0</v>
      </c>
      <c r="V314" s="67">
        <v>0</v>
      </c>
      <c r="W314" s="67">
        <v>0</v>
      </c>
      <c r="X314" s="67">
        <v>0</v>
      </c>
      <c r="Y314" s="67">
        <v>0</v>
      </c>
      <c r="Z314" s="67">
        <v>0</v>
      </c>
      <c r="AA314" s="67">
        <v>0</v>
      </c>
      <c r="AB314" s="67">
        <v>0</v>
      </c>
      <c r="AC314" s="67">
        <v>0</v>
      </c>
      <c r="AD314" s="67">
        <v>0</v>
      </c>
      <c r="AE314" s="67">
        <v>0</v>
      </c>
      <c r="AF314" s="67">
        <v>0</v>
      </c>
      <c r="AG314" s="67">
        <v>0</v>
      </c>
      <c r="AH314" s="67">
        <v>0</v>
      </c>
      <c r="AI314" s="67">
        <v>0</v>
      </c>
      <c r="AJ314" s="67">
        <v>0</v>
      </c>
      <c r="AK314" s="67">
        <v>0</v>
      </c>
      <c r="AL314" s="67">
        <v>0</v>
      </c>
      <c r="AM314" s="67">
        <v>0</v>
      </c>
      <c r="AN314" s="67">
        <v>0</v>
      </c>
      <c r="AO314" s="67">
        <v>0</v>
      </c>
      <c r="AP314" s="67">
        <v>0</v>
      </c>
      <c r="AQ314" s="67">
        <v>0</v>
      </c>
      <c r="AR314" s="67">
        <v>0</v>
      </c>
      <c r="AS314" s="67">
        <v>0</v>
      </c>
      <c r="AT314" s="67">
        <v>0</v>
      </c>
      <c r="AU314" s="67">
        <v>0</v>
      </c>
      <c r="AV314" s="67">
        <v>0</v>
      </c>
      <c r="AW314" s="67">
        <v>0</v>
      </c>
      <c r="AX314" s="67">
        <v>0</v>
      </c>
      <c r="AY314" s="67">
        <v>0</v>
      </c>
      <c r="AZ314" s="67">
        <v>0</v>
      </c>
      <c r="BA314" s="67">
        <v>0</v>
      </c>
      <c r="BB314" s="67">
        <v>0</v>
      </c>
      <c r="BC314" s="67">
        <v>0</v>
      </c>
      <c r="BD314" s="67">
        <v>0</v>
      </c>
      <c r="BE314" s="67">
        <v>0</v>
      </c>
      <c r="BF314" s="67">
        <v>0</v>
      </c>
      <c r="BH314" s="64">
        <f t="shared" ca="1" si="379"/>
        <v>0</v>
      </c>
      <c r="BI314" s="64">
        <f t="shared" ca="1" si="379"/>
        <v>0</v>
      </c>
      <c r="BJ314" s="64">
        <f t="shared" ca="1" si="379"/>
        <v>0</v>
      </c>
      <c r="BK314" s="64">
        <f t="shared" ca="1" si="379"/>
        <v>0</v>
      </c>
      <c r="BL314" s="64">
        <f t="shared" ca="1" si="379"/>
        <v>0</v>
      </c>
      <c r="BM314" s="64">
        <f t="shared" ca="1" si="379"/>
        <v>0</v>
      </c>
      <c r="BN314" s="64">
        <f t="shared" ca="1" si="379"/>
        <v>0</v>
      </c>
      <c r="BO314" s="64">
        <f t="shared" ca="1" si="379"/>
        <v>0</v>
      </c>
      <c r="BP314" s="64">
        <f t="shared" ca="1" si="379"/>
        <v>0</v>
      </c>
      <c r="BQ314" s="64">
        <f t="shared" ca="1" si="379"/>
        <v>0</v>
      </c>
      <c r="BR314" s="64">
        <f t="shared" ca="1" si="379"/>
        <v>0</v>
      </c>
      <c r="BS314" s="64">
        <f t="shared" ca="1" si="379"/>
        <v>0</v>
      </c>
      <c r="BT314" s="64">
        <f t="shared" ca="1" si="379"/>
        <v>0</v>
      </c>
      <c r="BU314" s="64">
        <f t="shared" ca="1" si="379"/>
        <v>0</v>
      </c>
      <c r="BV314" s="64">
        <f t="shared" ca="1" si="379"/>
        <v>0</v>
      </c>
      <c r="BW314" s="64">
        <f t="shared" ca="1" si="379"/>
        <v>0</v>
      </c>
      <c r="BY314" s="64">
        <f t="shared" ca="1" si="380"/>
        <v>0</v>
      </c>
      <c r="BZ314" s="64">
        <f t="shared" ca="1" si="380"/>
        <v>0</v>
      </c>
      <c r="CA314" s="64">
        <f t="shared" ca="1" si="380"/>
        <v>0</v>
      </c>
      <c r="CB314" s="64">
        <f t="shared" ca="1" si="380"/>
        <v>0</v>
      </c>
    </row>
    <row r="315" spans="2:80" s="62" customFormat="1">
      <c r="B315" s="62" t="s">
        <v>69</v>
      </c>
      <c r="C315" s="63" t="str">
        <f>'Get Started'!$D$8</f>
        <v>$</v>
      </c>
      <c r="D315" s="62" t="s">
        <v>67</v>
      </c>
      <c r="L315" s="67">
        <v>0</v>
      </c>
      <c r="M315" s="67">
        <v>0</v>
      </c>
      <c r="N315" s="67">
        <v>0</v>
      </c>
      <c r="O315" s="67">
        <v>0</v>
      </c>
      <c r="P315" s="67">
        <v>0</v>
      </c>
      <c r="Q315" s="67">
        <v>0</v>
      </c>
      <c r="R315" s="67">
        <v>0</v>
      </c>
      <c r="S315" s="67">
        <v>0</v>
      </c>
      <c r="T315" s="67">
        <v>0</v>
      </c>
      <c r="U315" s="67">
        <v>0</v>
      </c>
      <c r="V315" s="67">
        <v>0</v>
      </c>
      <c r="W315" s="67">
        <v>0</v>
      </c>
      <c r="X315" s="67">
        <v>0</v>
      </c>
      <c r="Y315" s="67">
        <v>0</v>
      </c>
      <c r="Z315" s="67">
        <v>0</v>
      </c>
      <c r="AA315" s="67">
        <v>0</v>
      </c>
      <c r="AB315" s="67">
        <v>0</v>
      </c>
      <c r="AC315" s="67">
        <v>0</v>
      </c>
      <c r="AD315" s="67">
        <v>0</v>
      </c>
      <c r="AE315" s="67">
        <v>0</v>
      </c>
      <c r="AF315" s="67">
        <v>0</v>
      </c>
      <c r="AG315" s="67">
        <v>0</v>
      </c>
      <c r="AH315" s="67">
        <v>0</v>
      </c>
      <c r="AI315" s="67">
        <v>0</v>
      </c>
      <c r="AJ315" s="67">
        <v>0</v>
      </c>
      <c r="AK315" s="67">
        <v>0</v>
      </c>
      <c r="AL315" s="67">
        <v>0</v>
      </c>
      <c r="AM315" s="67">
        <v>0</v>
      </c>
      <c r="AN315" s="67">
        <v>0</v>
      </c>
      <c r="AO315" s="67">
        <v>0</v>
      </c>
      <c r="AP315" s="67">
        <v>0</v>
      </c>
      <c r="AQ315" s="67">
        <v>0</v>
      </c>
      <c r="AR315" s="67">
        <v>0</v>
      </c>
      <c r="AS315" s="67">
        <v>0</v>
      </c>
      <c r="AT315" s="67">
        <v>0</v>
      </c>
      <c r="AU315" s="67">
        <v>0</v>
      </c>
      <c r="AV315" s="67">
        <v>0</v>
      </c>
      <c r="AW315" s="67">
        <v>0</v>
      </c>
      <c r="AX315" s="67">
        <v>0</v>
      </c>
      <c r="AY315" s="67">
        <v>0</v>
      </c>
      <c r="AZ315" s="67">
        <v>0</v>
      </c>
      <c r="BA315" s="67">
        <v>0</v>
      </c>
      <c r="BB315" s="67">
        <v>0</v>
      </c>
      <c r="BC315" s="67">
        <v>0</v>
      </c>
      <c r="BD315" s="67">
        <v>0</v>
      </c>
      <c r="BE315" s="67">
        <v>0</v>
      </c>
      <c r="BF315" s="67">
        <v>0</v>
      </c>
      <c r="BH315" s="64">
        <f t="shared" ca="1" si="379"/>
        <v>0</v>
      </c>
      <c r="BI315" s="64">
        <f t="shared" ca="1" si="379"/>
        <v>0</v>
      </c>
      <c r="BJ315" s="64">
        <f t="shared" ca="1" si="379"/>
        <v>0</v>
      </c>
      <c r="BK315" s="64">
        <f t="shared" ca="1" si="379"/>
        <v>0</v>
      </c>
      <c r="BL315" s="64">
        <f t="shared" ca="1" si="379"/>
        <v>0</v>
      </c>
      <c r="BM315" s="64">
        <f t="shared" ca="1" si="379"/>
        <v>0</v>
      </c>
      <c r="BN315" s="64">
        <f t="shared" ca="1" si="379"/>
        <v>0</v>
      </c>
      <c r="BO315" s="64">
        <f t="shared" ca="1" si="379"/>
        <v>0</v>
      </c>
      <c r="BP315" s="64">
        <f t="shared" ca="1" si="379"/>
        <v>0</v>
      </c>
      <c r="BQ315" s="64">
        <f t="shared" ca="1" si="379"/>
        <v>0</v>
      </c>
      <c r="BR315" s="64">
        <f t="shared" ca="1" si="379"/>
        <v>0</v>
      </c>
      <c r="BS315" s="64">
        <f t="shared" ca="1" si="379"/>
        <v>0</v>
      </c>
      <c r="BT315" s="64">
        <f t="shared" ca="1" si="379"/>
        <v>0</v>
      </c>
      <c r="BU315" s="64">
        <f t="shared" ca="1" si="379"/>
        <v>0</v>
      </c>
      <c r="BV315" s="64">
        <f t="shared" ca="1" si="379"/>
        <v>0</v>
      </c>
      <c r="BW315" s="64">
        <f t="shared" ca="1" si="379"/>
        <v>0</v>
      </c>
      <c r="BY315" s="64">
        <f t="shared" ca="1" si="380"/>
        <v>0</v>
      </c>
      <c r="BZ315" s="64">
        <f t="shared" ca="1" si="380"/>
        <v>0</v>
      </c>
      <c r="CA315" s="64">
        <f t="shared" ca="1" si="380"/>
        <v>0</v>
      </c>
      <c r="CB315" s="64">
        <f t="shared" ca="1" si="380"/>
        <v>0</v>
      </c>
    </row>
    <row r="316" spans="2:80" s="62" customFormat="1">
      <c r="B316" s="62" t="s">
        <v>68</v>
      </c>
      <c r="C316" s="63" t="str">
        <f>'Get Started'!$D$8</f>
        <v>$</v>
      </c>
      <c r="D316" s="62" t="s">
        <v>66</v>
      </c>
      <c r="L316" s="67">
        <v>0</v>
      </c>
      <c r="M316" s="67">
        <v>0</v>
      </c>
      <c r="N316" s="67">
        <v>0</v>
      </c>
      <c r="O316" s="67">
        <v>0</v>
      </c>
      <c r="P316" s="67">
        <v>0</v>
      </c>
      <c r="Q316" s="67">
        <v>0</v>
      </c>
      <c r="R316" s="67">
        <v>0</v>
      </c>
      <c r="S316" s="67">
        <v>0</v>
      </c>
      <c r="T316" s="67">
        <v>0</v>
      </c>
      <c r="U316" s="67">
        <v>0</v>
      </c>
      <c r="V316" s="67">
        <v>0</v>
      </c>
      <c r="W316" s="67">
        <v>0</v>
      </c>
      <c r="X316" s="67">
        <v>0</v>
      </c>
      <c r="Y316" s="67">
        <v>0</v>
      </c>
      <c r="Z316" s="67">
        <v>0</v>
      </c>
      <c r="AA316" s="67">
        <v>0</v>
      </c>
      <c r="AB316" s="67">
        <v>0</v>
      </c>
      <c r="AC316" s="67">
        <v>0</v>
      </c>
      <c r="AD316" s="67">
        <v>0</v>
      </c>
      <c r="AE316" s="67">
        <v>0</v>
      </c>
      <c r="AF316" s="67">
        <v>0</v>
      </c>
      <c r="AG316" s="67">
        <v>0</v>
      </c>
      <c r="AH316" s="67">
        <v>0</v>
      </c>
      <c r="AI316" s="67">
        <v>0</v>
      </c>
      <c r="AJ316" s="67">
        <v>0</v>
      </c>
      <c r="AK316" s="67">
        <v>0</v>
      </c>
      <c r="AL316" s="67">
        <v>0</v>
      </c>
      <c r="AM316" s="67">
        <v>0</v>
      </c>
      <c r="AN316" s="67">
        <v>0</v>
      </c>
      <c r="AO316" s="67">
        <v>0</v>
      </c>
      <c r="AP316" s="67">
        <v>0</v>
      </c>
      <c r="AQ316" s="67">
        <v>0</v>
      </c>
      <c r="AR316" s="67">
        <v>0</v>
      </c>
      <c r="AS316" s="67">
        <v>0</v>
      </c>
      <c r="AT316" s="67">
        <v>0</v>
      </c>
      <c r="AU316" s="67">
        <v>0</v>
      </c>
      <c r="AV316" s="67">
        <v>0</v>
      </c>
      <c r="AW316" s="67">
        <v>0</v>
      </c>
      <c r="AX316" s="67">
        <v>0</v>
      </c>
      <c r="AY316" s="67">
        <v>0</v>
      </c>
      <c r="AZ316" s="67">
        <v>0</v>
      </c>
      <c r="BA316" s="67">
        <v>0</v>
      </c>
      <c r="BB316" s="67">
        <v>0</v>
      </c>
      <c r="BC316" s="67">
        <v>0</v>
      </c>
      <c r="BD316" s="67">
        <v>0</v>
      </c>
      <c r="BE316" s="67">
        <v>0</v>
      </c>
      <c r="BF316" s="67">
        <v>0</v>
      </c>
      <c r="BH316" s="64">
        <f t="shared" ca="1" si="379"/>
        <v>0</v>
      </c>
      <c r="BI316" s="64">
        <f t="shared" ca="1" si="379"/>
        <v>0</v>
      </c>
      <c r="BJ316" s="64">
        <f t="shared" ca="1" si="379"/>
        <v>0</v>
      </c>
      <c r="BK316" s="64">
        <f t="shared" ca="1" si="379"/>
        <v>0</v>
      </c>
      <c r="BL316" s="64">
        <f t="shared" ca="1" si="379"/>
        <v>0</v>
      </c>
      <c r="BM316" s="64">
        <f t="shared" ca="1" si="379"/>
        <v>0</v>
      </c>
      <c r="BN316" s="64">
        <f t="shared" ca="1" si="379"/>
        <v>0</v>
      </c>
      <c r="BO316" s="64">
        <f t="shared" ca="1" si="379"/>
        <v>0</v>
      </c>
      <c r="BP316" s="64">
        <f t="shared" ca="1" si="379"/>
        <v>0</v>
      </c>
      <c r="BQ316" s="64">
        <f t="shared" ca="1" si="379"/>
        <v>0</v>
      </c>
      <c r="BR316" s="64">
        <f t="shared" ca="1" si="379"/>
        <v>0</v>
      </c>
      <c r="BS316" s="64">
        <f t="shared" ca="1" si="379"/>
        <v>0</v>
      </c>
      <c r="BT316" s="64">
        <f t="shared" ca="1" si="379"/>
        <v>0</v>
      </c>
      <c r="BU316" s="64">
        <f t="shared" ca="1" si="379"/>
        <v>0</v>
      </c>
      <c r="BV316" s="64">
        <f t="shared" ca="1" si="379"/>
        <v>0</v>
      </c>
      <c r="BW316" s="64">
        <f t="shared" ca="1" si="379"/>
        <v>0</v>
      </c>
      <c r="BY316" s="64">
        <f t="shared" ca="1" si="380"/>
        <v>0</v>
      </c>
      <c r="BZ316" s="64">
        <f t="shared" ca="1" si="380"/>
        <v>0</v>
      </c>
      <c r="CA316" s="64">
        <f t="shared" ca="1" si="380"/>
        <v>0</v>
      </c>
      <c r="CB316" s="64">
        <f t="shared" ca="1" si="380"/>
        <v>0</v>
      </c>
    </row>
    <row r="317" spans="2:80" s="62" customFormat="1">
      <c r="B317" s="62" t="s">
        <v>491</v>
      </c>
      <c r="C317" s="63" t="str">
        <f>'Get Started'!$D$8</f>
        <v>$</v>
      </c>
      <c r="D317" s="62" t="s">
        <v>462</v>
      </c>
      <c r="L317" s="67">
        <v>0</v>
      </c>
      <c r="M317" s="67">
        <v>0</v>
      </c>
      <c r="N317" s="67">
        <v>0</v>
      </c>
      <c r="O317" s="67">
        <v>0</v>
      </c>
      <c r="P317" s="67">
        <v>0</v>
      </c>
      <c r="Q317" s="67">
        <v>0</v>
      </c>
      <c r="R317" s="67">
        <v>0</v>
      </c>
      <c r="S317" s="67">
        <v>0</v>
      </c>
      <c r="T317" s="67">
        <v>0</v>
      </c>
      <c r="U317" s="67">
        <v>0</v>
      </c>
      <c r="V317" s="67">
        <v>0</v>
      </c>
      <c r="W317" s="67">
        <v>0</v>
      </c>
      <c r="X317" s="67">
        <v>0</v>
      </c>
      <c r="Y317" s="67">
        <v>0</v>
      </c>
      <c r="Z317" s="67">
        <v>0</v>
      </c>
      <c r="AA317" s="67">
        <v>0</v>
      </c>
      <c r="AB317" s="67">
        <v>0</v>
      </c>
      <c r="AC317" s="67">
        <v>0</v>
      </c>
      <c r="AD317" s="67">
        <v>0</v>
      </c>
      <c r="AE317" s="67">
        <v>0</v>
      </c>
      <c r="AF317" s="67">
        <v>0</v>
      </c>
      <c r="AG317" s="67">
        <v>0</v>
      </c>
      <c r="AH317" s="67">
        <v>0</v>
      </c>
      <c r="AI317" s="67">
        <v>0</v>
      </c>
      <c r="AJ317" s="67">
        <v>0</v>
      </c>
      <c r="AK317" s="67">
        <v>0</v>
      </c>
      <c r="AL317" s="67">
        <v>0</v>
      </c>
      <c r="AM317" s="67">
        <v>0</v>
      </c>
      <c r="AN317" s="67">
        <v>0</v>
      </c>
      <c r="AO317" s="67">
        <v>0</v>
      </c>
      <c r="AP317" s="67">
        <v>0</v>
      </c>
      <c r="AQ317" s="67">
        <v>0</v>
      </c>
      <c r="AR317" s="67">
        <v>0</v>
      </c>
      <c r="AS317" s="67">
        <v>0</v>
      </c>
      <c r="AT317" s="67">
        <v>0</v>
      </c>
      <c r="AU317" s="67">
        <v>0</v>
      </c>
      <c r="AV317" s="67">
        <v>0</v>
      </c>
      <c r="AW317" s="67">
        <v>0</v>
      </c>
      <c r="AX317" s="67">
        <v>0</v>
      </c>
      <c r="AY317" s="67">
        <v>0</v>
      </c>
      <c r="AZ317" s="67">
        <v>0</v>
      </c>
      <c r="BA317" s="67">
        <v>0</v>
      </c>
      <c r="BB317" s="67">
        <v>0</v>
      </c>
      <c r="BC317" s="67">
        <v>0</v>
      </c>
      <c r="BD317" s="67">
        <v>0</v>
      </c>
      <c r="BE317" s="67">
        <v>0</v>
      </c>
      <c r="BF317" s="67">
        <v>0</v>
      </c>
      <c r="BH317" s="64">
        <f t="shared" ca="1" si="379"/>
        <v>0</v>
      </c>
      <c r="BI317" s="64">
        <f t="shared" ca="1" si="379"/>
        <v>0</v>
      </c>
      <c r="BJ317" s="64">
        <f t="shared" ca="1" si="379"/>
        <v>0</v>
      </c>
      <c r="BK317" s="64">
        <f t="shared" ca="1" si="379"/>
        <v>0</v>
      </c>
      <c r="BL317" s="64">
        <f t="shared" ca="1" si="379"/>
        <v>0</v>
      </c>
      <c r="BM317" s="64">
        <f t="shared" ca="1" si="379"/>
        <v>0</v>
      </c>
      <c r="BN317" s="64">
        <f t="shared" ca="1" si="379"/>
        <v>0</v>
      </c>
      <c r="BO317" s="64">
        <f t="shared" ca="1" si="379"/>
        <v>0</v>
      </c>
      <c r="BP317" s="64">
        <f t="shared" ca="1" si="379"/>
        <v>0</v>
      </c>
      <c r="BQ317" s="64">
        <f t="shared" ca="1" si="379"/>
        <v>0</v>
      </c>
      <c r="BR317" s="64">
        <f t="shared" ca="1" si="379"/>
        <v>0</v>
      </c>
      <c r="BS317" s="64">
        <f t="shared" ca="1" si="379"/>
        <v>0</v>
      </c>
      <c r="BT317" s="64">
        <f t="shared" ca="1" si="379"/>
        <v>0</v>
      </c>
      <c r="BU317" s="64">
        <f t="shared" ca="1" si="379"/>
        <v>0</v>
      </c>
      <c r="BV317" s="64">
        <f t="shared" ca="1" si="379"/>
        <v>0</v>
      </c>
      <c r="BW317" s="64">
        <f t="shared" ca="1" si="379"/>
        <v>0</v>
      </c>
      <c r="BY317" s="64">
        <f t="shared" ca="1" si="380"/>
        <v>0</v>
      </c>
      <c r="BZ317" s="64">
        <f t="shared" ca="1" si="380"/>
        <v>0</v>
      </c>
      <c r="CA317" s="64">
        <f t="shared" ca="1" si="380"/>
        <v>0</v>
      </c>
      <c r="CB317" s="64">
        <f t="shared" ca="1" si="380"/>
        <v>0</v>
      </c>
    </row>
    <row r="318" spans="2:80" s="62" customFormat="1">
      <c r="C318" s="63"/>
    </row>
    <row r="319" spans="2:80" s="62" customFormat="1">
      <c r="B319" s="62" t="s">
        <v>4</v>
      </c>
      <c r="C319" s="63" t="str">
        <f>'Get Started'!$D$8</f>
        <v>$</v>
      </c>
      <c r="D319" s="62" t="s">
        <v>49</v>
      </c>
      <c r="L319" s="65">
        <f t="shared" ref="L319:BF319" ca="1" si="386">SUM(L303,L305:L316,-1*ABS(L317))</f>
        <v>0</v>
      </c>
      <c r="M319" s="65">
        <f t="shared" ca="1" si="386"/>
        <v>0</v>
      </c>
      <c r="N319" s="65">
        <f t="shared" ca="1" si="386"/>
        <v>0</v>
      </c>
      <c r="O319" s="65">
        <f t="shared" ca="1" si="386"/>
        <v>0</v>
      </c>
      <c r="P319" s="65">
        <f t="shared" ca="1" si="386"/>
        <v>0</v>
      </c>
      <c r="Q319" s="65">
        <f t="shared" ca="1" si="386"/>
        <v>0</v>
      </c>
      <c r="R319" s="65">
        <f t="shared" ca="1" si="386"/>
        <v>0</v>
      </c>
      <c r="S319" s="65">
        <f t="shared" ca="1" si="386"/>
        <v>0</v>
      </c>
      <c r="T319" s="65">
        <f t="shared" ca="1" si="386"/>
        <v>0</v>
      </c>
      <c r="U319" s="65">
        <f t="shared" ca="1" si="386"/>
        <v>0</v>
      </c>
      <c r="V319" s="65">
        <f t="shared" ca="1" si="386"/>
        <v>0</v>
      </c>
      <c r="W319" s="65">
        <f t="shared" ca="1" si="386"/>
        <v>0</v>
      </c>
      <c r="X319" s="65">
        <f t="shared" ca="1" si="386"/>
        <v>0</v>
      </c>
      <c r="Y319" s="65">
        <f t="shared" ca="1" si="386"/>
        <v>0</v>
      </c>
      <c r="Z319" s="65">
        <f t="shared" ca="1" si="386"/>
        <v>0</v>
      </c>
      <c r="AA319" s="65">
        <f t="shared" ca="1" si="386"/>
        <v>0</v>
      </c>
      <c r="AB319" s="65">
        <f t="shared" ca="1" si="386"/>
        <v>0</v>
      </c>
      <c r="AC319" s="65">
        <f t="shared" ca="1" si="386"/>
        <v>0</v>
      </c>
      <c r="AD319" s="65">
        <f t="shared" ca="1" si="386"/>
        <v>0</v>
      </c>
      <c r="AE319" s="65">
        <f t="shared" ca="1" si="386"/>
        <v>0</v>
      </c>
      <c r="AF319" s="65">
        <f t="shared" ca="1" si="386"/>
        <v>0</v>
      </c>
      <c r="AG319" s="65">
        <f t="shared" ca="1" si="386"/>
        <v>0</v>
      </c>
      <c r="AH319" s="65">
        <f t="shared" ca="1" si="386"/>
        <v>0</v>
      </c>
      <c r="AI319" s="65">
        <f t="shared" ca="1" si="386"/>
        <v>0</v>
      </c>
      <c r="AJ319" s="65">
        <f t="shared" ca="1" si="386"/>
        <v>0</v>
      </c>
      <c r="AK319" s="65">
        <f t="shared" ca="1" si="386"/>
        <v>0</v>
      </c>
      <c r="AL319" s="65">
        <f t="shared" ca="1" si="386"/>
        <v>0</v>
      </c>
      <c r="AM319" s="65">
        <f t="shared" ca="1" si="386"/>
        <v>0</v>
      </c>
      <c r="AN319" s="65">
        <f t="shared" ca="1" si="386"/>
        <v>0</v>
      </c>
      <c r="AO319" s="65">
        <f t="shared" ca="1" si="386"/>
        <v>0</v>
      </c>
      <c r="AP319" s="65">
        <f t="shared" ca="1" si="386"/>
        <v>0</v>
      </c>
      <c r="AQ319" s="65">
        <f t="shared" ca="1" si="386"/>
        <v>0</v>
      </c>
      <c r="AR319" s="65">
        <f t="shared" ca="1" si="386"/>
        <v>0</v>
      </c>
      <c r="AS319" s="65">
        <f t="shared" ca="1" si="386"/>
        <v>0</v>
      </c>
      <c r="AT319" s="65">
        <f t="shared" ca="1" si="386"/>
        <v>0</v>
      </c>
      <c r="AU319" s="65">
        <f t="shared" ca="1" si="386"/>
        <v>0</v>
      </c>
      <c r="AV319" s="65">
        <f t="shared" ca="1" si="386"/>
        <v>0</v>
      </c>
      <c r="AW319" s="65">
        <f t="shared" ca="1" si="386"/>
        <v>0</v>
      </c>
      <c r="AX319" s="65">
        <f t="shared" ca="1" si="386"/>
        <v>0</v>
      </c>
      <c r="AY319" s="65">
        <f t="shared" ca="1" si="386"/>
        <v>0</v>
      </c>
      <c r="AZ319" s="65">
        <f t="shared" ca="1" si="386"/>
        <v>0</v>
      </c>
      <c r="BA319" s="65">
        <f t="shared" ca="1" si="386"/>
        <v>0</v>
      </c>
      <c r="BB319" s="65">
        <f t="shared" ca="1" si="386"/>
        <v>0</v>
      </c>
      <c r="BC319" s="65">
        <f t="shared" ca="1" si="386"/>
        <v>0</v>
      </c>
      <c r="BD319" s="65">
        <f t="shared" ca="1" si="386"/>
        <v>0</v>
      </c>
      <c r="BE319" s="65">
        <f t="shared" ca="1" si="386"/>
        <v>0</v>
      </c>
      <c r="BF319" s="65">
        <f t="shared" ca="1" si="386"/>
        <v>0</v>
      </c>
      <c r="BH319" s="65">
        <f t="shared" ref="BH319:BW319" ca="1" si="387">INDEX($L319:$BF319,1,MATCH(BH$5,$L$5:$BF$5,0))</f>
        <v>0</v>
      </c>
      <c r="BI319" s="65">
        <f t="shared" ca="1" si="387"/>
        <v>0</v>
      </c>
      <c r="BJ319" s="65">
        <f t="shared" ca="1" si="387"/>
        <v>0</v>
      </c>
      <c r="BK319" s="65">
        <f t="shared" ca="1" si="387"/>
        <v>0</v>
      </c>
      <c r="BL319" s="65">
        <f t="shared" ca="1" si="387"/>
        <v>0</v>
      </c>
      <c r="BM319" s="65">
        <f t="shared" ca="1" si="387"/>
        <v>0</v>
      </c>
      <c r="BN319" s="65">
        <f t="shared" ca="1" si="387"/>
        <v>0</v>
      </c>
      <c r="BO319" s="65">
        <f t="shared" ca="1" si="387"/>
        <v>0</v>
      </c>
      <c r="BP319" s="65">
        <f t="shared" ca="1" si="387"/>
        <v>0</v>
      </c>
      <c r="BQ319" s="65">
        <f t="shared" ca="1" si="387"/>
        <v>0</v>
      </c>
      <c r="BR319" s="65">
        <f t="shared" ca="1" si="387"/>
        <v>0</v>
      </c>
      <c r="BS319" s="65">
        <f t="shared" ca="1" si="387"/>
        <v>0</v>
      </c>
      <c r="BT319" s="65">
        <f t="shared" ca="1" si="387"/>
        <v>0</v>
      </c>
      <c r="BU319" s="65">
        <f t="shared" ca="1" si="387"/>
        <v>0</v>
      </c>
      <c r="BV319" s="65">
        <f t="shared" ca="1" si="387"/>
        <v>0</v>
      </c>
      <c r="BW319" s="65">
        <f t="shared" ca="1" si="387"/>
        <v>0</v>
      </c>
      <c r="BY319" s="65">
        <f ca="1">INDEX($L319:$BF319,1,MATCH(BY$5,$L$5:$BF$5,0))</f>
        <v>0</v>
      </c>
      <c r="BZ319" s="65">
        <f ca="1">INDEX($L319:$BF319,1,MATCH(BZ$5,$L$5:$BF$5,0))</f>
        <v>0</v>
      </c>
      <c r="CA319" s="65">
        <f ca="1">INDEX($L319:$BF319,1,MATCH(CA$5,$L$5:$BF$5,0))</f>
        <v>0</v>
      </c>
      <c r="CB319" s="65">
        <f ca="1">INDEX($L319:$BF319,1,MATCH(CB$5,$L$5:$BF$5,0))</f>
        <v>0</v>
      </c>
    </row>
    <row r="320" spans="2:80" s="62" customFormat="1">
      <c r="C320" s="63"/>
    </row>
    <row r="321" spans="2:80" s="62" customFormat="1">
      <c r="B321" s="139" t="s">
        <v>64</v>
      </c>
      <c r="C321" s="63" t="str">
        <f>'Get Started'!$D$8</f>
        <v>$</v>
      </c>
      <c r="D321" s="62" t="s">
        <v>575</v>
      </c>
      <c r="L321" s="62">
        <f>-1*SUM(L282:L288,L291,L293)</f>
        <v>0</v>
      </c>
      <c r="M321" s="62">
        <f t="shared" ref="M321:BF321" si="388">-SUM(M253:M279)</f>
        <v>0</v>
      </c>
      <c r="N321" s="62">
        <f t="shared" si="388"/>
        <v>0</v>
      </c>
      <c r="O321" s="62">
        <f t="shared" si="388"/>
        <v>0</v>
      </c>
      <c r="P321" s="62">
        <f t="shared" si="388"/>
        <v>0</v>
      </c>
      <c r="Q321" s="62">
        <f t="shared" si="388"/>
        <v>0</v>
      </c>
      <c r="R321" s="62">
        <f t="shared" si="388"/>
        <v>0</v>
      </c>
      <c r="S321" s="62">
        <f t="shared" si="388"/>
        <v>0</v>
      </c>
      <c r="T321" s="62">
        <f t="shared" si="388"/>
        <v>0</v>
      </c>
      <c r="U321" s="62">
        <f t="shared" si="388"/>
        <v>0</v>
      </c>
      <c r="V321" s="62">
        <f t="shared" si="388"/>
        <v>0</v>
      </c>
      <c r="W321" s="62">
        <f t="shared" si="388"/>
        <v>0</v>
      </c>
      <c r="X321" s="62">
        <f t="shared" si="388"/>
        <v>0</v>
      </c>
      <c r="Y321" s="62">
        <f t="shared" si="388"/>
        <v>0</v>
      </c>
      <c r="Z321" s="62">
        <f t="shared" si="388"/>
        <v>0</v>
      </c>
      <c r="AA321" s="62">
        <f t="shared" si="388"/>
        <v>0</v>
      </c>
      <c r="AB321" s="62">
        <f t="shared" si="388"/>
        <v>0</v>
      </c>
      <c r="AC321" s="62">
        <f t="shared" si="388"/>
        <v>0</v>
      </c>
      <c r="AD321" s="62">
        <f t="shared" si="388"/>
        <v>0</v>
      </c>
      <c r="AE321" s="62">
        <f t="shared" si="388"/>
        <v>0</v>
      </c>
      <c r="AF321" s="62">
        <f t="shared" si="388"/>
        <v>0</v>
      </c>
      <c r="AG321" s="62">
        <f t="shared" si="388"/>
        <v>0</v>
      </c>
      <c r="AH321" s="62">
        <f t="shared" si="388"/>
        <v>0</v>
      </c>
      <c r="AI321" s="62">
        <f t="shared" si="388"/>
        <v>0</v>
      </c>
      <c r="AJ321" s="62">
        <f t="shared" si="388"/>
        <v>0</v>
      </c>
      <c r="AK321" s="62">
        <f t="shared" si="388"/>
        <v>0</v>
      </c>
      <c r="AL321" s="62">
        <f t="shared" si="388"/>
        <v>0</v>
      </c>
      <c r="AM321" s="62">
        <f t="shared" si="388"/>
        <v>0</v>
      </c>
      <c r="AN321" s="62">
        <f t="shared" si="388"/>
        <v>0</v>
      </c>
      <c r="AO321" s="62">
        <f t="shared" si="388"/>
        <v>0</v>
      </c>
      <c r="AP321" s="62">
        <f t="shared" si="388"/>
        <v>0</v>
      </c>
      <c r="AQ321" s="62">
        <f t="shared" si="388"/>
        <v>0</v>
      </c>
      <c r="AR321" s="62">
        <f t="shared" si="388"/>
        <v>0</v>
      </c>
      <c r="AS321" s="62">
        <f t="shared" si="388"/>
        <v>0</v>
      </c>
      <c r="AT321" s="62">
        <f t="shared" si="388"/>
        <v>0</v>
      </c>
      <c r="AU321" s="62">
        <f t="shared" si="388"/>
        <v>0</v>
      </c>
      <c r="AV321" s="62">
        <f t="shared" si="388"/>
        <v>0</v>
      </c>
      <c r="AW321" s="62">
        <f t="shared" si="388"/>
        <v>0</v>
      </c>
      <c r="AX321" s="62">
        <f t="shared" si="388"/>
        <v>0</v>
      </c>
      <c r="AY321" s="62">
        <f t="shared" si="388"/>
        <v>0</v>
      </c>
      <c r="AZ321" s="62">
        <f t="shared" si="388"/>
        <v>0</v>
      </c>
      <c r="BA321" s="62">
        <f t="shared" si="388"/>
        <v>0</v>
      </c>
      <c r="BB321" s="62">
        <f t="shared" si="388"/>
        <v>0</v>
      </c>
      <c r="BC321" s="62">
        <f t="shared" si="388"/>
        <v>0</v>
      </c>
      <c r="BD321" s="62">
        <f t="shared" si="388"/>
        <v>0</v>
      </c>
      <c r="BE321" s="62">
        <f t="shared" si="388"/>
        <v>0</v>
      </c>
      <c r="BF321" s="62">
        <f t="shared" si="388"/>
        <v>0</v>
      </c>
      <c r="BH321" s="64">
        <f t="shared" ref="BH321:BW322" ca="1" si="389">SUMIFS($L321:$BF321,$L$6:$BF$6,BH$6,$L$7:$BF$7,BH$7)</f>
        <v>0</v>
      </c>
      <c r="BI321" s="64">
        <f t="shared" ca="1" si="389"/>
        <v>0</v>
      </c>
      <c r="BJ321" s="64">
        <f t="shared" ca="1" si="389"/>
        <v>0</v>
      </c>
      <c r="BK321" s="64">
        <f t="shared" ca="1" si="389"/>
        <v>0</v>
      </c>
      <c r="BL321" s="64">
        <f t="shared" ca="1" si="389"/>
        <v>0</v>
      </c>
      <c r="BM321" s="64">
        <f t="shared" ca="1" si="389"/>
        <v>0</v>
      </c>
      <c r="BN321" s="64">
        <f t="shared" ca="1" si="389"/>
        <v>0</v>
      </c>
      <c r="BO321" s="64">
        <f t="shared" ca="1" si="389"/>
        <v>0</v>
      </c>
      <c r="BP321" s="64">
        <f t="shared" ca="1" si="389"/>
        <v>0</v>
      </c>
      <c r="BQ321" s="64">
        <f t="shared" ca="1" si="389"/>
        <v>0</v>
      </c>
      <c r="BR321" s="64">
        <f t="shared" ca="1" si="389"/>
        <v>0</v>
      </c>
      <c r="BS321" s="64">
        <f t="shared" ca="1" si="389"/>
        <v>0</v>
      </c>
      <c r="BT321" s="64">
        <f t="shared" ca="1" si="389"/>
        <v>0</v>
      </c>
      <c r="BU321" s="64">
        <f t="shared" ca="1" si="389"/>
        <v>0</v>
      </c>
      <c r="BV321" s="64">
        <f t="shared" ca="1" si="389"/>
        <v>0</v>
      </c>
      <c r="BW321" s="64">
        <f t="shared" ca="1" si="389"/>
        <v>0</v>
      </c>
      <c r="BY321" s="64">
        <f t="shared" ref="BY321:CB322" ca="1" si="390">SUMIFS($L321:$BF321,$L$6:$BF$6,BY$6)</f>
        <v>0</v>
      </c>
      <c r="BZ321" s="64">
        <f t="shared" ca="1" si="390"/>
        <v>0</v>
      </c>
      <c r="CA321" s="64">
        <f t="shared" ca="1" si="390"/>
        <v>0</v>
      </c>
      <c r="CB321" s="64">
        <f t="shared" ca="1" si="390"/>
        <v>0</v>
      </c>
    </row>
    <row r="322" spans="2:80" s="62" customFormat="1">
      <c r="B322" s="139" t="s">
        <v>63</v>
      </c>
      <c r="C322" s="63" t="str">
        <f>'Get Started'!$D$8</f>
        <v>$</v>
      </c>
      <c r="D322" s="62" t="s">
        <v>584</v>
      </c>
      <c r="L322" s="62">
        <f t="shared" ref="L322:BF322" ca="1" si="391">L305+L321+L294</f>
        <v>0</v>
      </c>
      <c r="M322" s="62">
        <f t="shared" ca="1" si="391"/>
        <v>0</v>
      </c>
      <c r="N322" s="62">
        <f t="shared" ca="1" si="391"/>
        <v>0</v>
      </c>
      <c r="O322" s="62">
        <f t="shared" ca="1" si="391"/>
        <v>0</v>
      </c>
      <c r="P322" s="62">
        <f t="shared" ca="1" si="391"/>
        <v>0</v>
      </c>
      <c r="Q322" s="62">
        <f t="shared" ca="1" si="391"/>
        <v>0</v>
      </c>
      <c r="R322" s="62">
        <f t="shared" ca="1" si="391"/>
        <v>0</v>
      </c>
      <c r="S322" s="62">
        <f t="shared" ca="1" si="391"/>
        <v>0</v>
      </c>
      <c r="T322" s="62">
        <f t="shared" ca="1" si="391"/>
        <v>0</v>
      </c>
      <c r="U322" s="62">
        <f t="shared" ca="1" si="391"/>
        <v>0</v>
      </c>
      <c r="V322" s="62">
        <f t="shared" ca="1" si="391"/>
        <v>0</v>
      </c>
      <c r="W322" s="62">
        <f t="shared" ca="1" si="391"/>
        <v>0</v>
      </c>
      <c r="X322" s="62">
        <f t="shared" ca="1" si="391"/>
        <v>0</v>
      </c>
      <c r="Y322" s="62">
        <f t="shared" ca="1" si="391"/>
        <v>0</v>
      </c>
      <c r="Z322" s="62">
        <f t="shared" ca="1" si="391"/>
        <v>0</v>
      </c>
      <c r="AA322" s="62">
        <f t="shared" ca="1" si="391"/>
        <v>0</v>
      </c>
      <c r="AB322" s="62">
        <f t="shared" ca="1" si="391"/>
        <v>0</v>
      </c>
      <c r="AC322" s="62">
        <f t="shared" ca="1" si="391"/>
        <v>0</v>
      </c>
      <c r="AD322" s="62">
        <f t="shared" ca="1" si="391"/>
        <v>0</v>
      </c>
      <c r="AE322" s="62">
        <f t="shared" ca="1" si="391"/>
        <v>0</v>
      </c>
      <c r="AF322" s="62">
        <f t="shared" ca="1" si="391"/>
        <v>0</v>
      </c>
      <c r="AG322" s="62">
        <f t="shared" ca="1" si="391"/>
        <v>0</v>
      </c>
      <c r="AH322" s="62">
        <f t="shared" ca="1" si="391"/>
        <v>0</v>
      </c>
      <c r="AI322" s="62">
        <f t="shared" ca="1" si="391"/>
        <v>0</v>
      </c>
      <c r="AJ322" s="62">
        <f t="shared" ca="1" si="391"/>
        <v>0</v>
      </c>
      <c r="AK322" s="62">
        <f t="shared" ca="1" si="391"/>
        <v>0</v>
      </c>
      <c r="AL322" s="62">
        <f t="shared" ca="1" si="391"/>
        <v>0</v>
      </c>
      <c r="AM322" s="62">
        <f t="shared" ca="1" si="391"/>
        <v>0</v>
      </c>
      <c r="AN322" s="62">
        <f t="shared" ca="1" si="391"/>
        <v>0</v>
      </c>
      <c r="AO322" s="62">
        <f t="shared" ca="1" si="391"/>
        <v>0</v>
      </c>
      <c r="AP322" s="62">
        <f t="shared" ca="1" si="391"/>
        <v>0</v>
      </c>
      <c r="AQ322" s="62">
        <f t="shared" ca="1" si="391"/>
        <v>0</v>
      </c>
      <c r="AR322" s="62">
        <f t="shared" ca="1" si="391"/>
        <v>0</v>
      </c>
      <c r="AS322" s="62">
        <f t="shared" ca="1" si="391"/>
        <v>0</v>
      </c>
      <c r="AT322" s="62">
        <f t="shared" ca="1" si="391"/>
        <v>0</v>
      </c>
      <c r="AU322" s="62">
        <f t="shared" ca="1" si="391"/>
        <v>0</v>
      </c>
      <c r="AV322" s="62">
        <f t="shared" ca="1" si="391"/>
        <v>0</v>
      </c>
      <c r="AW322" s="62">
        <f t="shared" ca="1" si="391"/>
        <v>0</v>
      </c>
      <c r="AX322" s="62">
        <f t="shared" ca="1" si="391"/>
        <v>0</v>
      </c>
      <c r="AY322" s="62">
        <f t="shared" ca="1" si="391"/>
        <v>0</v>
      </c>
      <c r="AZ322" s="62">
        <f t="shared" ca="1" si="391"/>
        <v>0</v>
      </c>
      <c r="BA322" s="62">
        <f t="shared" ca="1" si="391"/>
        <v>0</v>
      </c>
      <c r="BB322" s="62">
        <f t="shared" ca="1" si="391"/>
        <v>0</v>
      </c>
      <c r="BC322" s="62">
        <f t="shared" ca="1" si="391"/>
        <v>0</v>
      </c>
      <c r="BD322" s="62">
        <f t="shared" ca="1" si="391"/>
        <v>0</v>
      </c>
      <c r="BE322" s="62">
        <f t="shared" ca="1" si="391"/>
        <v>0</v>
      </c>
      <c r="BF322" s="62">
        <f t="shared" ca="1" si="391"/>
        <v>0</v>
      </c>
      <c r="BH322" s="64">
        <f t="shared" ca="1" si="389"/>
        <v>0</v>
      </c>
      <c r="BI322" s="64">
        <f t="shared" ca="1" si="389"/>
        <v>0</v>
      </c>
      <c r="BJ322" s="64">
        <f t="shared" ca="1" si="389"/>
        <v>0</v>
      </c>
      <c r="BK322" s="64">
        <f t="shared" ca="1" si="389"/>
        <v>0</v>
      </c>
      <c r="BL322" s="64">
        <f t="shared" ca="1" si="389"/>
        <v>0</v>
      </c>
      <c r="BM322" s="64">
        <f t="shared" ca="1" si="389"/>
        <v>0</v>
      </c>
      <c r="BN322" s="64">
        <f t="shared" ca="1" si="389"/>
        <v>0</v>
      </c>
      <c r="BO322" s="64">
        <f t="shared" ca="1" si="389"/>
        <v>0</v>
      </c>
      <c r="BP322" s="64">
        <f t="shared" ca="1" si="389"/>
        <v>0</v>
      </c>
      <c r="BQ322" s="64">
        <f t="shared" ca="1" si="389"/>
        <v>0</v>
      </c>
      <c r="BR322" s="64">
        <f t="shared" ca="1" si="389"/>
        <v>0</v>
      </c>
      <c r="BS322" s="64">
        <f t="shared" ca="1" si="389"/>
        <v>0</v>
      </c>
      <c r="BT322" s="64">
        <f t="shared" ca="1" si="389"/>
        <v>0</v>
      </c>
      <c r="BU322" s="64">
        <f t="shared" ca="1" si="389"/>
        <v>0</v>
      </c>
      <c r="BV322" s="64">
        <f t="shared" ca="1" si="389"/>
        <v>0</v>
      </c>
      <c r="BW322" s="64">
        <f t="shared" ca="1" si="389"/>
        <v>0</v>
      </c>
      <c r="BY322" s="64">
        <f t="shared" ca="1" si="390"/>
        <v>0</v>
      </c>
      <c r="BZ322" s="64">
        <f t="shared" ca="1" si="390"/>
        <v>0</v>
      </c>
      <c r="CA322" s="64">
        <f t="shared" ca="1" si="390"/>
        <v>0</v>
      </c>
      <c r="CB322" s="64">
        <f t="shared" ca="1" si="390"/>
        <v>0</v>
      </c>
    </row>
    <row r="323" spans="2:80" s="62" customFormat="1">
      <c r="B323" s="139" t="str">
        <f>"Average trailing 6 months "&amp;B322</f>
        <v>Average trailing 6 months Net Burn</v>
      </c>
      <c r="C323" s="63" t="str">
        <f>'Get Started'!$D$8</f>
        <v>$</v>
      </c>
      <c r="D323" s="62" t="s">
        <v>70</v>
      </c>
      <c r="L323" s="62">
        <f ca="1">AVERAGE(L322:OFFSET(L322,0,-MIN(5,L5-1)))</f>
        <v>0</v>
      </c>
      <c r="M323" s="62">
        <f ca="1">AVERAGE(M322:OFFSET(M322,0,-MIN(5,M5-1)))</f>
        <v>0</v>
      </c>
      <c r="N323" s="62">
        <f ca="1">AVERAGE(N322:OFFSET(N322,0,-MIN(5,N5-1)))</f>
        <v>0</v>
      </c>
      <c r="O323" s="62">
        <f ca="1">AVERAGE(O322:OFFSET(O322,0,-MIN(5,O5-1)))</f>
        <v>0</v>
      </c>
      <c r="P323" s="62">
        <f ca="1">AVERAGE(P322:OFFSET(P322,0,-MIN(5,P5-1)))</f>
        <v>0</v>
      </c>
      <c r="Q323" s="62">
        <f ca="1">AVERAGE(Q322:OFFSET(Q322,0,-MIN(5,Q5-1)))</f>
        <v>0</v>
      </c>
      <c r="R323" s="62">
        <f ca="1">AVERAGE(R322:OFFSET(R322,0,-MIN(5,R5-1)))</f>
        <v>0</v>
      </c>
      <c r="S323" s="62">
        <f ca="1">AVERAGE(S322:OFFSET(S322,0,-MIN(5,S5-1)))</f>
        <v>0</v>
      </c>
      <c r="T323" s="62">
        <f ca="1">AVERAGE(T322:OFFSET(T322,0,-MIN(5,T5-1)))</f>
        <v>0</v>
      </c>
      <c r="U323" s="62">
        <f ca="1">AVERAGE(U322:OFFSET(U322,0,-MIN(5,U5-1)))</f>
        <v>0</v>
      </c>
      <c r="V323" s="62">
        <f ca="1">AVERAGE(V322:OFFSET(V322,0,-MIN(5,V5-1)))</f>
        <v>0</v>
      </c>
      <c r="W323" s="62">
        <f ca="1">AVERAGE(W322:OFFSET(W322,0,-MIN(5,W5-1)))</f>
        <v>0</v>
      </c>
      <c r="X323" s="62">
        <f ca="1">AVERAGE(X322:OFFSET(X322,0,-MIN(5,X5-1)))</f>
        <v>0</v>
      </c>
      <c r="Y323" s="62">
        <f ca="1">AVERAGE(Y322:OFFSET(Y322,0,-MIN(5,Y5-1)))</f>
        <v>0</v>
      </c>
      <c r="Z323" s="62">
        <f ca="1">AVERAGE(Z322:OFFSET(Z322,0,-MIN(5,Z5-1)))</f>
        <v>0</v>
      </c>
      <c r="AA323" s="62">
        <f ca="1">AVERAGE(AA322:OFFSET(AA322,0,-MIN(5,AA5-1)))</f>
        <v>0</v>
      </c>
      <c r="AB323" s="62">
        <f ca="1">AVERAGE(AB322:OFFSET(AB322,0,-MIN(5,AB5-1)))</f>
        <v>0</v>
      </c>
      <c r="AC323" s="62">
        <f ca="1">AVERAGE(AC322:OFFSET(AC322,0,-MIN(5,AC5-1)))</f>
        <v>0</v>
      </c>
      <c r="AD323" s="62">
        <f ca="1">AVERAGE(AD322:OFFSET(AD322,0,-MIN(5,AD5-1)))</f>
        <v>0</v>
      </c>
      <c r="AE323" s="62">
        <f ca="1">AVERAGE(AE322:OFFSET(AE322,0,-MIN(5,AE5-1)))</f>
        <v>0</v>
      </c>
      <c r="AF323" s="62">
        <f ca="1">AVERAGE(AF322:OFFSET(AF322,0,-MIN(5,AF5-1)))</f>
        <v>0</v>
      </c>
      <c r="AG323" s="62">
        <f ca="1">AVERAGE(AG322:OFFSET(AG322,0,-MIN(5,AG5-1)))</f>
        <v>0</v>
      </c>
      <c r="AH323" s="62">
        <f ca="1">AVERAGE(AH322:OFFSET(AH322,0,-MIN(5,AH5-1)))</f>
        <v>0</v>
      </c>
      <c r="AI323" s="62">
        <f ca="1">AVERAGE(AI322:OFFSET(AI322,0,-MIN(5,AI5-1)))</f>
        <v>0</v>
      </c>
      <c r="AJ323" s="62">
        <f ca="1">AVERAGE(AJ322:OFFSET(AJ322,0,-MIN(5,AJ5-1)))</f>
        <v>0</v>
      </c>
      <c r="AK323" s="62">
        <f ca="1">AVERAGE(AK322:OFFSET(AK322,0,-MIN(5,AK5-1)))</f>
        <v>0</v>
      </c>
      <c r="AL323" s="62">
        <f ca="1">AVERAGE(AL322:OFFSET(AL322,0,-MIN(5,AL5-1)))</f>
        <v>0</v>
      </c>
      <c r="AM323" s="62">
        <f ca="1">AVERAGE(AM322:OFFSET(AM322,0,-MIN(5,AM5-1)))</f>
        <v>0</v>
      </c>
      <c r="AN323" s="62">
        <f ca="1">AVERAGE(AN322:OFFSET(AN322,0,-MIN(5,AN5-1)))</f>
        <v>0</v>
      </c>
      <c r="AO323" s="62">
        <f ca="1">AVERAGE(AO322:OFFSET(AO322,0,-MIN(5,AO5-1)))</f>
        <v>0</v>
      </c>
      <c r="AP323" s="62">
        <f ca="1">AVERAGE(AP322:OFFSET(AP322,0,-MIN(5,AP5-1)))</f>
        <v>0</v>
      </c>
      <c r="AQ323" s="62">
        <f ca="1">AVERAGE(AQ322:OFFSET(AQ322,0,-MIN(5,AQ5-1)))</f>
        <v>0</v>
      </c>
      <c r="AR323" s="62">
        <f ca="1">AVERAGE(AR322:OFFSET(AR322,0,-MIN(5,AR5-1)))</f>
        <v>0</v>
      </c>
      <c r="AS323" s="62">
        <f ca="1">AVERAGE(AS322:OFFSET(AS322,0,-MIN(5,AS5-1)))</f>
        <v>0</v>
      </c>
      <c r="AT323" s="62">
        <f ca="1">AVERAGE(AT322:OFFSET(AT322,0,-MIN(5,AT5-1)))</f>
        <v>0</v>
      </c>
      <c r="AU323" s="62">
        <f ca="1">AVERAGE(AU322:OFFSET(AU322,0,-MIN(5,AU5-1)))</f>
        <v>0</v>
      </c>
      <c r="AV323" s="62">
        <f ca="1">AVERAGE(AV322:OFFSET(AV322,0,-MIN(5,AV5-1)))</f>
        <v>0</v>
      </c>
      <c r="AW323" s="62">
        <f ca="1">AVERAGE(AW322:OFFSET(AW322,0,-MIN(5,AW5-1)))</f>
        <v>0</v>
      </c>
      <c r="AX323" s="62">
        <f ca="1">AVERAGE(AX322:OFFSET(AX322,0,-MIN(5,AX5-1)))</f>
        <v>0</v>
      </c>
      <c r="AY323" s="62">
        <f ca="1">AVERAGE(AY322:OFFSET(AY322,0,-MIN(5,AY5-1)))</f>
        <v>0</v>
      </c>
      <c r="AZ323" s="62">
        <f ca="1">AVERAGE(AZ322:OFFSET(AZ322,0,-MIN(5,AZ5-1)))</f>
        <v>0</v>
      </c>
      <c r="BA323" s="62">
        <f ca="1">AVERAGE(BA322:OFFSET(BA322,0,-MIN(5,BA5-1)))</f>
        <v>0</v>
      </c>
      <c r="BB323" s="62">
        <f ca="1">AVERAGE(BB322:OFFSET(BB322,0,-MIN(5,BB5-1)))</f>
        <v>0</v>
      </c>
      <c r="BC323" s="62">
        <f ca="1">AVERAGE(BC322:OFFSET(BC322,0,-MIN(5,BC5-1)))</f>
        <v>0</v>
      </c>
      <c r="BD323" s="62">
        <f ca="1">AVERAGE(BD322:OFFSET(BD322,0,-MIN(5,BD5-1)))</f>
        <v>0</v>
      </c>
      <c r="BE323" s="62">
        <f ca="1">AVERAGE(BE322:OFFSET(BE322,0,-MIN(5,BE5-1)))</f>
        <v>0</v>
      </c>
      <c r="BF323" s="62">
        <f ca="1">AVERAGE(BF322:OFFSET(BF322,0,-MIN(5,BF5-1)))</f>
        <v>0</v>
      </c>
      <c r="BH323" s="62">
        <f t="shared" ref="BH323:BW323" ca="1" si="392">INDEX($L323:$BF323,1,MATCH(BH$5,$L$5:$BF$5,0))</f>
        <v>0</v>
      </c>
      <c r="BI323" s="62">
        <f t="shared" ca="1" si="392"/>
        <v>0</v>
      </c>
      <c r="BJ323" s="62">
        <f t="shared" ca="1" si="392"/>
        <v>0</v>
      </c>
      <c r="BK323" s="62">
        <f t="shared" ca="1" si="392"/>
        <v>0</v>
      </c>
      <c r="BL323" s="62">
        <f t="shared" ca="1" si="392"/>
        <v>0</v>
      </c>
      <c r="BM323" s="62">
        <f t="shared" ca="1" si="392"/>
        <v>0</v>
      </c>
      <c r="BN323" s="62">
        <f t="shared" ca="1" si="392"/>
        <v>0</v>
      </c>
      <c r="BO323" s="62">
        <f t="shared" ca="1" si="392"/>
        <v>0</v>
      </c>
      <c r="BP323" s="62">
        <f t="shared" ca="1" si="392"/>
        <v>0</v>
      </c>
      <c r="BQ323" s="62">
        <f t="shared" ca="1" si="392"/>
        <v>0</v>
      </c>
      <c r="BR323" s="62">
        <f t="shared" ca="1" si="392"/>
        <v>0</v>
      </c>
      <c r="BS323" s="62">
        <f t="shared" ca="1" si="392"/>
        <v>0</v>
      </c>
      <c r="BT323" s="62">
        <f t="shared" ca="1" si="392"/>
        <v>0</v>
      </c>
      <c r="BU323" s="62">
        <f t="shared" ca="1" si="392"/>
        <v>0</v>
      </c>
      <c r="BV323" s="62">
        <f t="shared" ca="1" si="392"/>
        <v>0</v>
      </c>
      <c r="BW323" s="62">
        <f t="shared" ca="1" si="392"/>
        <v>0</v>
      </c>
      <c r="BY323" s="62">
        <f ca="1">INDEX($L323:$BF323,1,MATCH(BY$5,$L$5:$BF$5,0))</f>
        <v>0</v>
      </c>
      <c r="BZ323" s="62">
        <f ca="1">INDEX($L323:$BF323,1,MATCH(BZ$5,$L$5:$BF$5,0))</f>
        <v>0</v>
      </c>
      <c r="CA323" s="62">
        <f ca="1">INDEX($L323:$BF323,1,MATCH(CA$5,$L$5:$BF$5,0))</f>
        <v>0</v>
      </c>
      <c r="CB323" s="62">
        <f ca="1">INDEX($L323:$BF323,1,MATCH(CB$5,$L$5:$BF$5,0))</f>
        <v>0</v>
      </c>
    </row>
    <row r="324" spans="2:80" s="62" customFormat="1">
      <c r="B324" s="62" t="s">
        <v>57</v>
      </c>
      <c r="C324" s="63" t="str">
        <f>'Get Started'!$D$8</f>
        <v>$</v>
      </c>
      <c r="D324" s="62" t="s">
        <v>131</v>
      </c>
      <c r="L324" s="62">
        <f ca="1">MIN(L319:BF319)</f>
        <v>0</v>
      </c>
    </row>
    <row r="325" spans="2:80" s="62" customFormat="1">
      <c r="C325" s="63"/>
    </row>
    <row r="326" spans="2:80" s="62" customFormat="1">
      <c r="C326" s="63"/>
    </row>
    <row r="327" spans="2:80" s="62" customFormat="1">
      <c r="B327" s="48" t="s">
        <v>656</v>
      </c>
      <c r="C327" s="63"/>
      <c r="D327" s="62" t="s">
        <v>538</v>
      </c>
    </row>
    <row r="328" spans="2:80" s="62" customFormat="1" hidden="1" outlineLevel="1">
      <c r="C328" s="63"/>
    </row>
    <row r="329" spans="2:80" s="62" customFormat="1" hidden="1" outlineLevel="1">
      <c r="B329" s="66" t="s">
        <v>672</v>
      </c>
      <c r="C329" s="63"/>
    </row>
    <row r="330" spans="2:80" s="62" customFormat="1" hidden="1" outlineLevel="1">
      <c r="B330" s="62" t="s">
        <v>471</v>
      </c>
      <c r="C330" s="63" t="str">
        <f>'Get Started'!$D$8</f>
        <v>$</v>
      </c>
      <c r="D330" s="62" t="s">
        <v>487</v>
      </c>
      <c r="L330" s="62">
        <f>SUMIFS(L$230:L$233,$D$230:$D$233,$B330)</f>
        <v>0</v>
      </c>
      <c r="M330" s="62">
        <f t="shared" ref="M330:BF332" si="393">SUMIFS(M$230:M$233,$D$230:$D$233,$B330)</f>
        <v>0</v>
      </c>
      <c r="N330" s="62">
        <f t="shared" si="393"/>
        <v>0</v>
      </c>
      <c r="O330" s="62">
        <f t="shared" si="393"/>
        <v>0</v>
      </c>
      <c r="P330" s="62">
        <f t="shared" si="393"/>
        <v>0</v>
      </c>
      <c r="Q330" s="62">
        <f t="shared" si="393"/>
        <v>0</v>
      </c>
      <c r="R330" s="62">
        <f t="shared" si="393"/>
        <v>0</v>
      </c>
      <c r="S330" s="62">
        <f t="shared" si="393"/>
        <v>0</v>
      </c>
      <c r="T330" s="62">
        <f t="shared" si="393"/>
        <v>0</v>
      </c>
      <c r="U330" s="62">
        <f t="shared" si="393"/>
        <v>0</v>
      </c>
      <c r="V330" s="62">
        <f t="shared" si="393"/>
        <v>0</v>
      </c>
      <c r="W330" s="62">
        <f t="shared" si="393"/>
        <v>0</v>
      </c>
      <c r="X330" s="62">
        <f t="shared" si="393"/>
        <v>0</v>
      </c>
      <c r="Y330" s="62">
        <f t="shared" si="393"/>
        <v>0</v>
      </c>
      <c r="Z330" s="62">
        <f t="shared" si="393"/>
        <v>0</v>
      </c>
      <c r="AA330" s="62">
        <f t="shared" si="393"/>
        <v>0</v>
      </c>
      <c r="AB330" s="62">
        <f t="shared" si="393"/>
        <v>0</v>
      </c>
      <c r="AC330" s="62">
        <f t="shared" si="393"/>
        <v>0</v>
      </c>
      <c r="AD330" s="62">
        <f t="shared" si="393"/>
        <v>0</v>
      </c>
      <c r="AE330" s="62">
        <f t="shared" si="393"/>
        <v>0</v>
      </c>
      <c r="AF330" s="62">
        <f t="shared" si="393"/>
        <v>0</v>
      </c>
      <c r="AG330" s="62">
        <f t="shared" si="393"/>
        <v>0</v>
      </c>
      <c r="AH330" s="62">
        <f t="shared" si="393"/>
        <v>0</v>
      </c>
      <c r="AI330" s="62">
        <f t="shared" si="393"/>
        <v>0</v>
      </c>
      <c r="AJ330" s="62">
        <f t="shared" si="393"/>
        <v>0</v>
      </c>
      <c r="AK330" s="62">
        <f t="shared" si="393"/>
        <v>0</v>
      </c>
      <c r="AL330" s="62">
        <f t="shared" si="393"/>
        <v>0</v>
      </c>
      <c r="AM330" s="62">
        <f t="shared" si="393"/>
        <v>0</v>
      </c>
      <c r="AN330" s="62">
        <f t="shared" si="393"/>
        <v>0</v>
      </c>
      <c r="AO330" s="62">
        <f t="shared" si="393"/>
        <v>0</v>
      </c>
      <c r="AP330" s="62">
        <f t="shared" si="393"/>
        <v>0</v>
      </c>
      <c r="AQ330" s="62">
        <f t="shared" si="393"/>
        <v>0</v>
      </c>
      <c r="AR330" s="62">
        <f t="shared" si="393"/>
        <v>0</v>
      </c>
      <c r="AS330" s="62">
        <f t="shared" si="393"/>
        <v>0</v>
      </c>
      <c r="AT330" s="62">
        <f t="shared" si="393"/>
        <v>0</v>
      </c>
      <c r="AU330" s="62">
        <f t="shared" si="393"/>
        <v>0</v>
      </c>
      <c r="AV330" s="62">
        <f t="shared" si="393"/>
        <v>0</v>
      </c>
      <c r="AW330" s="62">
        <f t="shared" si="393"/>
        <v>0</v>
      </c>
      <c r="AX330" s="62">
        <f t="shared" si="393"/>
        <v>0</v>
      </c>
      <c r="AY330" s="62">
        <f t="shared" si="393"/>
        <v>0</v>
      </c>
      <c r="AZ330" s="62">
        <f t="shared" si="393"/>
        <v>0</v>
      </c>
      <c r="BA330" s="62">
        <f t="shared" si="393"/>
        <v>0</v>
      </c>
      <c r="BB330" s="62">
        <f t="shared" si="393"/>
        <v>0</v>
      </c>
      <c r="BC330" s="62">
        <f t="shared" si="393"/>
        <v>0</v>
      </c>
      <c r="BD330" s="62">
        <f t="shared" si="393"/>
        <v>0</v>
      </c>
      <c r="BE330" s="62">
        <f t="shared" si="393"/>
        <v>0</v>
      </c>
      <c r="BF330" s="62">
        <f t="shared" si="393"/>
        <v>0</v>
      </c>
      <c r="BH330" s="64">
        <f t="shared" ref="BH330:BW332" ca="1" si="394">SUMIFS($L330:$BF330,$L$6:$BF$6,BH$6,$L$7:$BF$7,BH$7)</f>
        <v>0</v>
      </c>
      <c r="BI330" s="64">
        <f t="shared" ca="1" si="394"/>
        <v>0</v>
      </c>
      <c r="BJ330" s="64">
        <f t="shared" ca="1" si="394"/>
        <v>0</v>
      </c>
      <c r="BK330" s="64">
        <f t="shared" ca="1" si="394"/>
        <v>0</v>
      </c>
      <c r="BL330" s="64">
        <f t="shared" ca="1" si="394"/>
        <v>0</v>
      </c>
      <c r="BM330" s="64">
        <f t="shared" ca="1" si="394"/>
        <v>0</v>
      </c>
      <c r="BN330" s="64">
        <f t="shared" ca="1" si="394"/>
        <v>0</v>
      </c>
      <c r="BO330" s="64">
        <f t="shared" ca="1" si="394"/>
        <v>0</v>
      </c>
      <c r="BP330" s="64">
        <f t="shared" ca="1" si="394"/>
        <v>0</v>
      </c>
      <c r="BQ330" s="64">
        <f t="shared" ca="1" si="394"/>
        <v>0</v>
      </c>
      <c r="BR330" s="64">
        <f t="shared" ca="1" si="394"/>
        <v>0</v>
      </c>
      <c r="BS330" s="64">
        <f t="shared" ca="1" si="394"/>
        <v>0</v>
      </c>
      <c r="BT330" s="64">
        <f t="shared" ca="1" si="394"/>
        <v>0</v>
      </c>
      <c r="BU330" s="64">
        <f t="shared" ca="1" si="394"/>
        <v>0</v>
      </c>
      <c r="BV330" s="64">
        <f t="shared" ca="1" si="394"/>
        <v>0</v>
      </c>
      <c r="BW330" s="64">
        <f t="shared" ca="1" si="394"/>
        <v>0</v>
      </c>
      <c r="BY330" s="64">
        <f t="shared" ref="BY330:CB332" ca="1" si="395">SUMIFS($L330:$BF330,$L$6:$BF$6,BY$6)</f>
        <v>0</v>
      </c>
      <c r="BZ330" s="64">
        <f t="shared" ca="1" si="395"/>
        <v>0</v>
      </c>
      <c r="CA330" s="64">
        <f t="shared" ca="1" si="395"/>
        <v>0</v>
      </c>
      <c r="CB330" s="64">
        <f t="shared" ca="1" si="395"/>
        <v>0</v>
      </c>
    </row>
    <row r="331" spans="2:80" s="62" customFormat="1" hidden="1" outlineLevel="1">
      <c r="B331" s="139" t="s">
        <v>62</v>
      </c>
      <c r="C331" s="63" t="str">
        <f>'Get Started'!$D$8</f>
        <v>$</v>
      </c>
      <c r="D331" s="62" t="s">
        <v>609</v>
      </c>
      <c r="L331" s="62">
        <f t="shared" ref="L331:AA332" si="396">SUMIFS(L$230:L$233,$D$230:$D$233,$B331)</f>
        <v>0</v>
      </c>
      <c r="M331" s="62">
        <f t="shared" si="396"/>
        <v>0</v>
      </c>
      <c r="N331" s="62">
        <f t="shared" si="396"/>
        <v>0</v>
      </c>
      <c r="O331" s="62">
        <f t="shared" si="396"/>
        <v>0</v>
      </c>
      <c r="P331" s="62">
        <f t="shared" si="396"/>
        <v>0</v>
      </c>
      <c r="Q331" s="62">
        <f t="shared" si="396"/>
        <v>0</v>
      </c>
      <c r="R331" s="62">
        <f t="shared" si="396"/>
        <v>0</v>
      </c>
      <c r="S331" s="62">
        <f t="shared" si="396"/>
        <v>0</v>
      </c>
      <c r="T331" s="62">
        <f t="shared" si="396"/>
        <v>0</v>
      </c>
      <c r="U331" s="62">
        <f t="shared" si="396"/>
        <v>0</v>
      </c>
      <c r="V331" s="62">
        <f t="shared" si="396"/>
        <v>0</v>
      </c>
      <c r="W331" s="62">
        <f t="shared" si="396"/>
        <v>0</v>
      </c>
      <c r="X331" s="62">
        <f t="shared" si="396"/>
        <v>0</v>
      </c>
      <c r="Y331" s="62">
        <f t="shared" si="396"/>
        <v>0</v>
      </c>
      <c r="Z331" s="62">
        <f t="shared" si="396"/>
        <v>0</v>
      </c>
      <c r="AA331" s="62">
        <f t="shared" si="396"/>
        <v>0</v>
      </c>
      <c r="AB331" s="62">
        <f t="shared" si="393"/>
        <v>0</v>
      </c>
      <c r="AC331" s="62">
        <f t="shared" si="393"/>
        <v>0</v>
      </c>
      <c r="AD331" s="62">
        <f t="shared" si="393"/>
        <v>0</v>
      </c>
      <c r="AE331" s="62">
        <f t="shared" si="393"/>
        <v>0</v>
      </c>
      <c r="AF331" s="62">
        <f t="shared" si="393"/>
        <v>0</v>
      </c>
      <c r="AG331" s="62">
        <f t="shared" si="393"/>
        <v>0</v>
      </c>
      <c r="AH331" s="62">
        <f t="shared" si="393"/>
        <v>0</v>
      </c>
      <c r="AI331" s="62">
        <f t="shared" si="393"/>
        <v>0</v>
      </c>
      <c r="AJ331" s="62">
        <f t="shared" si="393"/>
        <v>0</v>
      </c>
      <c r="AK331" s="62">
        <f t="shared" si="393"/>
        <v>0</v>
      </c>
      <c r="AL331" s="62">
        <f t="shared" si="393"/>
        <v>0</v>
      </c>
      <c r="AM331" s="62">
        <f t="shared" si="393"/>
        <v>0</v>
      </c>
      <c r="AN331" s="62">
        <f t="shared" si="393"/>
        <v>0</v>
      </c>
      <c r="AO331" s="62">
        <f t="shared" si="393"/>
        <v>0</v>
      </c>
      <c r="AP331" s="62">
        <f t="shared" si="393"/>
        <v>0</v>
      </c>
      <c r="AQ331" s="62">
        <f t="shared" si="393"/>
        <v>0</v>
      </c>
      <c r="AR331" s="62">
        <f t="shared" si="393"/>
        <v>0</v>
      </c>
      <c r="AS331" s="62">
        <f t="shared" si="393"/>
        <v>0</v>
      </c>
      <c r="AT331" s="62">
        <f t="shared" si="393"/>
        <v>0</v>
      </c>
      <c r="AU331" s="62">
        <f t="shared" si="393"/>
        <v>0</v>
      </c>
      <c r="AV331" s="62">
        <f t="shared" si="393"/>
        <v>0</v>
      </c>
      <c r="AW331" s="62">
        <f t="shared" si="393"/>
        <v>0</v>
      </c>
      <c r="AX331" s="62">
        <f t="shared" si="393"/>
        <v>0</v>
      </c>
      <c r="AY331" s="62">
        <f t="shared" si="393"/>
        <v>0</v>
      </c>
      <c r="AZ331" s="62">
        <f t="shared" si="393"/>
        <v>0</v>
      </c>
      <c r="BA331" s="62">
        <f t="shared" si="393"/>
        <v>0</v>
      </c>
      <c r="BB331" s="62">
        <f t="shared" si="393"/>
        <v>0</v>
      </c>
      <c r="BC331" s="62">
        <f t="shared" si="393"/>
        <v>0</v>
      </c>
      <c r="BD331" s="62">
        <f t="shared" si="393"/>
        <v>0</v>
      </c>
      <c r="BE331" s="62">
        <f t="shared" si="393"/>
        <v>0</v>
      </c>
      <c r="BF331" s="62">
        <f t="shared" si="393"/>
        <v>0</v>
      </c>
      <c r="BH331" s="64">
        <f t="shared" ca="1" si="394"/>
        <v>0</v>
      </c>
      <c r="BI331" s="64">
        <f t="shared" ca="1" si="394"/>
        <v>0</v>
      </c>
      <c r="BJ331" s="64">
        <f t="shared" ca="1" si="394"/>
        <v>0</v>
      </c>
      <c r="BK331" s="64">
        <f t="shared" ca="1" si="394"/>
        <v>0</v>
      </c>
      <c r="BL331" s="64">
        <f t="shared" ca="1" si="394"/>
        <v>0</v>
      </c>
      <c r="BM331" s="64">
        <f t="shared" ca="1" si="394"/>
        <v>0</v>
      </c>
      <c r="BN331" s="64">
        <f t="shared" ca="1" si="394"/>
        <v>0</v>
      </c>
      <c r="BO331" s="64">
        <f t="shared" ca="1" si="394"/>
        <v>0</v>
      </c>
      <c r="BP331" s="64">
        <f t="shared" ca="1" si="394"/>
        <v>0</v>
      </c>
      <c r="BQ331" s="64">
        <f t="shared" ca="1" si="394"/>
        <v>0</v>
      </c>
      <c r="BR331" s="64">
        <f t="shared" ca="1" si="394"/>
        <v>0</v>
      </c>
      <c r="BS331" s="64">
        <f t="shared" ca="1" si="394"/>
        <v>0</v>
      </c>
      <c r="BT331" s="64">
        <f t="shared" ca="1" si="394"/>
        <v>0</v>
      </c>
      <c r="BU331" s="64">
        <f t="shared" ca="1" si="394"/>
        <v>0</v>
      </c>
      <c r="BV331" s="64">
        <f t="shared" ca="1" si="394"/>
        <v>0</v>
      </c>
      <c r="BW331" s="64">
        <f t="shared" ca="1" si="394"/>
        <v>0</v>
      </c>
      <c r="BY331" s="64">
        <f t="shared" ca="1" si="395"/>
        <v>0</v>
      </c>
      <c r="BZ331" s="64">
        <f t="shared" ca="1" si="395"/>
        <v>0</v>
      </c>
      <c r="CA331" s="64">
        <f t="shared" ca="1" si="395"/>
        <v>0</v>
      </c>
      <c r="CB331" s="64">
        <f t="shared" ca="1" si="395"/>
        <v>0</v>
      </c>
    </row>
    <row r="332" spans="2:80" s="62" customFormat="1" hidden="1" outlineLevel="1">
      <c r="B332" s="62" t="s">
        <v>470</v>
      </c>
      <c r="C332" s="63" t="str">
        <f>'Get Started'!$D$8</f>
        <v>$</v>
      </c>
      <c r="D332" s="62" t="s">
        <v>490</v>
      </c>
      <c r="L332" s="62">
        <f t="shared" si="396"/>
        <v>0</v>
      </c>
      <c r="M332" s="62">
        <f t="shared" si="396"/>
        <v>0</v>
      </c>
      <c r="N332" s="62">
        <f t="shared" si="396"/>
        <v>0</v>
      </c>
      <c r="O332" s="62">
        <f t="shared" si="396"/>
        <v>0</v>
      </c>
      <c r="P332" s="62">
        <f t="shared" si="396"/>
        <v>0</v>
      </c>
      <c r="Q332" s="62">
        <f t="shared" si="396"/>
        <v>0</v>
      </c>
      <c r="R332" s="62">
        <f t="shared" si="393"/>
        <v>0</v>
      </c>
      <c r="S332" s="62">
        <f t="shared" si="393"/>
        <v>0</v>
      </c>
      <c r="T332" s="62">
        <f t="shared" si="393"/>
        <v>0</v>
      </c>
      <c r="U332" s="62">
        <f t="shared" si="393"/>
        <v>0</v>
      </c>
      <c r="V332" s="62">
        <f t="shared" si="393"/>
        <v>0</v>
      </c>
      <c r="W332" s="62">
        <f t="shared" si="393"/>
        <v>0</v>
      </c>
      <c r="X332" s="62">
        <f t="shared" si="393"/>
        <v>0</v>
      </c>
      <c r="Y332" s="62">
        <f t="shared" si="393"/>
        <v>0</v>
      </c>
      <c r="Z332" s="62">
        <f t="shared" si="393"/>
        <v>0</v>
      </c>
      <c r="AA332" s="62">
        <f t="shared" si="393"/>
        <v>0</v>
      </c>
      <c r="AB332" s="62">
        <f t="shared" si="393"/>
        <v>0</v>
      </c>
      <c r="AC332" s="62">
        <f t="shared" si="393"/>
        <v>0</v>
      </c>
      <c r="AD332" s="62">
        <f t="shared" si="393"/>
        <v>0</v>
      </c>
      <c r="AE332" s="62">
        <f t="shared" si="393"/>
        <v>0</v>
      </c>
      <c r="AF332" s="62">
        <f t="shared" si="393"/>
        <v>0</v>
      </c>
      <c r="AG332" s="62">
        <f t="shared" si="393"/>
        <v>0</v>
      </c>
      <c r="AH332" s="62">
        <f t="shared" si="393"/>
        <v>0</v>
      </c>
      <c r="AI332" s="62">
        <f t="shared" si="393"/>
        <v>0</v>
      </c>
      <c r="AJ332" s="62">
        <f t="shared" si="393"/>
        <v>0</v>
      </c>
      <c r="AK332" s="62">
        <f t="shared" si="393"/>
        <v>0</v>
      </c>
      <c r="AL332" s="62">
        <f t="shared" si="393"/>
        <v>0</v>
      </c>
      <c r="AM332" s="62">
        <f t="shared" si="393"/>
        <v>0</v>
      </c>
      <c r="AN332" s="62">
        <f t="shared" si="393"/>
        <v>0</v>
      </c>
      <c r="AO332" s="62">
        <f t="shared" si="393"/>
        <v>0</v>
      </c>
      <c r="AP332" s="62">
        <f t="shared" si="393"/>
        <v>0</v>
      </c>
      <c r="AQ332" s="62">
        <f t="shared" si="393"/>
        <v>0</v>
      </c>
      <c r="AR332" s="62">
        <f t="shared" si="393"/>
        <v>0</v>
      </c>
      <c r="AS332" s="62">
        <f t="shared" si="393"/>
        <v>0</v>
      </c>
      <c r="AT332" s="62">
        <f t="shared" si="393"/>
        <v>0</v>
      </c>
      <c r="AU332" s="62">
        <f t="shared" si="393"/>
        <v>0</v>
      </c>
      <c r="AV332" s="62">
        <f t="shared" si="393"/>
        <v>0</v>
      </c>
      <c r="AW332" s="62">
        <f t="shared" si="393"/>
        <v>0</v>
      </c>
      <c r="AX332" s="62">
        <f t="shared" si="393"/>
        <v>0</v>
      </c>
      <c r="AY332" s="62">
        <f t="shared" si="393"/>
        <v>0</v>
      </c>
      <c r="AZ332" s="62">
        <f t="shared" si="393"/>
        <v>0</v>
      </c>
      <c r="BA332" s="62">
        <f t="shared" si="393"/>
        <v>0</v>
      </c>
      <c r="BB332" s="62">
        <f t="shared" si="393"/>
        <v>0</v>
      </c>
      <c r="BC332" s="62">
        <f t="shared" si="393"/>
        <v>0</v>
      </c>
      <c r="BD332" s="62">
        <f t="shared" si="393"/>
        <v>0</v>
      </c>
      <c r="BE332" s="62">
        <f t="shared" si="393"/>
        <v>0</v>
      </c>
      <c r="BF332" s="62">
        <f t="shared" si="393"/>
        <v>0</v>
      </c>
      <c r="BH332" s="64">
        <f t="shared" ca="1" si="394"/>
        <v>0</v>
      </c>
      <c r="BI332" s="64">
        <f t="shared" ca="1" si="394"/>
        <v>0</v>
      </c>
      <c r="BJ332" s="64">
        <f t="shared" ca="1" si="394"/>
        <v>0</v>
      </c>
      <c r="BK332" s="64">
        <f t="shared" ca="1" si="394"/>
        <v>0</v>
      </c>
      <c r="BL332" s="64">
        <f t="shared" ca="1" si="394"/>
        <v>0</v>
      </c>
      <c r="BM332" s="64">
        <f t="shared" ca="1" si="394"/>
        <v>0</v>
      </c>
      <c r="BN332" s="64">
        <f t="shared" ca="1" si="394"/>
        <v>0</v>
      </c>
      <c r="BO332" s="64">
        <f t="shared" ca="1" si="394"/>
        <v>0</v>
      </c>
      <c r="BP332" s="64">
        <f t="shared" ca="1" si="394"/>
        <v>0</v>
      </c>
      <c r="BQ332" s="64">
        <f t="shared" ca="1" si="394"/>
        <v>0</v>
      </c>
      <c r="BR332" s="64">
        <f t="shared" ca="1" si="394"/>
        <v>0</v>
      </c>
      <c r="BS332" s="64">
        <f t="shared" ca="1" si="394"/>
        <v>0</v>
      </c>
      <c r="BT332" s="64">
        <f t="shared" ca="1" si="394"/>
        <v>0</v>
      </c>
      <c r="BU332" s="64">
        <f t="shared" ca="1" si="394"/>
        <v>0</v>
      </c>
      <c r="BV332" s="64">
        <f t="shared" ca="1" si="394"/>
        <v>0</v>
      </c>
      <c r="BW332" s="64">
        <f t="shared" ca="1" si="394"/>
        <v>0</v>
      </c>
      <c r="BY332" s="64">
        <f t="shared" ca="1" si="395"/>
        <v>0</v>
      </c>
      <c r="BZ332" s="64">
        <f t="shared" ca="1" si="395"/>
        <v>0</v>
      </c>
      <c r="CA332" s="64">
        <f t="shared" ca="1" si="395"/>
        <v>0</v>
      </c>
      <c r="CB332" s="64">
        <f t="shared" ca="1" si="395"/>
        <v>0</v>
      </c>
    </row>
    <row r="333" spans="2:80" s="62" customFormat="1" hidden="1" outlineLevel="1">
      <c r="C333" s="63"/>
    </row>
    <row r="334" spans="2:80" s="62" customFormat="1" hidden="1" outlineLevel="1">
      <c r="B334" s="66" t="s">
        <v>673</v>
      </c>
      <c r="C334" s="63"/>
    </row>
    <row r="335" spans="2:80" s="62" customFormat="1" hidden="1" outlineLevel="1">
      <c r="B335" s="62" t="s">
        <v>472</v>
      </c>
      <c r="C335" s="63" t="str">
        <f>'Get Started'!$D$8</f>
        <v>$</v>
      </c>
      <c r="D335" s="62" t="s">
        <v>499</v>
      </c>
      <c r="L335" s="62">
        <f>Statements!K65</f>
        <v>0</v>
      </c>
      <c r="M335" s="62">
        <f t="shared" ref="M335:BF335" ca="1" si="397">L344</f>
        <v>0</v>
      </c>
      <c r="N335" s="62">
        <f t="shared" ca="1" si="397"/>
        <v>0</v>
      </c>
      <c r="O335" s="62">
        <f t="shared" ca="1" si="397"/>
        <v>0</v>
      </c>
      <c r="P335" s="62">
        <f t="shared" ca="1" si="397"/>
        <v>0</v>
      </c>
      <c r="Q335" s="62">
        <f t="shared" ca="1" si="397"/>
        <v>0</v>
      </c>
      <c r="R335" s="62">
        <f t="shared" ca="1" si="397"/>
        <v>0</v>
      </c>
      <c r="S335" s="62">
        <f t="shared" ca="1" si="397"/>
        <v>0</v>
      </c>
      <c r="T335" s="62">
        <f t="shared" ca="1" si="397"/>
        <v>0</v>
      </c>
      <c r="U335" s="62">
        <f t="shared" ca="1" si="397"/>
        <v>0</v>
      </c>
      <c r="V335" s="62">
        <f t="shared" ca="1" si="397"/>
        <v>0</v>
      </c>
      <c r="W335" s="62">
        <f t="shared" ca="1" si="397"/>
        <v>0</v>
      </c>
      <c r="X335" s="62">
        <f t="shared" ca="1" si="397"/>
        <v>0</v>
      </c>
      <c r="Y335" s="62">
        <f t="shared" ca="1" si="397"/>
        <v>0</v>
      </c>
      <c r="Z335" s="62">
        <f t="shared" ca="1" si="397"/>
        <v>0</v>
      </c>
      <c r="AA335" s="62">
        <f t="shared" ca="1" si="397"/>
        <v>0</v>
      </c>
      <c r="AB335" s="62">
        <f t="shared" ca="1" si="397"/>
        <v>0</v>
      </c>
      <c r="AC335" s="62">
        <f t="shared" ca="1" si="397"/>
        <v>0</v>
      </c>
      <c r="AD335" s="62">
        <f t="shared" ca="1" si="397"/>
        <v>0</v>
      </c>
      <c r="AE335" s="62">
        <f t="shared" ca="1" si="397"/>
        <v>0</v>
      </c>
      <c r="AF335" s="62">
        <f t="shared" ca="1" si="397"/>
        <v>0</v>
      </c>
      <c r="AG335" s="62">
        <f t="shared" ca="1" si="397"/>
        <v>0</v>
      </c>
      <c r="AH335" s="62">
        <f t="shared" ca="1" si="397"/>
        <v>0</v>
      </c>
      <c r="AI335" s="62">
        <f t="shared" ca="1" si="397"/>
        <v>0</v>
      </c>
      <c r="AJ335" s="62">
        <f t="shared" ca="1" si="397"/>
        <v>0</v>
      </c>
      <c r="AK335" s="62">
        <f t="shared" ca="1" si="397"/>
        <v>0</v>
      </c>
      <c r="AL335" s="62">
        <f t="shared" ca="1" si="397"/>
        <v>0</v>
      </c>
      <c r="AM335" s="62">
        <f t="shared" ca="1" si="397"/>
        <v>0</v>
      </c>
      <c r="AN335" s="62">
        <f t="shared" ca="1" si="397"/>
        <v>0</v>
      </c>
      <c r="AO335" s="62">
        <f t="shared" ca="1" si="397"/>
        <v>0</v>
      </c>
      <c r="AP335" s="62">
        <f t="shared" ca="1" si="397"/>
        <v>0</v>
      </c>
      <c r="AQ335" s="62">
        <f t="shared" ca="1" si="397"/>
        <v>0</v>
      </c>
      <c r="AR335" s="62">
        <f t="shared" ca="1" si="397"/>
        <v>0</v>
      </c>
      <c r="AS335" s="62">
        <f t="shared" ca="1" si="397"/>
        <v>0</v>
      </c>
      <c r="AT335" s="62">
        <f t="shared" ca="1" si="397"/>
        <v>0</v>
      </c>
      <c r="AU335" s="62">
        <f t="shared" ca="1" si="397"/>
        <v>0</v>
      </c>
      <c r="AV335" s="62">
        <f t="shared" ca="1" si="397"/>
        <v>0</v>
      </c>
      <c r="AW335" s="62">
        <f t="shared" ca="1" si="397"/>
        <v>0</v>
      </c>
      <c r="AX335" s="62">
        <f t="shared" ca="1" si="397"/>
        <v>0</v>
      </c>
      <c r="AY335" s="62">
        <f t="shared" ca="1" si="397"/>
        <v>0</v>
      </c>
      <c r="AZ335" s="62">
        <f t="shared" ca="1" si="397"/>
        <v>0</v>
      </c>
      <c r="BA335" s="62">
        <f t="shared" ca="1" si="397"/>
        <v>0</v>
      </c>
      <c r="BB335" s="62">
        <f t="shared" ca="1" si="397"/>
        <v>0</v>
      </c>
      <c r="BC335" s="62">
        <f t="shared" ca="1" si="397"/>
        <v>0</v>
      </c>
      <c r="BD335" s="62">
        <f t="shared" ca="1" si="397"/>
        <v>0</v>
      </c>
      <c r="BE335" s="62">
        <f t="shared" ca="1" si="397"/>
        <v>0</v>
      </c>
      <c r="BF335" s="62">
        <f t="shared" ca="1" si="397"/>
        <v>0</v>
      </c>
      <c r="BH335" s="62">
        <f>L335</f>
        <v>0</v>
      </c>
      <c r="BI335" s="62">
        <f t="shared" ref="BI335:BW335" ca="1" si="398">BH344</f>
        <v>0</v>
      </c>
      <c r="BJ335" s="62">
        <f t="shared" ca="1" si="398"/>
        <v>0</v>
      </c>
      <c r="BK335" s="62">
        <f t="shared" ca="1" si="398"/>
        <v>0</v>
      </c>
      <c r="BL335" s="62">
        <f t="shared" ca="1" si="398"/>
        <v>0</v>
      </c>
      <c r="BM335" s="62">
        <f t="shared" ca="1" si="398"/>
        <v>0</v>
      </c>
      <c r="BN335" s="62">
        <f t="shared" ca="1" si="398"/>
        <v>0</v>
      </c>
      <c r="BO335" s="62">
        <f t="shared" ca="1" si="398"/>
        <v>0</v>
      </c>
      <c r="BP335" s="62">
        <f t="shared" ca="1" si="398"/>
        <v>0</v>
      </c>
      <c r="BQ335" s="62">
        <f t="shared" ca="1" si="398"/>
        <v>0</v>
      </c>
      <c r="BR335" s="62">
        <f t="shared" ca="1" si="398"/>
        <v>0</v>
      </c>
      <c r="BS335" s="62">
        <f t="shared" ca="1" si="398"/>
        <v>0</v>
      </c>
      <c r="BT335" s="62">
        <f t="shared" ca="1" si="398"/>
        <v>0</v>
      </c>
      <c r="BU335" s="62">
        <f t="shared" ca="1" si="398"/>
        <v>0</v>
      </c>
      <c r="BV335" s="62">
        <f t="shared" ca="1" si="398"/>
        <v>0</v>
      </c>
      <c r="BW335" s="62">
        <f t="shared" ca="1" si="398"/>
        <v>0</v>
      </c>
      <c r="BY335" s="62">
        <f>L335</f>
        <v>0</v>
      </c>
      <c r="BZ335" s="62">
        <f ca="1">BY344</f>
        <v>0</v>
      </c>
      <c r="CA335" s="62">
        <f ca="1">BZ344</f>
        <v>0</v>
      </c>
      <c r="CB335" s="62">
        <f ca="1">CA344</f>
        <v>0</v>
      </c>
    </row>
    <row r="336" spans="2:80" s="62" customFormat="1" hidden="1" outlineLevel="1">
      <c r="B336" s="62" t="s">
        <v>471</v>
      </c>
      <c r="C336" s="63" t="str">
        <f>'Get Started'!$D$8</f>
        <v>$</v>
      </c>
      <c r="D336" s="62" t="s">
        <v>671</v>
      </c>
      <c r="L336" s="62">
        <f t="shared" ref="L336:BF336" si="399">L33</f>
        <v>0</v>
      </c>
      <c r="M336" s="62">
        <f t="shared" si="399"/>
        <v>0</v>
      </c>
      <c r="N336" s="62">
        <f t="shared" si="399"/>
        <v>0</v>
      </c>
      <c r="O336" s="62">
        <f t="shared" si="399"/>
        <v>0</v>
      </c>
      <c r="P336" s="62">
        <f t="shared" si="399"/>
        <v>0</v>
      </c>
      <c r="Q336" s="62">
        <f t="shared" si="399"/>
        <v>0</v>
      </c>
      <c r="R336" s="62">
        <f t="shared" si="399"/>
        <v>0</v>
      </c>
      <c r="S336" s="62">
        <f t="shared" si="399"/>
        <v>0</v>
      </c>
      <c r="T336" s="62">
        <f t="shared" si="399"/>
        <v>0</v>
      </c>
      <c r="U336" s="62">
        <f t="shared" si="399"/>
        <v>0</v>
      </c>
      <c r="V336" s="62">
        <f t="shared" si="399"/>
        <v>0</v>
      </c>
      <c r="W336" s="62">
        <f t="shared" si="399"/>
        <v>0</v>
      </c>
      <c r="X336" s="62">
        <f t="shared" si="399"/>
        <v>0</v>
      </c>
      <c r="Y336" s="62">
        <f t="shared" si="399"/>
        <v>0</v>
      </c>
      <c r="Z336" s="62">
        <f t="shared" si="399"/>
        <v>0</v>
      </c>
      <c r="AA336" s="62">
        <f t="shared" si="399"/>
        <v>0</v>
      </c>
      <c r="AB336" s="62">
        <f t="shared" si="399"/>
        <v>0</v>
      </c>
      <c r="AC336" s="62">
        <f t="shared" si="399"/>
        <v>0</v>
      </c>
      <c r="AD336" s="62">
        <f t="shared" si="399"/>
        <v>0</v>
      </c>
      <c r="AE336" s="62">
        <f t="shared" si="399"/>
        <v>0</v>
      </c>
      <c r="AF336" s="62">
        <f t="shared" si="399"/>
        <v>0</v>
      </c>
      <c r="AG336" s="62">
        <f t="shared" si="399"/>
        <v>0</v>
      </c>
      <c r="AH336" s="62">
        <f t="shared" si="399"/>
        <v>0</v>
      </c>
      <c r="AI336" s="62">
        <f t="shared" si="399"/>
        <v>0</v>
      </c>
      <c r="AJ336" s="62">
        <f t="shared" si="399"/>
        <v>0</v>
      </c>
      <c r="AK336" s="62">
        <f t="shared" si="399"/>
        <v>0</v>
      </c>
      <c r="AL336" s="62">
        <f t="shared" si="399"/>
        <v>0</v>
      </c>
      <c r="AM336" s="62">
        <f t="shared" si="399"/>
        <v>0</v>
      </c>
      <c r="AN336" s="62">
        <f t="shared" si="399"/>
        <v>0</v>
      </c>
      <c r="AO336" s="62">
        <f t="shared" si="399"/>
        <v>0</v>
      </c>
      <c r="AP336" s="62">
        <f t="shared" si="399"/>
        <v>0</v>
      </c>
      <c r="AQ336" s="62">
        <f t="shared" si="399"/>
        <v>0</v>
      </c>
      <c r="AR336" s="62">
        <f t="shared" si="399"/>
        <v>0</v>
      </c>
      <c r="AS336" s="62">
        <f t="shared" si="399"/>
        <v>0</v>
      </c>
      <c r="AT336" s="62">
        <f t="shared" si="399"/>
        <v>0</v>
      </c>
      <c r="AU336" s="62">
        <f t="shared" si="399"/>
        <v>0</v>
      </c>
      <c r="AV336" s="62">
        <f t="shared" si="399"/>
        <v>0</v>
      </c>
      <c r="AW336" s="62">
        <f t="shared" si="399"/>
        <v>0</v>
      </c>
      <c r="AX336" s="62">
        <f t="shared" si="399"/>
        <v>0</v>
      </c>
      <c r="AY336" s="62">
        <f t="shared" si="399"/>
        <v>0</v>
      </c>
      <c r="AZ336" s="62">
        <f t="shared" si="399"/>
        <v>0</v>
      </c>
      <c r="BA336" s="62">
        <f t="shared" si="399"/>
        <v>0</v>
      </c>
      <c r="BB336" s="62">
        <f t="shared" si="399"/>
        <v>0</v>
      </c>
      <c r="BC336" s="62">
        <f t="shared" si="399"/>
        <v>0</v>
      </c>
      <c r="BD336" s="62">
        <f t="shared" si="399"/>
        <v>0</v>
      </c>
      <c r="BE336" s="62">
        <f t="shared" si="399"/>
        <v>0</v>
      </c>
      <c r="BF336" s="62">
        <f t="shared" si="399"/>
        <v>0</v>
      </c>
      <c r="BH336" s="64">
        <f t="shared" ref="BH336:BW343" ca="1" si="400">SUMIFS($L336:$BF336,$L$6:$BF$6,BH$6,$L$7:$BF$7,BH$7)</f>
        <v>0</v>
      </c>
      <c r="BI336" s="64">
        <f t="shared" ca="1" si="400"/>
        <v>0</v>
      </c>
      <c r="BJ336" s="64">
        <f t="shared" ca="1" si="400"/>
        <v>0</v>
      </c>
      <c r="BK336" s="64">
        <f t="shared" ca="1" si="400"/>
        <v>0</v>
      </c>
      <c r="BL336" s="64">
        <f t="shared" ca="1" si="400"/>
        <v>0</v>
      </c>
      <c r="BM336" s="64">
        <f t="shared" ca="1" si="400"/>
        <v>0</v>
      </c>
      <c r="BN336" s="64">
        <f t="shared" ca="1" si="400"/>
        <v>0</v>
      </c>
      <c r="BO336" s="64">
        <f t="shared" ca="1" si="400"/>
        <v>0</v>
      </c>
      <c r="BP336" s="64">
        <f t="shared" ca="1" si="400"/>
        <v>0</v>
      </c>
      <c r="BQ336" s="64">
        <f t="shared" ca="1" si="400"/>
        <v>0</v>
      </c>
      <c r="BR336" s="64">
        <f t="shared" ca="1" si="400"/>
        <v>0</v>
      </c>
      <c r="BS336" s="64">
        <f t="shared" ca="1" si="400"/>
        <v>0</v>
      </c>
      <c r="BT336" s="64">
        <f t="shared" ca="1" si="400"/>
        <v>0</v>
      </c>
      <c r="BU336" s="64">
        <f t="shared" ca="1" si="400"/>
        <v>0</v>
      </c>
      <c r="BV336" s="64">
        <f t="shared" ca="1" si="400"/>
        <v>0</v>
      </c>
      <c r="BW336" s="64">
        <f t="shared" ca="1" si="400"/>
        <v>0</v>
      </c>
      <c r="BY336" s="64">
        <f t="shared" ref="BY336:CB343" ca="1" si="401">SUMIFS($L336:$BF336,$L$6:$BF$6,BY$6)</f>
        <v>0</v>
      </c>
      <c r="BZ336" s="64">
        <f t="shared" ca="1" si="401"/>
        <v>0</v>
      </c>
      <c r="CA336" s="64">
        <f t="shared" ca="1" si="401"/>
        <v>0</v>
      </c>
      <c r="CB336" s="64">
        <f t="shared" ca="1" si="401"/>
        <v>0</v>
      </c>
    </row>
    <row r="337" spans="2:80" s="62" customFormat="1" hidden="1" outlineLevel="1">
      <c r="B337" s="62" t="s">
        <v>471</v>
      </c>
      <c r="C337" s="63" t="str">
        <f>'Get Started'!$D$8</f>
        <v>$</v>
      </c>
      <c r="D337" s="62" t="s">
        <v>488</v>
      </c>
      <c r="L337" s="62">
        <f t="shared" ref="L337:BF337" si="402">L330</f>
        <v>0</v>
      </c>
      <c r="M337" s="62">
        <f t="shared" si="402"/>
        <v>0</v>
      </c>
      <c r="N337" s="62">
        <f t="shared" si="402"/>
        <v>0</v>
      </c>
      <c r="O337" s="62">
        <f t="shared" si="402"/>
        <v>0</v>
      </c>
      <c r="P337" s="62">
        <f t="shared" si="402"/>
        <v>0</v>
      </c>
      <c r="Q337" s="62">
        <f t="shared" si="402"/>
        <v>0</v>
      </c>
      <c r="R337" s="62">
        <f t="shared" si="402"/>
        <v>0</v>
      </c>
      <c r="S337" s="62">
        <f t="shared" si="402"/>
        <v>0</v>
      </c>
      <c r="T337" s="62">
        <f t="shared" si="402"/>
        <v>0</v>
      </c>
      <c r="U337" s="62">
        <f t="shared" si="402"/>
        <v>0</v>
      </c>
      <c r="V337" s="62">
        <f t="shared" si="402"/>
        <v>0</v>
      </c>
      <c r="W337" s="62">
        <f t="shared" si="402"/>
        <v>0</v>
      </c>
      <c r="X337" s="62">
        <f t="shared" si="402"/>
        <v>0</v>
      </c>
      <c r="Y337" s="62">
        <f t="shared" si="402"/>
        <v>0</v>
      </c>
      <c r="Z337" s="62">
        <f t="shared" si="402"/>
        <v>0</v>
      </c>
      <c r="AA337" s="62">
        <f t="shared" si="402"/>
        <v>0</v>
      </c>
      <c r="AB337" s="62">
        <f t="shared" si="402"/>
        <v>0</v>
      </c>
      <c r="AC337" s="62">
        <f t="shared" si="402"/>
        <v>0</v>
      </c>
      <c r="AD337" s="62">
        <f t="shared" si="402"/>
        <v>0</v>
      </c>
      <c r="AE337" s="62">
        <f t="shared" si="402"/>
        <v>0</v>
      </c>
      <c r="AF337" s="62">
        <f t="shared" si="402"/>
        <v>0</v>
      </c>
      <c r="AG337" s="62">
        <f t="shared" si="402"/>
        <v>0</v>
      </c>
      <c r="AH337" s="62">
        <f t="shared" si="402"/>
        <v>0</v>
      </c>
      <c r="AI337" s="62">
        <f t="shared" si="402"/>
        <v>0</v>
      </c>
      <c r="AJ337" s="62">
        <f t="shared" si="402"/>
        <v>0</v>
      </c>
      <c r="AK337" s="62">
        <f t="shared" si="402"/>
        <v>0</v>
      </c>
      <c r="AL337" s="62">
        <f t="shared" si="402"/>
        <v>0</v>
      </c>
      <c r="AM337" s="62">
        <f t="shared" si="402"/>
        <v>0</v>
      </c>
      <c r="AN337" s="62">
        <f t="shared" si="402"/>
        <v>0</v>
      </c>
      <c r="AO337" s="62">
        <f t="shared" si="402"/>
        <v>0</v>
      </c>
      <c r="AP337" s="62">
        <f t="shared" si="402"/>
        <v>0</v>
      </c>
      <c r="AQ337" s="62">
        <f t="shared" si="402"/>
        <v>0</v>
      </c>
      <c r="AR337" s="62">
        <f t="shared" si="402"/>
        <v>0</v>
      </c>
      <c r="AS337" s="62">
        <f t="shared" si="402"/>
        <v>0</v>
      </c>
      <c r="AT337" s="62">
        <f t="shared" si="402"/>
        <v>0</v>
      </c>
      <c r="AU337" s="62">
        <f t="shared" si="402"/>
        <v>0</v>
      </c>
      <c r="AV337" s="62">
        <f t="shared" si="402"/>
        <v>0</v>
      </c>
      <c r="AW337" s="62">
        <f t="shared" si="402"/>
        <v>0</v>
      </c>
      <c r="AX337" s="62">
        <f t="shared" si="402"/>
        <v>0</v>
      </c>
      <c r="AY337" s="62">
        <f t="shared" si="402"/>
        <v>0</v>
      </c>
      <c r="AZ337" s="62">
        <f t="shared" si="402"/>
        <v>0</v>
      </c>
      <c r="BA337" s="62">
        <f t="shared" si="402"/>
        <v>0</v>
      </c>
      <c r="BB337" s="62">
        <f t="shared" si="402"/>
        <v>0</v>
      </c>
      <c r="BC337" s="62">
        <f t="shared" si="402"/>
        <v>0</v>
      </c>
      <c r="BD337" s="62">
        <f t="shared" si="402"/>
        <v>0</v>
      </c>
      <c r="BE337" s="62">
        <f t="shared" si="402"/>
        <v>0</v>
      </c>
      <c r="BF337" s="62">
        <f t="shared" si="402"/>
        <v>0</v>
      </c>
      <c r="BH337" s="64">
        <f t="shared" ca="1" si="400"/>
        <v>0</v>
      </c>
      <c r="BI337" s="64">
        <f t="shared" ca="1" si="400"/>
        <v>0</v>
      </c>
      <c r="BJ337" s="64">
        <f t="shared" ca="1" si="400"/>
        <v>0</v>
      </c>
      <c r="BK337" s="64">
        <f t="shared" ca="1" si="400"/>
        <v>0</v>
      </c>
      <c r="BL337" s="64">
        <f t="shared" ca="1" si="400"/>
        <v>0</v>
      </c>
      <c r="BM337" s="64">
        <f t="shared" ca="1" si="400"/>
        <v>0</v>
      </c>
      <c r="BN337" s="64">
        <f t="shared" ca="1" si="400"/>
        <v>0</v>
      </c>
      <c r="BO337" s="64">
        <f t="shared" ca="1" si="400"/>
        <v>0</v>
      </c>
      <c r="BP337" s="64">
        <f t="shared" ca="1" si="400"/>
        <v>0</v>
      </c>
      <c r="BQ337" s="64">
        <f t="shared" ca="1" si="400"/>
        <v>0</v>
      </c>
      <c r="BR337" s="64">
        <f t="shared" ca="1" si="400"/>
        <v>0</v>
      </c>
      <c r="BS337" s="64">
        <f t="shared" ca="1" si="400"/>
        <v>0</v>
      </c>
      <c r="BT337" s="64">
        <f t="shared" ca="1" si="400"/>
        <v>0</v>
      </c>
      <c r="BU337" s="64">
        <f t="shared" ca="1" si="400"/>
        <v>0</v>
      </c>
      <c r="BV337" s="64">
        <f t="shared" ca="1" si="400"/>
        <v>0</v>
      </c>
      <c r="BW337" s="64">
        <f t="shared" ca="1" si="400"/>
        <v>0</v>
      </c>
      <c r="BY337" s="64">
        <f t="shared" ca="1" si="401"/>
        <v>0</v>
      </c>
      <c r="BZ337" s="64">
        <f t="shared" ca="1" si="401"/>
        <v>0</v>
      </c>
      <c r="CA337" s="64">
        <f t="shared" ca="1" si="401"/>
        <v>0</v>
      </c>
      <c r="CB337" s="64">
        <f t="shared" ca="1" si="401"/>
        <v>0</v>
      </c>
    </row>
    <row r="338" spans="2:80" s="62" customFormat="1" hidden="1" outlineLevel="1">
      <c r="B338" s="62" t="s">
        <v>471</v>
      </c>
      <c r="C338" s="63" t="str">
        <f>'Get Started'!$D$8</f>
        <v>$</v>
      </c>
      <c r="D338" s="62" t="s">
        <v>702</v>
      </c>
      <c r="L338" s="62">
        <f ca="1">IF('Get Started'!$D56="no",0,IF(SUM($K337:L337)=0,-1*SUM(L340:OFFSET(L340,0,-MIN(L$5,1-1)))*MAX(1,1),0)+IF(SUM($K337:L337)=0,-1*SUM(L342:OFFSET(L342,0,-MIN(L$5,1-1)))*MAX(1,1),0))</f>
        <v>0</v>
      </c>
      <c r="M338" s="62">
        <f ca="1">IF('Get Started'!$D56="no",0,IF(SUM($K337:M337)=0,-1*SUM(M340:OFFSET(M340,0,-MIN(M$5,1-1)))*MAX(1,1),0)+IF(SUM($K337:M337)=0,-1*SUM(M342:OFFSET(M342,0,-MIN(M$5,1-1)))*MAX(1,1),0))</f>
        <v>0</v>
      </c>
      <c r="N338" s="62">
        <f ca="1">IF('Get Started'!$D56="no",0,IF(SUM($K337:N337)=0,-1*SUM(N340:OFFSET(N340,0,-MIN(N$5,1-1)))*MAX(1,1),0)+IF(SUM($K337:N337)=0,-1*SUM(N342:OFFSET(N342,0,-MIN(N$5,1-1)))*MAX(1,1),0))</f>
        <v>0</v>
      </c>
      <c r="O338" s="62">
        <f ca="1">IF('Get Started'!$D56="no",0,IF(SUM($K337:O337)=0,-1*SUM(O340:OFFSET(O340,0,-MIN(O$5,1-1)))*MAX(1,1),0)+IF(SUM($K337:O337)=0,-1*SUM(O342:OFFSET(O342,0,-MIN(O$5,1-1)))*MAX(1,1),0))</f>
        <v>0</v>
      </c>
      <c r="P338" s="62">
        <f ca="1">IF('Get Started'!$D56="no",0,IF(SUM($K337:P337)=0,-1*SUM(P340:OFFSET(P340,0,-MIN(P$5,1-1)))*MAX(1,1),0)+IF(SUM($K337:P337)=0,-1*SUM(P342:OFFSET(P342,0,-MIN(P$5,1-1)))*MAX(1,1),0))</f>
        <v>0</v>
      </c>
      <c r="Q338" s="62">
        <f ca="1">IF('Get Started'!$D56="no",0,IF(SUM($K337:Q337)=0,-1*SUM(Q340:OFFSET(Q340,0,-MIN(Q$5,1-1)))*MAX(1,1),0)+IF(SUM($K337:Q337)=0,-1*SUM(Q342:OFFSET(Q342,0,-MIN(Q$5,1-1)))*MAX(1,1),0))</f>
        <v>0</v>
      </c>
      <c r="R338" s="62">
        <f ca="1">IF('Get Started'!$D56="no",0,IF(SUM($K337:R337)=0,-1*SUM(R340:OFFSET(R340,0,-MIN(R$5,1-1)))*MAX(1,1),0)+IF(SUM($K337:R337)=0,-1*SUM(R342:OFFSET(R342,0,-MIN(R$5,1-1)))*MAX(1,1),0))</f>
        <v>0</v>
      </c>
      <c r="S338" s="62">
        <f ca="1">IF('Get Started'!$D56="no",0,IF(SUM($K337:S337)=0,-1*SUM(S340:OFFSET(S340,0,-MIN(S$5,1-1)))*MAX(1,1),0)+IF(SUM($K337:S337)=0,-1*SUM(S342:OFFSET(S342,0,-MIN(S$5,1-1)))*MAX(1,1),0))</f>
        <v>0</v>
      </c>
      <c r="T338" s="62">
        <f ca="1">IF('Get Started'!$D56="no",0,IF(SUM($K337:T337)=0,-1*SUM(T340:OFFSET(T340,0,-MIN(T$5,1-1)))*MAX(1,1),0)+IF(SUM($K337:T337)=0,-1*SUM(T342:OFFSET(T342,0,-MIN(T$5,1-1)))*MAX(1,1),0))</f>
        <v>0</v>
      </c>
      <c r="U338" s="62">
        <f ca="1">IF('Get Started'!$D56="no",0,IF(SUM($K337:U337)=0,-1*SUM(U340:OFFSET(U340,0,-MIN(U$5,1-1)))*MAX(1,1),0)+IF(SUM($K337:U337)=0,-1*SUM(U342:OFFSET(U342,0,-MIN(U$5,1-1)))*MAX(1,1),0))</f>
        <v>0</v>
      </c>
      <c r="V338" s="62">
        <f ca="1">IF('Get Started'!$D56="no",0,IF(SUM($K337:V337)=0,-1*SUM(V340:OFFSET(V340,0,-MIN(V$5,1-1)))*MAX(1,1),0)+IF(SUM($K337:V337)=0,-1*SUM(V342:OFFSET(V342,0,-MIN(V$5,1-1)))*MAX(1,1),0))</f>
        <v>0</v>
      </c>
      <c r="W338" s="62">
        <f ca="1">IF('Get Started'!$D56="no",0,IF(SUM($K337:W337)=0,-1*SUM(W340:OFFSET(W340,0,-MIN(W$5,1-1)))*MAX(1,1),0)+IF(SUM($K337:W337)=0,-1*SUM(W342:OFFSET(W342,0,-MIN(W$5,1-1)))*MAX(1,1),0))</f>
        <v>0</v>
      </c>
      <c r="X338" s="62">
        <f ca="1">IF('Get Started'!$D56="no",0,IF(SUM($K337:X337)=0,-1*SUM(X340:OFFSET(X340,0,-MIN(X$5,1-1)))*MAX(1,1),0)+IF(SUM($K337:X337)=0,-1*SUM(X342:OFFSET(X342,0,-MIN(X$5,1-1)))*MAX(1,1),0))</f>
        <v>0</v>
      </c>
      <c r="Y338" s="62">
        <f ca="1">IF('Get Started'!$D56="no",0,IF(SUM($K337:Y337)=0,-1*SUM(Y340:OFFSET(Y340,0,-MIN(Y$5,1-1)))*MAX(1,1),0)+IF(SUM($K337:Y337)=0,-1*SUM(Y342:OFFSET(Y342,0,-MIN(Y$5,1-1)))*MAX(1,1),0))</f>
        <v>0</v>
      </c>
      <c r="Z338" s="62">
        <f ca="1">IF('Get Started'!$D56="no",0,IF(SUM($K337:Z337)=0,-1*SUM(Z340:OFFSET(Z340,0,-MIN(Z$5,1-1)))*MAX(1,1),0)+IF(SUM($K337:Z337)=0,-1*SUM(Z342:OFFSET(Z342,0,-MIN(Z$5,1-1)))*MAX(1,1),0))</f>
        <v>0</v>
      </c>
      <c r="AA338" s="62">
        <f ca="1">IF('Get Started'!$D56="no",0,IF(SUM($K337:AA337)=0,-1*SUM(AA340:OFFSET(AA340,0,-MIN(AA$5,1-1)))*MAX(1,1),0)+IF(SUM($K337:AA337)=0,-1*SUM(AA342:OFFSET(AA342,0,-MIN(AA$5,1-1)))*MAX(1,1),0))</f>
        <v>0</v>
      </c>
      <c r="AB338" s="62">
        <f ca="1">IF('Get Started'!$D56="no",0,IF(SUM($K337:AB337)=0,-1*SUM(AB340:OFFSET(AB340,0,-MIN(AB$5,1-1)))*MAX(1,1),0)+IF(SUM($K337:AB337)=0,-1*SUM(AB342:OFFSET(AB342,0,-MIN(AB$5,1-1)))*MAX(1,1),0))</f>
        <v>0</v>
      </c>
      <c r="AC338" s="62">
        <f ca="1">IF('Get Started'!$D56="no",0,IF(SUM($K337:AC337)=0,-1*SUM(AC340:OFFSET(AC340,0,-MIN(AC$5,1-1)))*MAX(1,1),0)+IF(SUM($K337:AC337)=0,-1*SUM(AC342:OFFSET(AC342,0,-MIN(AC$5,1-1)))*MAX(1,1),0))</f>
        <v>0</v>
      </c>
      <c r="AD338" s="62">
        <f ca="1">IF('Get Started'!$D56="no",0,IF(SUM($K337:AD337)=0,-1*SUM(AD340:OFFSET(AD340,0,-MIN(AD$5,1-1)))*MAX(1,1),0)+IF(SUM($K337:AD337)=0,-1*SUM(AD342:OFFSET(AD342,0,-MIN(AD$5,1-1)))*MAX(1,1),0))</f>
        <v>0</v>
      </c>
      <c r="AE338" s="62">
        <f ca="1">IF('Get Started'!$D56="no",0,IF(SUM($K337:AE337)=0,-1*SUM(AE340:OFFSET(AE340,0,-MIN(AE$5,1-1)))*MAX(1,1),0)+IF(SUM($K337:AE337)=0,-1*SUM(AE342:OFFSET(AE342,0,-MIN(AE$5,1-1)))*MAX(1,1),0))</f>
        <v>0</v>
      </c>
      <c r="AF338" s="62">
        <f ca="1">IF('Get Started'!$D56="no",0,IF(SUM($K337:AF337)=0,-1*SUM(AF340:OFFSET(AF340,0,-MIN(AF$5,1-1)))*MAX(1,1),0)+IF(SUM($K337:AF337)=0,-1*SUM(AF342:OFFSET(AF342,0,-MIN(AF$5,1-1)))*MAX(1,1),0))</f>
        <v>0</v>
      </c>
      <c r="AG338" s="62">
        <f ca="1">IF('Get Started'!$D56="no",0,IF(SUM($K337:AG337)=0,-1*SUM(AG340:OFFSET(AG340,0,-MIN(AG$5,1-1)))*MAX(1,1),0)+IF(SUM($K337:AG337)=0,-1*SUM(AG342:OFFSET(AG342,0,-MIN(AG$5,1-1)))*MAX(1,1),0))</f>
        <v>0</v>
      </c>
      <c r="AH338" s="62">
        <f ca="1">IF('Get Started'!$D56="no",0,IF(SUM($K337:AH337)=0,-1*SUM(AH340:OFFSET(AH340,0,-MIN(AH$5,1-1)))*MAX(1,1),0)+IF(SUM($K337:AH337)=0,-1*SUM(AH342:OFFSET(AH342,0,-MIN(AH$5,1-1)))*MAX(1,1),0))</f>
        <v>0</v>
      </c>
      <c r="AI338" s="62">
        <f ca="1">IF('Get Started'!$D56="no",0,IF(SUM($K337:AI337)=0,-1*SUM(AI340:OFFSET(AI340,0,-MIN(AI$5,1-1)))*MAX(1,1),0)+IF(SUM($K337:AI337)=0,-1*SUM(AI342:OFFSET(AI342,0,-MIN(AI$5,1-1)))*MAX(1,1),0))</f>
        <v>0</v>
      </c>
      <c r="AJ338" s="62">
        <f ca="1">IF('Get Started'!$D56="no",0,IF(SUM($K337:AJ337)=0,-1*SUM(AJ340:OFFSET(AJ340,0,-MIN(AJ$5,1-1)))*MAX(1,1),0)+IF(SUM($K337:AJ337)=0,-1*SUM(AJ342:OFFSET(AJ342,0,-MIN(AJ$5,1-1)))*MAX(1,1),0))</f>
        <v>0</v>
      </c>
      <c r="AK338" s="62">
        <f ca="1">IF('Get Started'!$D56="no",0,IF(SUM($K337:AK337)=0,-1*SUM(AK340:OFFSET(AK340,0,-MIN(AK$5,1-1)))*MAX(1,1),0)+IF(SUM($K337:AK337)=0,-1*SUM(AK342:OFFSET(AK342,0,-MIN(AK$5,1-1)))*MAX(1,1),0))</f>
        <v>0</v>
      </c>
      <c r="AL338" s="62">
        <f ca="1">IF('Get Started'!$D56="no",0,IF(SUM($K337:AL337)=0,-1*SUM(AL340:OFFSET(AL340,0,-MIN(AL$5,1-1)))*MAX(1,1),0)+IF(SUM($K337:AL337)=0,-1*SUM(AL342:OFFSET(AL342,0,-MIN(AL$5,1-1)))*MAX(1,1),0))</f>
        <v>0</v>
      </c>
      <c r="AM338" s="62">
        <f ca="1">IF('Get Started'!$D56="no",0,IF(SUM($K337:AM337)=0,-1*SUM(AM340:OFFSET(AM340,0,-MIN(AM$5,1-1)))*MAX(1,1),0)+IF(SUM($K337:AM337)=0,-1*SUM(AM342:OFFSET(AM342,0,-MIN(AM$5,1-1)))*MAX(1,1),0))</f>
        <v>0</v>
      </c>
      <c r="AN338" s="62">
        <f ca="1">IF('Get Started'!$D56="no",0,IF(SUM($K337:AN337)=0,-1*SUM(AN340:OFFSET(AN340,0,-MIN(AN$5,1-1)))*MAX(1,1),0)+IF(SUM($K337:AN337)=0,-1*SUM(AN342:OFFSET(AN342,0,-MIN(AN$5,1-1)))*MAX(1,1),0))</f>
        <v>0</v>
      </c>
      <c r="AO338" s="62">
        <f ca="1">IF('Get Started'!$D56="no",0,IF(SUM($K337:AO337)=0,-1*SUM(AO340:OFFSET(AO340,0,-MIN(AO$5,1-1)))*MAX(1,1),0)+IF(SUM($K337:AO337)=0,-1*SUM(AO342:OFFSET(AO342,0,-MIN(AO$5,1-1)))*MAX(1,1),0))</f>
        <v>0</v>
      </c>
      <c r="AP338" s="62">
        <f ca="1">IF('Get Started'!$D56="no",0,IF(SUM($K337:AP337)=0,-1*SUM(AP340:OFFSET(AP340,0,-MIN(AP$5,1-1)))*MAX(1,1),0)+IF(SUM($K337:AP337)=0,-1*SUM(AP342:OFFSET(AP342,0,-MIN(AP$5,1-1)))*MAX(1,1),0))</f>
        <v>0</v>
      </c>
      <c r="AQ338" s="62">
        <f ca="1">IF('Get Started'!$D56="no",0,IF(SUM($K337:AQ337)=0,-1*SUM(AQ340:OFFSET(AQ340,0,-MIN(AQ$5,1-1)))*MAX(1,1),0)+IF(SUM($K337:AQ337)=0,-1*SUM(AQ342:OFFSET(AQ342,0,-MIN(AQ$5,1-1)))*MAX(1,1),0))</f>
        <v>0</v>
      </c>
      <c r="AR338" s="62">
        <f ca="1">IF('Get Started'!$D56="no",0,IF(SUM($K337:AR337)=0,-1*SUM(AR340:OFFSET(AR340,0,-MIN(AR$5,1-1)))*MAX(1,1),0)+IF(SUM($K337:AR337)=0,-1*SUM(AR342:OFFSET(AR342,0,-MIN(AR$5,1-1)))*MAX(1,1),0))</f>
        <v>0</v>
      </c>
      <c r="AS338" s="62">
        <f ca="1">IF('Get Started'!$D56="no",0,IF(SUM($K337:AS337)=0,-1*SUM(AS340:OFFSET(AS340,0,-MIN(AS$5,1-1)))*MAX(1,1),0)+IF(SUM($K337:AS337)=0,-1*SUM(AS342:OFFSET(AS342,0,-MIN(AS$5,1-1)))*MAX(1,1),0))</f>
        <v>0</v>
      </c>
      <c r="AT338" s="62">
        <f ca="1">IF('Get Started'!$D56="no",0,IF(SUM($K337:AT337)=0,-1*SUM(AT340:OFFSET(AT340,0,-MIN(AT$5,1-1)))*MAX(1,1),0)+IF(SUM($K337:AT337)=0,-1*SUM(AT342:OFFSET(AT342,0,-MIN(AT$5,1-1)))*MAX(1,1),0))</f>
        <v>0</v>
      </c>
      <c r="AU338" s="62">
        <f ca="1">IF('Get Started'!$D56="no",0,IF(SUM($K337:AU337)=0,-1*SUM(AU340:OFFSET(AU340,0,-MIN(AU$5,1-1)))*MAX(1,1),0)+IF(SUM($K337:AU337)=0,-1*SUM(AU342:OFFSET(AU342,0,-MIN(AU$5,1-1)))*MAX(1,1),0))</f>
        <v>0</v>
      </c>
      <c r="AV338" s="62">
        <f ca="1">IF('Get Started'!$D56="no",0,IF(SUM($K337:AV337)=0,-1*SUM(AV340:OFFSET(AV340,0,-MIN(AV$5,1-1)))*MAX(1,1),0)+IF(SUM($K337:AV337)=0,-1*SUM(AV342:OFFSET(AV342,0,-MIN(AV$5,1-1)))*MAX(1,1),0))</f>
        <v>0</v>
      </c>
      <c r="AW338" s="62">
        <f ca="1">IF('Get Started'!$D56="no",0,IF(SUM($K337:AW337)=0,-1*SUM(AW340:OFFSET(AW340,0,-MIN(AW$5,1-1)))*MAX(1,1),0)+IF(SUM($K337:AW337)=0,-1*SUM(AW342:OFFSET(AW342,0,-MIN(AW$5,1-1)))*MAX(1,1),0))</f>
        <v>0</v>
      </c>
      <c r="AX338" s="62">
        <f ca="1">IF('Get Started'!$D56="no",0,IF(SUM($K337:AX337)=0,-1*SUM(AX340:OFFSET(AX340,0,-MIN(AX$5,1-1)))*MAX(1,1),0)+IF(SUM($K337:AX337)=0,-1*SUM(AX342:OFFSET(AX342,0,-MIN(AX$5,1-1)))*MAX(1,1),0))</f>
        <v>0</v>
      </c>
      <c r="AY338" s="62">
        <f ca="1">IF('Get Started'!$D56="no",0,IF(SUM($K337:AY337)=0,-1*SUM(AY340:OFFSET(AY340,0,-MIN(AY$5,1-1)))*MAX(1,1),0)+IF(SUM($K337:AY337)=0,-1*SUM(AY342:OFFSET(AY342,0,-MIN(AY$5,1-1)))*MAX(1,1),0))</f>
        <v>0</v>
      </c>
      <c r="AZ338" s="62">
        <f ca="1">IF('Get Started'!$D56="no",0,IF(SUM($K337:AZ337)=0,-1*SUM(AZ340:OFFSET(AZ340,0,-MIN(AZ$5,1-1)))*MAX(1,1),0)+IF(SUM($K337:AZ337)=0,-1*SUM(AZ342:OFFSET(AZ342,0,-MIN(AZ$5,1-1)))*MAX(1,1),0))</f>
        <v>0</v>
      </c>
      <c r="BA338" s="62">
        <f ca="1">IF('Get Started'!$D56="no",0,IF(SUM($K337:BA337)=0,-1*SUM(BA340:OFFSET(BA340,0,-MIN(BA$5,1-1)))*MAX(1,1),0)+IF(SUM($K337:BA337)=0,-1*SUM(BA342:OFFSET(BA342,0,-MIN(BA$5,1-1)))*MAX(1,1),0))</f>
        <v>0</v>
      </c>
      <c r="BB338" s="62">
        <f ca="1">IF('Get Started'!$D56="no",0,IF(SUM($K337:BB337)=0,-1*SUM(BB340:OFFSET(BB340,0,-MIN(BB$5,1-1)))*MAX(1,1),0)+IF(SUM($K337:BB337)=0,-1*SUM(BB342:OFFSET(BB342,0,-MIN(BB$5,1-1)))*MAX(1,1),0))</f>
        <v>0</v>
      </c>
      <c r="BC338" s="62">
        <f ca="1">IF('Get Started'!$D56="no",0,IF(SUM($K337:BC337)=0,-1*SUM(BC340:OFFSET(BC340,0,-MIN(BC$5,1-1)))*MAX(1,1),0)+IF(SUM($K337:BC337)=0,-1*SUM(BC342:OFFSET(BC342,0,-MIN(BC$5,1-1)))*MAX(1,1),0))</f>
        <v>0</v>
      </c>
      <c r="BD338" s="62">
        <f ca="1">IF('Get Started'!$D56="no",0,IF(SUM($K337:BD337)=0,-1*SUM(BD340:OFFSET(BD340,0,-MIN(BD$5,1-1)))*MAX(1,1),0)+IF(SUM($K337:BD337)=0,-1*SUM(BD342:OFFSET(BD342,0,-MIN(BD$5,1-1)))*MAX(1,1),0))</f>
        <v>0</v>
      </c>
      <c r="BE338" s="62">
        <f ca="1">IF('Get Started'!$D56="no",0,IF(SUM($K337:BE337)=0,-1*SUM(BE340:OFFSET(BE340,0,-MIN(BE$5,1-1)))*MAX(1,1),0)+IF(SUM($K337:BE337)=0,-1*SUM(BE342:OFFSET(BE342,0,-MIN(BE$5,1-1)))*MAX(1,1),0))</f>
        <v>0</v>
      </c>
      <c r="BF338" s="62">
        <f ca="1">IF('Get Started'!$D56="no",0,IF(SUM($K337:BF337)=0,-1*SUM(BF340:OFFSET(BF340,0,-MIN(BF$5,1-1)))*MAX(1,1),0)+IF(SUM($K337:BF337)=0,-1*SUM(BF342:OFFSET(BF342,0,-MIN(BF$5,1-1)))*MAX(1,1),0))</f>
        <v>0</v>
      </c>
      <c r="BH338" s="64">
        <f t="shared" ca="1" si="400"/>
        <v>0</v>
      </c>
      <c r="BI338" s="64">
        <f t="shared" ca="1" si="400"/>
        <v>0</v>
      </c>
      <c r="BJ338" s="64">
        <f t="shared" ca="1" si="400"/>
        <v>0</v>
      </c>
      <c r="BK338" s="64">
        <f t="shared" ca="1" si="400"/>
        <v>0</v>
      </c>
      <c r="BL338" s="64">
        <f t="shared" ca="1" si="400"/>
        <v>0</v>
      </c>
      <c r="BM338" s="64">
        <f t="shared" ca="1" si="400"/>
        <v>0</v>
      </c>
      <c r="BN338" s="64">
        <f t="shared" ca="1" si="400"/>
        <v>0</v>
      </c>
      <c r="BO338" s="64">
        <f t="shared" ca="1" si="400"/>
        <v>0</v>
      </c>
      <c r="BP338" s="64">
        <f t="shared" ca="1" si="400"/>
        <v>0</v>
      </c>
      <c r="BQ338" s="64">
        <f t="shared" ca="1" si="400"/>
        <v>0</v>
      </c>
      <c r="BR338" s="64">
        <f t="shared" ca="1" si="400"/>
        <v>0</v>
      </c>
      <c r="BS338" s="64">
        <f t="shared" ca="1" si="400"/>
        <v>0</v>
      </c>
      <c r="BT338" s="64">
        <f t="shared" ca="1" si="400"/>
        <v>0</v>
      </c>
      <c r="BU338" s="64">
        <f t="shared" ca="1" si="400"/>
        <v>0</v>
      </c>
      <c r="BV338" s="64">
        <f t="shared" ca="1" si="400"/>
        <v>0</v>
      </c>
      <c r="BW338" s="64">
        <f t="shared" ca="1" si="400"/>
        <v>0</v>
      </c>
      <c r="BY338" s="64">
        <f t="shared" ca="1" si="401"/>
        <v>0</v>
      </c>
      <c r="BZ338" s="64">
        <f t="shared" ca="1" si="401"/>
        <v>0</v>
      </c>
      <c r="CA338" s="64">
        <f t="shared" ca="1" si="401"/>
        <v>0</v>
      </c>
      <c r="CB338" s="64">
        <f t="shared" ca="1" si="401"/>
        <v>0</v>
      </c>
    </row>
    <row r="339" spans="2:80" s="62" customFormat="1" hidden="1" outlineLevel="1">
      <c r="B339" s="62" t="s">
        <v>474</v>
      </c>
      <c r="C339" s="63" t="str">
        <f>'Get Started'!$D$8</f>
        <v>$</v>
      </c>
      <c r="D339" s="62" t="s">
        <v>671</v>
      </c>
      <c r="L339" s="62">
        <f t="shared" ref="L339:BF339" si="403">L81*-1</f>
        <v>0</v>
      </c>
      <c r="M339" s="62">
        <f t="shared" si="403"/>
        <v>0</v>
      </c>
      <c r="N339" s="62">
        <f t="shared" si="403"/>
        <v>0</v>
      </c>
      <c r="O339" s="62">
        <f t="shared" si="403"/>
        <v>0</v>
      </c>
      <c r="P339" s="62">
        <f t="shared" si="403"/>
        <v>0</v>
      </c>
      <c r="Q339" s="62">
        <f t="shared" si="403"/>
        <v>0</v>
      </c>
      <c r="R339" s="62">
        <f t="shared" si="403"/>
        <v>0</v>
      </c>
      <c r="S339" s="62">
        <f t="shared" si="403"/>
        <v>0</v>
      </c>
      <c r="T339" s="62">
        <f t="shared" si="403"/>
        <v>0</v>
      </c>
      <c r="U339" s="62">
        <f t="shared" si="403"/>
        <v>0</v>
      </c>
      <c r="V339" s="62">
        <f t="shared" si="403"/>
        <v>0</v>
      </c>
      <c r="W339" s="62">
        <f t="shared" si="403"/>
        <v>0</v>
      </c>
      <c r="X339" s="62">
        <f t="shared" si="403"/>
        <v>0</v>
      </c>
      <c r="Y339" s="62">
        <f t="shared" si="403"/>
        <v>0</v>
      </c>
      <c r="Z339" s="62">
        <f t="shared" si="403"/>
        <v>0</v>
      </c>
      <c r="AA339" s="62">
        <f t="shared" si="403"/>
        <v>0</v>
      </c>
      <c r="AB339" s="62">
        <f t="shared" si="403"/>
        <v>0</v>
      </c>
      <c r="AC339" s="62">
        <f t="shared" si="403"/>
        <v>0</v>
      </c>
      <c r="AD339" s="62">
        <f t="shared" si="403"/>
        <v>0</v>
      </c>
      <c r="AE339" s="62">
        <f t="shared" si="403"/>
        <v>0</v>
      </c>
      <c r="AF339" s="62">
        <f t="shared" si="403"/>
        <v>0</v>
      </c>
      <c r="AG339" s="62">
        <f t="shared" si="403"/>
        <v>0</v>
      </c>
      <c r="AH339" s="62">
        <f t="shared" si="403"/>
        <v>0</v>
      </c>
      <c r="AI339" s="62">
        <f t="shared" si="403"/>
        <v>0</v>
      </c>
      <c r="AJ339" s="62">
        <f t="shared" si="403"/>
        <v>0</v>
      </c>
      <c r="AK339" s="62">
        <f t="shared" si="403"/>
        <v>0</v>
      </c>
      <c r="AL339" s="62">
        <f t="shared" si="403"/>
        <v>0</v>
      </c>
      <c r="AM339" s="62">
        <f t="shared" si="403"/>
        <v>0</v>
      </c>
      <c r="AN339" s="62">
        <f t="shared" si="403"/>
        <v>0</v>
      </c>
      <c r="AO339" s="62">
        <f t="shared" si="403"/>
        <v>0</v>
      </c>
      <c r="AP339" s="62">
        <f t="shared" si="403"/>
        <v>0</v>
      </c>
      <c r="AQ339" s="62">
        <f t="shared" si="403"/>
        <v>0</v>
      </c>
      <c r="AR339" s="62">
        <f t="shared" si="403"/>
        <v>0</v>
      </c>
      <c r="AS339" s="62">
        <f t="shared" si="403"/>
        <v>0</v>
      </c>
      <c r="AT339" s="62">
        <f t="shared" si="403"/>
        <v>0</v>
      </c>
      <c r="AU339" s="62">
        <f t="shared" si="403"/>
        <v>0</v>
      </c>
      <c r="AV339" s="62">
        <f t="shared" si="403"/>
        <v>0</v>
      </c>
      <c r="AW339" s="62">
        <f t="shared" si="403"/>
        <v>0</v>
      </c>
      <c r="AX339" s="62">
        <f t="shared" si="403"/>
        <v>0</v>
      </c>
      <c r="AY339" s="62">
        <f t="shared" si="403"/>
        <v>0</v>
      </c>
      <c r="AZ339" s="62">
        <f t="shared" si="403"/>
        <v>0</v>
      </c>
      <c r="BA339" s="62">
        <f t="shared" si="403"/>
        <v>0</v>
      </c>
      <c r="BB339" s="62">
        <f t="shared" si="403"/>
        <v>0</v>
      </c>
      <c r="BC339" s="62">
        <f t="shared" si="403"/>
        <v>0</v>
      </c>
      <c r="BD339" s="62">
        <f t="shared" si="403"/>
        <v>0</v>
      </c>
      <c r="BE339" s="62">
        <f t="shared" si="403"/>
        <v>0</v>
      </c>
      <c r="BF339" s="62">
        <f t="shared" si="403"/>
        <v>0</v>
      </c>
      <c r="BH339" s="64">
        <f t="shared" ca="1" si="400"/>
        <v>0</v>
      </c>
      <c r="BI339" s="64">
        <f t="shared" ca="1" si="400"/>
        <v>0</v>
      </c>
      <c r="BJ339" s="64">
        <f t="shared" ca="1" si="400"/>
        <v>0</v>
      </c>
      <c r="BK339" s="64">
        <f t="shared" ca="1" si="400"/>
        <v>0</v>
      </c>
      <c r="BL339" s="64">
        <f t="shared" ca="1" si="400"/>
        <v>0</v>
      </c>
      <c r="BM339" s="64">
        <f t="shared" ca="1" si="400"/>
        <v>0</v>
      </c>
      <c r="BN339" s="64">
        <f t="shared" ca="1" si="400"/>
        <v>0</v>
      </c>
      <c r="BO339" s="64">
        <f t="shared" ca="1" si="400"/>
        <v>0</v>
      </c>
      <c r="BP339" s="64">
        <f t="shared" ca="1" si="400"/>
        <v>0</v>
      </c>
      <c r="BQ339" s="64">
        <f t="shared" ca="1" si="400"/>
        <v>0</v>
      </c>
      <c r="BR339" s="64">
        <f t="shared" ca="1" si="400"/>
        <v>0</v>
      </c>
      <c r="BS339" s="64">
        <f t="shared" ca="1" si="400"/>
        <v>0</v>
      </c>
      <c r="BT339" s="64">
        <f t="shared" ca="1" si="400"/>
        <v>0</v>
      </c>
      <c r="BU339" s="64">
        <f t="shared" ca="1" si="400"/>
        <v>0</v>
      </c>
      <c r="BV339" s="64">
        <f t="shared" ca="1" si="400"/>
        <v>0</v>
      </c>
      <c r="BW339" s="64">
        <f t="shared" ca="1" si="400"/>
        <v>0</v>
      </c>
      <c r="BY339" s="64">
        <f t="shared" ca="1" si="401"/>
        <v>0</v>
      </c>
      <c r="BZ339" s="64">
        <f t="shared" ca="1" si="401"/>
        <v>0</v>
      </c>
      <c r="CA339" s="64">
        <f t="shared" ca="1" si="401"/>
        <v>0</v>
      </c>
      <c r="CB339" s="64">
        <f t="shared" ca="1" si="401"/>
        <v>0</v>
      </c>
    </row>
    <row r="340" spans="2:80" s="62" customFormat="1" hidden="1" outlineLevel="1">
      <c r="B340" s="62" t="s">
        <v>474</v>
      </c>
      <c r="C340" s="63" t="str">
        <f>'Get Started'!$D$8</f>
        <v>$</v>
      </c>
      <c r="D340" s="62" t="s">
        <v>488</v>
      </c>
      <c r="L340" s="62">
        <f t="shared" ref="L340:BF340" si="404">L331*-1</f>
        <v>0</v>
      </c>
      <c r="M340" s="62">
        <f t="shared" si="404"/>
        <v>0</v>
      </c>
      <c r="N340" s="62">
        <f t="shared" si="404"/>
        <v>0</v>
      </c>
      <c r="O340" s="62">
        <f t="shared" si="404"/>
        <v>0</v>
      </c>
      <c r="P340" s="62">
        <f t="shared" si="404"/>
        <v>0</v>
      </c>
      <c r="Q340" s="62">
        <f t="shared" si="404"/>
        <v>0</v>
      </c>
      <c r="R340" s="62">
        <f t="shared" si="404"/>
        <v>0</v>
      </c>
      <c r="S340" s="62">
        <f t="shared" si="404"/>
        <v>0</v>
      </c>
      <c r="T340" s="62">
        <f t="shared" si="404"/>
        <v>0</v>
      </c>
      <c r="U340" s="62">
        <f t="shared" si="404"/>
        <v>0</v>
      </c>
      <c r="V340" s="62">
        <f t="shared" si="404"/>
        <v>0</v>
      </c>
      <c r="W340" s="62">
        <f t="shared" si="404"/>
        <v>0</v>
      </c>
      <c r="X340" s="62">
        <f t="shared" si="404"/>
        <v>0</v>
      </c>
      <c r="Y340" s="62">
        <f t="shared" si="404"/>
        <v>0</v>
      </c>
      <c r="Z340" s="62">
        <f t="shared" si="404"/>
        <v>0</v>
      </c>
      <c r="AA340" s="62">
        <f t="shared" si="404"/>
        <v>0</v>
      </c>
      <c r="AB340" s="62">
        <f t="shared" si="404"/>
        <v>0</v>
      </c>
      <c r="AC340" s="62">
        <f t="shared" si="404"/>
        <v>0</v>
      </c>
      <c r="AD340" s="62">
        <f t="shared" si="404"/>
        <v>0</v>
      </c>
      <c r="AE340" s="62">
        <f t="shared" si="404"/>
        <v>0</v>
      </c>
      <c r="AF340" s="62">
        <f t="shared" si="404"/>
        <v>0</v>
      </c>
      <c r="AG340" s="62">
        <f t="shared" si="404"/>
        <v>0</v>
      </c>
      <c r="AH340" s="62">
        <f t="shared" si="404"/>
        <v>0</v>
      </c>
      <c r="AI340" s="62">
        <f t="shared" si="404"/>
        <v>0</v>
      </c>
      <c r="AJ340" s="62">
        <f t="shared" si="404"/>
        <v>0</v>
      </c>
      <c r="AK340" s="62">
        <f t="shared" si="404"/>
        <v>0</v>
      </c>
      <c r="AL340" s="62">
        <f t="shared" si="404"/>
        <v>0</v>
      </c>
      <c r="AM340" s="62">
        <f t="shared" si="404"/>
        <v>0</v>
      </c>
      <c r="AN340" s="62">
        <f t="shared" si="404"/>
        <v>0</v>
      </c>
      <c r="AO340" s="62">
        <f t="shared" si="404"/>
        <v>0</v>
      </c>
      <c r="AP340" s="62">
        <f t="shared" si="404"/>
        <v>0</v>
      </c>
      <c r="AQ340" s="62">
        <f t="shared" si="404"/>
        <v>0</v>
      </c>
      <c r="AR340" s="62">
        <f t="shared" si="404"/>
        <v>0</v>
      </c>
      <c r="AS340" s="62">
        <f t="shared" si="404"/>
        <v>0</v>
      </c>
      <c r="AT340" s="62">
        <f t="shared" si="404"/>
        <v>0</v>
      </c>
      <c r="AU340" s="62">
        <f t="shared" si="404"/>
        <v>0</v>
      </c>
      <c r="AV340" s="62">
        <f t="shared" si="404"/>
        <v>0</v>
      </c>
      <c r="AW340" s="62">
        <f t="shared" si="404"/>
        <v>0</v>
      </c>
      <c r="AX340" s="62">
        <f t="shared" si="404"/>
        <v>0</v>
      </c>
      <c r="AY340" s="62">
        <f t="shared" si="404"/>
        <v>0</v>
      </c>
      <c r="AZ340" s="62">
        <f t="shared" si="404"/>
        <v>0</v>
      </c>
      <c r="BA340" s="62">
        <f t="shared" si="404"/>
        <v>0</v>
      </c>
      <c r="BB340" s="62">
        <f t="shared" si="404"/>
        <v>0</v>
      </c>
      <c r="BC340" s="62">
        <f t="shared" si="404"/>
        <v>0</v>
      </c>
      <c r="BD340" s="62">
        <f t="shared" si="404"/>
        <v>0</v>
      </c>
      <c r="BE340" s="62">
        <f t="shared" si="404"/>
        <v>0</v>
      </c>
      <c r="BF340" s="62">
        <f t="shared" si="404"/>
        <v>0</v>
      </c>
      <c r="BH340" s="64">
        <f t="shared" ca="1" si="400"/>
        <v>0</v>
      </c>
      <c r="BI340" s="64">
        <f t="shared" ca="1" si="400"/>
        <v>0</v>
      </c>
      <c r="BJ340" s="64">
        <f t="shared" ca="1" si="400"/>
        <v>0</v>
      </c>
      <c r="BK340" s="64">
        <f t="shared" ca="1" si="400"/>
        <v>0</v>
      </c>
      <c r="BL340" s="64">
        <f t="shared" ca="1" si="400"/>
        <v>0</v>
      </c>
      <c r="BM340" s="64">
        <f t="shared" ca="1" si="400"/>
        <v>0</v>
      </c>
      <c r="BN340" s="64">
        <f t="shared" ca="1" si="400"/>
        <v>0</v>
      </c>
      <c r="BO340" s="64">
        <f t="shared" ca="1" si="400"/>
        <v>0</v>
      </c>
      <c r="BP340" s="64">
        <f t="shared" ca="1" si="400"/>
        <v>0</v>
      </c>
      <c r="BQ340" s="64">
        <f t="shared" ca="1" si="400"/>
        <v>0</v>
      </c>
      <c r="BR340" s="64">
        <f t="shared" ca="1" si="400"/>
        <v>0</v>
      </c>
      <c r="BS340" s="64">
        <f t="shared" ca="1" si="400"/>
        <v>0</v>
      </c>
      <c r="BT340" s="64">
        <f t="shared" ca="1" si="400"/>
        <v>0</v>
      </c>
      <c r="BU340" s="64">
        <f t="shared" ca="1" si="400"/>
        <v>0</v>
      </c>
      <c r="BV340" s="64">
        <f t="shared" ca="1" si="400"/>
        <v>0</v>
      </c>
      <c r="BW340" s="64">
        <f t="shared" ca="1" si="400"/>
        <v>0</v>
      </c>
      <c r="BY340" s="64">
        <f t="shared" ca="1" si="401"/>
        <v>0</v>
      </c>
      <c r="BZ340" s="64">
        <f t="shared" ca="1" si="401"/>
        <v>0</v>
      </c>
      <c r="CA340" s="64">
        <f t="shared" ca="1" si="401"/>
        <v>0</v>
      </c>
      <c r="CB340" s="64">
        <f t="shared" ca="1" si="401"/>
        <v>0</v>
      </c>
    </row>
    <row r="341" spans="2:80" s="62" customFormat="1" hidden="1" outlineLevel="1">
      <c r="B341" s="62" t="s">
        <v>474</v>
      </c>
      <c r="C341" s="63" t="str">
        <f>'Get Started'!$D$8</f>
        <v>$</v>
      </c>
      <c r="D341" s="62" t="s">
        <v>599</v>
      </c>
      <c r="L341" s="62">
        <f>IF('Get Started'!$D56="no",0,IF(L5&lt;=MAX(1,'Get Started'!$D57),$L335/MAX(1,'Get Started'!$D57)*-1,0))</f>
        <v>0</v>
      </c>
      <c r="M341" s="62">
        <f>IF('Get Started'!$D56="no",0,IF(M5&lt;=MAX(1,'Get Started'!$D57),$L335/MAX(1,'Get Started'!$D57)*-1,0))</f>
        <v>0</v>
      </c>
      <c r="N341" s="62">
        <f>IF('Get Started'!$D56="no",0,IF(N5&lt;=MAX(1,'Get Started'!$D57),$L335/MAX(1,'Get Started'!$D57)*-1,0))</f>
        <v>0</v>
      </c>
      <c r="O341" s="62">
        <f>IF('Get Started'!$D56="no",0,IF(O5&lt;=MAX(1,'Get Started'!$D57),$L335/MAX(1,'Get Started'!$D57)*-1,0))</f>
        <v>0</v>
      </c>
      <c r="P341" s="62">
        <f>IF('Get Started'!$D56="no",0,IF(P5&lt;=MAX(1,'Get Started'!$D57),$L335/MAX(1,'Get Started'!$D57)*-1,0))</f>
        <v>0</v>
      </c>
      <c r="Q341" s="62">
        <f>IF('Get Started'!$D56="no",0,IF(Q5&lt;=MAX(1,'Get Started'!$D57),$L335/MAX(1,'Get Started'!$D57)*-1,0))</f>
        <v>0</v>
      </c>
      <c r="R341" s="62">
        <f>IF('Get Started'!$D56="no",0,IF(R5&lt;=MAX(1,'Get Started'!$D57),$L335/MAX(1,'Get Started'!$D57)*-1,0))</f>
        <v>0</v>
      </c>
      <c r="S341" s="62">
        <f>IF('Get Started'!$D56="no",0,IF(S5&lt;=MAX(1,'Get Started'!$D57),$L335/MAX(1,'Get Started'!$D57)*-1,0))</f>
        <v>0</v>
      </c>
      <c r="T341" s="62">
        <f>IF('Get Started'!$D56="no",0,IF(T5&lt;=MAX(1,'Get Started'!$D57),$L335/MAX(1,'Get Started'!$D57)*-1,0))</f>
        <v>0</v>
      </c>
      <c r="U341" s="62">
        <f>IF('Get Started'!$D56="no",0,IF(U5&lt;=MAX(1,'Get Started'!$D57),$L335/MAX(1,'Get Started'!$D57)*-1,0))</f>
        <v>0</v>
      </c>
      <c r="V341" s="62">
        <f>IF('Get Started'!$D56="no",0,IF(V5&lt;=MAX(1,'Get Started'!$D57),$L335/MAX(1,'Get Started'!$D57)*-1,0))</f>
        <v>0</v>
      </c>
      <c r="W341" s="62">
        <f>IF('Get Started'!$D56="no",0,IF(W5&lt;=MAX(1,'Get Started'!$D57),$L335/MAX(1,'Get Started'!$D57)*-1,0))</f>
        <v>0</v>
      </c>
      <c r="X341" s="62">
        <f>IF('Get Started'!$D56="no",0,IF(X5&lt;=MAX(1,'Get Started'!$D57),$L335/MAX(1,'Get Started'!$D57)*-1,0))</f>
        <v>0</v>
      </c>
      <c r="Y341" s="62">
        <f>IF('Get Started'!$D56="no",0,IF(Y5&lt;=MAX(1,'Get Started'!$D57),$L335/MAX(1,'Get Started'!$D57)*-1,0))</f>
        <v>0</v>
      </c>
      <c r="Z341" s="62">
        <f>IF('Get Started'!$D56="no",0,IF(Z5&lt;=MAX(1,'Get Started'!$D57),$L335/MAX(1,'Get Started'!$D57)*-1,0))</f>
        <v>0</v>
      </c>
      <c r="AA341" s="62">
        <f>IF('Get Started'!$D56="no",0,IF(AA5&lt;=MAX(1,'Get Started'!$D57),$L335/MAX(1,'Get Started'!$D57)*-1,0))</f>
        <v>0</v>
      </c>
      <c r="AB341" s="62">
        <f>IF('Get Started'!$D56="no",0,IF(AB5&lt;=MAX(1,'Get Started'!$D57),$L335/MAX(1,'Get Started'!$D57)*-1,0))</f>
        <v>0</v>
      </c>
      <c r="AC341" s="62">
        <f>IF('Get Started'!$D56="no",0,IF(AC5&lt;=MAX(1,'Get Started'!$D57),$L335/MAX(1,'Get Started'!$D57)*-1,0))</f>
        <v>0</v>
      </c>
      <c r="AD341" s="62">
        <f>IF('Get Started'!$D56="no",0,IF(AD5&lt;=MAX(1,'Get Started'!$D57),$L335/MAX(1,'Get Started'!$D57)*-1,0))</f>
        <v>0</v>
      </c>
      <c r="AE341" s="62">
        <f>IF('Get Started'!$D56="no",0,IF(AE5&lt;=MAX(1,'Get Started'!$D57),$L335/MAX(1,'Get Started'!$D57)*-1,0))</f>
        <v>0</v>
      </c>
      <c r="AF341" s="62">
        <f>IF('Get Started'!$D56="no",0,IF(AF5&lt;=MAX(1,'Get Started'!$D57),$L335/MAX(1,'Get Started'!$D57)*-1,0))</f>
        <v>0</v>
      </c>
      <c r="AG341" s="62">
        <f>IF('Get Started'!$D56="no",0,IF(AG5&lt;=MAX(1,'Get Started'!$D57),$L335/MAX(1,'Get Started'!$D57)*-1,0))</f>
        <v>0</v>
      </c>
      <c r="AH341" s="62">
        <f>IF('Get Started'!$D56="no",0,IF(AH5&lt;=MAX(1,'Get Started'!$D57),$L335/MAX(1,'Get Started'!$D57)*-1,0))</f>
        <v>0</v>
      </c>
      <c r="AI341" s="62">
        <f>IF('Get Started'!$D56="no",0,IF(AI5&lt;=MAX(1,'Get Started'!$D57),$L335/MAX(1,'Get Started'!$D57)*-1,0))</f>
        <v>0</v>
      </c>
      <c r="AJ341" s="62">
        <f>IF('Get Started'!$D56="no",0,IF(AJ5&lt;=MAX(1,'Get Started'!$D57),$L335/MAX(1,'Get Started'!$D57)*-1,0))</f>
        <v>0</v>
      </c>
      <c r="AK341" s="62">
        <f>IF('Get Started'!$D56="no",0,IF(AK5&lt;=MAX(1,'Get Started'!$D57),$L335/MAX(1,'Get Started'!$D57)*-1,0))</f>
        <v>0</v>
      </c>
      <c r="AL341" s="62">
        <f>IF('Get Started'!$D56="no",0,IF(AL5&lt;=MAX(1,'Get Started'!$D57),$L335/MAX(1,'Get Started'!$D57)*-1,0))</f>
        <v>0</v>
      </c>
      <c r="AM341" s="62">
        <f>IF('Get Started'!$D56="no",0,IF(AM5&lt;=MAX(1,'Get Started'!$D57),$L335/MAX(1,'Get Started'!$D57)*-1,0))</f>
        <v>0</v>
      </c>
      <c r="AN341" s="62">
        <f>IF('Get Started'!$D56="no",0,IF(AN5&lt;=MAX(1,'Get Started'!$D57),$L335/MAX(1,'Get Started'!$D57)*-1,0))</f>
        <v>0</v>
      </c>
      <c r="AO341" s="62">
        <f>IF('Get Started'!$D56="no",0,IF(AO5&lt;=MAX(1,'Get Started'!$D57),$L335/MAX(1,'Get Started'!$D57)*-1,0))</f>
        <v>0</v>
      </c>
      <c r="AP341" s="62">
        <f>IF('Get Started'!$D56="no",0,IF(AP5&lt;=MAX(1,'Get Started'!$D57),$L335/MAX(1,'Get Started'!$D57)*-1,0))</f>
        <v>0</v>
      </c>
      <c r="AQ341" s="62">
        <f>IF('Get Started'!$D56="no",0,IF(AQ5&lt;=MAX(1,'Get Started'!$D57),$L335/MAX(1,'Get Started'!$D57)*-1,0))</f>
        <v>0</v>
      </c>
      <c r="AR341" s="62">
        <f>IF('Get Started'!$D56="no",0,IF(AR5&lt;=MAX(1,'Get Started'!$D57),$L335/MAX(1,'Get Started'!$D57)*-1,0))</f>
        <v>0</v>
      </c>
      <c r="AS341" s="62">
        <f>IF('Get Started'!$D56="no",0,IF(AS5&lt;=MAX(1,'Get Started'!$D57),$L335/MAX(1,'Get Started'!$D57)*-1,0))</f>
        <v>0</v>
      </c>
      <c r="AT341" s="62">
        <f>IF('Get Started'!$D56="no",0,IF(AT5&lt;=MAX(1,'Get Started'!$D57),$L335/MAX(1,'Get Started'!$D57)*-1,0))</f>
        <v>0</v>
      </c>
      <c r="AU341" s="62">
        <f>IF('Get Started'!$D56="no",0,IF(AU5&lt;=MAX(1,'Get Started'!$D57),$L335/MAX(1,'Get Started'!$D57)*-1,0))</f>
        <v>0</v>
      </c>
      <c r="AV341" s="62">
        <f>IF('Get Started'!$D56="no",0,IF(AV5&lt;=MAX(1,'Get Started'!$D57),$L335/MAX(1,'Get Started'!$D57)*-1,0))</f>
        <v>0</v>
      </c>
      <c r="AW341" s="62">
        <f>IF('Get Started'!$D56="no",0,IF(AW5&lt;=MAX(1,'Get Started'!$D57),$L335/MAX(1,'Get Started'!$D57)*-1,0))</f>
        <v>0</v>
      </c>
      <c r="AX341" s="62">
        <f>IF('Get Started'!$D56="no",0,IF(AX5&lt;=MAX(1,'Get Started'!$D57),$L335/MAX(1,'Get Started'!$D57)*-1,0))</f>
        <v>0</v>
      </c>
      <c r="AY341" s="62">
        <f>IF('Get Started'!$D56="no",0,IF(AY5&lt;=MAX(1,'Get Started'!$D57),$L335/MAX(1,'Get Started'!$D57)*-1,0))</f>
        <v>0</v>
      </c>
      <c r="AZ341" s="62">
        <f>IF('Get Started'!$D56="no",0,IF(AZ5&lt;=MAX(1,'Get Started'!$D57),$L335/MAX(1,'Get Started'!$D57)*-1,0))</f>
        <v>0</v>
      </c>
      <c r="BA341" s="62">
        <f>IF('Get Started'!$D56="no",0,IF(BA5&lt;=MAX(1,'Get Started'!$D57),$L335/MAX(1,'Get Started'!$D57)*-1,0))</f>
        <v>0</v>
      </c>
      <c r="BB341" s="62">
        <f>IF('Get Started'!$D56="no",0,IF(BB5&lt;=MAX(1,'Get Started'!$D57),$L335/MAX(1,'Get Started'!$D57)*-1,0))</f>
        <v>0</v>
      </c>
      <c r="BC341" s="62">
        <f>IF('Get Started'!$D56="no",0,IF(BC5&lt;=MAX(1,'Get Started'!$D57),$L335/MAX(1,'Get Started'!$D57)*-1,0))</f>
        <v>0</v>
      </c>
      <c r="BD341" s="62">
        <f>IF('Get Started'!$D56="no",0,IF(BD5&lt;=MAX(1,'Get Started'!$D57),$L335/MAX(1,'Get Started'!$D57)*-1,0))</f>
        <v>0</v>
      </c>
      <c r="BE341" s="62">
        <f>IF('Get Started'!$D56="no",0,IF(BE5&lt;=MAX(1,'Get Started'!$D57),$L335/MAX(1,'Get Started'!$D57)*-1,0))</f>
        <v>0</v>
      </c>
      <c r="BF341" s="62">
        <f>IF('Get Started'!$D56="no",0,IF(BF5&lt;=MAX(1,'Get Started'!$D57),$L335/MAX(1,'Get Started'!$D57)*-1,0))</f>
        <v>0</v>
      </c>
      <c r="BH341" s="64">
        <f t="shared" ca="1" si="400"/>
        <v>0</v>
      </c>
      <c r="BI341" s="64">
        <f t="shared" ca="1" si="400"/>
        <v>0</v>
      </c>
      <c r="BJ341" s="64">
        <f t="shared" ca="1" si="400"/>
        <v>0</v>
      </c>
      <c r="BK341" s="64">
        <f t="shared" ca="1" si="400"/>
        <v>0</v>
      </c>
      <c r="BL341" s="64">
        <f t="shared" ca="1" si="400"/>
        <v>0</v>
      </c>
      <c r="BM341" s="64">
        <f t="shared" ca="1" si="400"/>
        <v>0</v>
      </c>
      <c r="BN341" s="64">
        <f t="shared" ca="1" si="400"/>
        <v>0</v>
      </c>
      <c r="BO341" s="64">
        <f t="shared" ca="1" si="400"/>
        <v>0</v>
      </c>
      <c r="BP341" s="64">
        <f t="shared" ca="1" si="400"/>
        <v>0</v>
      </c>
      <c r="BQ341" s="64">
        <f t="shared" ca="1" si="400"/>
        <v>0</v>
      </c>
      <c r="BR341" s="64">
        <f t="shared" ca="1" si="400"/>
        <v>0</v>
      </c>
      <c r="BS341" s="64">
        <f t="shared" ca="1" si="400"/>
        <v>0</v>
      </c>
      <c r="BT341" s="64">
        <f t="shared" ca="1" si="400"/>
        <v>0</v>
      </c>
      <c r="BU341" s="64">
        <f t="shared" ca="1" si="400"/>
        <v>0</v>
      </c>
      <c r="BV341" s="64">
        <f t="shared" ca="1" si="400"/>
        <v>0</v>
      </c>
      <c r="BW341" s="64">
        <f t="shared" ca="1" si="400"/>
        <v>0</v>
      </c>
      <c r="BY341" s="64">
        <f t="shared" ca="1" si="401"/>
        <v>0</v>
      </c>
      <c r="BZ341" s="64">
        <f t="shared" ca="1" si="401"/>
        <v>0</v>
      </c>
      <c r="CA341" s="64">
        <f t="shared" ca="1" si="401"/>
        <v>0</v>
      </c>
      <c r="CB341" s="64">
        <f t="shared" ca="1" si="401"/>
        <v>0</v>
      </c>
    </row>
    <row r="342" spans="2:80" s="62" customFormat="1" hidden="1" outlineLevel="1">
      <c r="B342" s="62" t="s">
        <v>474</v>
      </c>
      <c r="C342" s="63" t="str">
        <f>'Get Started'!$D$8</f>
        <v>$</v>
      </c>
      <c r="D342" s="62" t="s">
        <v>514</v>
      </c>
      <c r="L342" s="62">
        <f ca="1">IF('Get Started'!$D56="no",0,IF(SUM($K340:L340)=0,IFERROR(-1*SUM(L349:OFFSET(L349,0,-MIN(L$5,'Get Started'!$D$57)))/MAX('Get Started'!$D$57,1),0),0))</f>
        <v>0</v>
      </c>
      <c r="M342" s="62">
        <f ca="1">IF('Get Started'!$D56="no",0,IF(SUM($K340:M340)=0,IFERROR(-1*SUM(M349:OFFSET(M349,0,-MIN(M$5,'Get Started'!$D$57)))/MAX('Get Started'!$D$57,1),0),0))</f>
        <v>0</v>
      </c>
      <c r="N342" s="62">
        <f ca="1">IF('Get Started'!$D56="no",0,IF(SUM($K340:N340)=0,IFERROR(-1*SUM(N349:OFFSET(N349,0,-MIN(N$5,'Get Started'!$D$57)))/MAX('Get Started'!$D$57,1),0),0))</f>
        <v>0</v>
      </c>
      <c r="O342" s="62">
        <f ca="1">IF('Get Started'!$D56="no",0,IF(SUM($K340:O340)=0,IFERROR(-1*SUM(O349:OFFSET(O349,0,-MIN(O$5,'Get Started'!$D$57)))/MAX('Get Started'!$D$57,1),0),0))</f>
        <v>0</v>
      </c>
      <c r="P342" s="62">
        <f ca="1">IF('Get Started'!$D56="no",0,IF(SUM($K340:P340)=0,IFERROR(-1*SUM(P349:OFFSET(P349,0,-MIN(P$5,'Get Started'!$D$57)))/MAX('Get Started'!$D$57,1),0),0))</f>
        <v>0</v>
      </c>
      <c r="Q342" s="62">
        <f ca="1">IF('Get Started'!$D56="no",0,IF(SUM($K340:Q340)=0,IFERROR(-1*SUM(Q349:OFFSET(Q349,0,-MIN(Q$5,'Get Started'!$D$57)))/MAX('Get Started'!$D$57,1),0),0))</f>
        <v>0</v>
      </c>
      <c r="R342" s="62">
        <f ca="1">IF('Get Started'!$D56="no",0,IF(SUM($K340:R340)=0,IFERROR(-1*SUM(R349:OFFSET(R349,0,-MIN(R$5,'Get Started'!$D$57)))/MAX('Get Started'!$D$57,1),0),0))</f>
        <v>0</v>
      </c>
      <c r="S342" s="62">
        <f ca="1">IF('Get Started'!$D56="no",0,IF(SUM($K340:S340)=0,IFERROR(-1*SUM(S349:OFFSET(S349,0,-MIN(S$5,'Get Started'!$D$57)))/MAX('Get Started'!$D$57,1),0),0))</f>
        <v>0</v>
      </c>
      <c r="T342" s="62">
        <f ca="1">IF('Get Started'!$D56="no",0,IF(SUM($K340:T340)=0,IFERROR(-1*SUM(T349:OFFSET(T349,0,-MIN(T$5,'Get Started'!$D$57)))/MAX('Get Started'!$D$57,1),0),0))</f>
        <v>0</v>
      </c>
      <c r="U342" s="62">
        <f ca="1">IF('Get Started'!$D56="no",0,IF(SUM($K340:U340)=0,IFERROR(-1*SUM(U349:OFFSET(U349,0,-MIN(U$5,'Get Started'!$D$57)))/MAX('Get Started'!$D$57,1),0),0))</f>
        <v>0</v>
      </c>
      <c r="V342" s="62">
        <f ca="1">IF('Get Started'!$D56="no",0,IF(SUM($K340:V340)=0,IFERROR(-1*SUM(V349:OFFSET(V349,0,-MIN(V$5,'Get Started'!$D$57)))/MAX('Get Started'!$D$57,1),0),0))</f>
        <v>0</v>
      </c>
      <c r="W342" s="62">
        <f ca="1">IF('Get Started'!$D56="no",0,IF(SUM($K340:W340)=0,IFERROR(-1*SUM(W349:OFFSET(W349,0,-MIN(W$5,'Get Started'!$D$57)))/MAX('Get Started'!$D$57,1),0),0))</f>
        <v>0</v>
      </c>
      <c r="X342" s="62">
        <f ca="1">IF('Get Started'!$D56="no",0,IF(SUM($K340:X340)=0,IFERROR(-1*SUM(X349:OFFSET(X349,0,-MIN(X$5,'Get Started'!$D$57)))/MAX('Get Started'!$D$57,1),0),0))</f>
        <v>0</v>
      </c>
      <c r="Y342" s="62">
        <f ca="1">IF('Get Started'!$D56="no",0,IF(SUM($K340:Y340)=0,IFERROR(-1*SUM(Y349:OFFSET(Y349,0,-MIN(Y$5,'Get Started'!$D$57)))/MAX('Get Started'!$D$57,1),0),0))</f>
        <v>0</v>
      </c>
      <c r="Z342" s="62">
        <f ca="1">IF('Get Started'!$D56="no",0,IF(SUM($K340:Z340)=0,IFERROR(-1*SUM(Z349:OFFSET(Z349,0,-MIN(Z$5,'Get Started'!$D$57)))/MAX('Get Started'!$D$57,1),0),0))</f>
        <v>0</v>
      </c>
      <c r="AA342" s="62">
        <f ca="1">IF('Get Started'!$D56="no",0,IF(SUM($K340:AA340)=0,IFERROR(-1*SUM(AA349:OFFSET(AA349,0,-MIN(AA$5,'Get Started'!$D$57)))/MAX('Get Started'!$D$57,1),0),0))</f>
        <v>0</v>
      </c>
      <c r="AB342" s="62">
        <f ca="1">IF('Get Started'!$D56="no",0,IF(SUM($K340:AB340)=0,IFERROR(-1*SUM(AB349:OFFSET(AB349,0,-MIN(AB$5,'Get Started'!$D$57)))/MAX('Get Started'!$D$57,1),0),0))</f>
        <v>0</v>
      </c>
      <c r="AC342" s="62">
        <f ca="1">IF('Get Started'!$D56="no",0,IF(SUM($K340:AC340)=0,IFERROR(-1*SUM(AC349:OFFSET(AC349,0,-MIN(AC$5,'Get Started'!$D$57)))/MAX('Get Started'!$D$57,1),0),0))</f>
        <v>0</v>
      </c>
      <c r="AD342" s="62">
        <f ca="1">IF('Get Started'!$D56="no",0,IF(SUM($K340:AD340)=0,IFERROR(-1*SUM(AD349:OFFSET(AD349,0,-MIN(AD$5,'Get Started'!$D$57)))/MAX('Get Started'!$D$57,1),0),0))</f>
        <v>0</v>
      </c>
      <c r="AE342" s="62">
        <f ca="1">IF('Get Started'!$D56="no",0,IF(SUM($K340:AE340)=0,IFERROR(-1*SUM(AE349:OFFSET(AE349,0,-MIN(AE$5,'Get Started'!$D$57)))/MAX('Get Started'!$D$57,1),0),0))</f>
        <v>0</v>
      </c>
      <c r="AF342" s="62">
        <f ca="1">IF('Get Started'!$D56="no",0,IF(SUM($K340:AF340)=0,IFERROR(-1*SUM(AF349:OFFSET(AF349,0,-MIN(AF$5,'Get Started'!$D$57)))/MAX('Get Started'!$D$57,1),0),0))</f>
        <v>0</v>
      </c>
      <c r="AG342" s="62">
        <f ca="1">IF('Get Started'!$D56="no",0,IF(SUM($K340:AG340)=0,IFERROR(-1*SUM(AG349:OFFSET(AG349,0,-MIN(AG$5,'Get Started'!$D$57)))/MAX('Get Started'!$D$57,1),0),0))</f>
        <v>0</v>
      </c>
      <c r="AH342" s="62">
        <f ca="1">IF('Get Started'!$D56="no",0,IF(SUM($K340:AH340)=0,IFERROR(-1*SUM(AH349:OFFSET(AH349,0,-MIN(AH$5,'Get Started'!$D$57)))/MAX('Get Started'!$D$57,1),0),0))</f>
        <v>0</v>
      </c>
      <c r="AI342" s="62">
        <f ca="1">IF('Get Started'!$D56="no",0,IF(SUM($K340:AI340)=0,IFERROR(-1*SUM(AI349:OFFSET(AI349,0,-MIN(AI$5,'Get Started'!$D$57)))/MAX('Get Started'!$D$57,1),0),0))</f>
        <v>0</v>
      </c>
      <c r="AJ342" s="62">
        <f ca="1">IF('Get Started'!$D56="no",0,IF(SUM($K340:AJ340)=0,IFERROR(-1*SUM(AJ349:OFFSET(AJ349,0,-MIN(AJ$5,'Get Started'!$D$57)))/MAX('Get Started'!$D$57,1),0),0))</f>
        <v>0</v>
      </c>
      <c r="AK342" s="62">
        <f ca="1">IF('Get Started'!$D56="no",0,IF(SUM($K340:AK340)=0,IFERROR(-1*SUM(AK349:OFFSET(AK349,0,-MIN(AK$5,'Get Started'!$D$57)))/MAX('Get Started'!$D$57,1),0),0))</f>
        <v>0</v>
      </c>
      <c r="AL342" s="62">
        <f ca="1">IF('Get Started'!$D56="no",0,IF(SUM($K340:AL340)=0,IFERROR(-1*SUM(AL349:OFFSET(AL349,0,-MIN(AL$5,'Get Started'!$D$57)))/MAX('Get Started'!$D$57,1),0),0))</f>
        <v>0</v>
      </c>
      <c r="AM342" s="62">
        <f ca="1">IF('Get Started'!$D56="no",0,IF(SUM($K340:AM340)=0,IFERROR(-1*SUM(AM349:OFFSET(AM349,0,-MIN(AM$5,'Get Started'!$D$57)))/MAX('Get Started'!$D$57,1),0),0))</f>
        <v>0</v>
      </c>
      <c r="AN342" s="62">
        <f ca="1">IF('Get Started'!$D56="no",0,IF(SUM($K340:AN340)=0,IFERROR(-1*SUM(AN349:OFFSET(AN349,0,-MIN(AN$5,'Get Started'!$D$57)))/MAX('Get Started'!$D$57,1),0),0))</f>
        <v>0</v>
      </c>
      <c r="AO342" s="62">
        <f ca="1">IF('Get Started'!$D56="no",0,IF(SUM($K340:AO340)=0,IFERROR(-1*SUM(AO349:OFFSET(AO349,0,-MIN(AO$5,'Get Started'!$D$57)))/MAX('Get Started'!$D$57,1),0),0))</f>
        <v>0</v>
      </c>
      <c r="AP342" s="62">
        <f ca="1">IF('Get Started'!$D56="no",0,IF(SUM($K340:AP340)=0,IFERROR(-1*SUM(AP349:OFFSET(AP349,0,-MIN(AP$5,'Get Started'!$D$57)))/MAX('Get Started'!$D$57,1),0),0))</f>
        <v>0</v>
      </c>
      <c r="AQ342" s="62">
        <f ca="1">IF('Get Started'!$D56="no",0,IF(SUM($K340:AQ340)=0,IFERROR(-1*SUM(AQ349:OFFSET(AQ349,0,-MIN(AQ$5,'Get Started'!$D$57)))/MAX('Get Started'!$D$57,1),0),0))</f>
        <v>0</v>
      </c>
      <c r="AR342" s="62">
        <f ca="1">IF('Get Started'!$D56="no",0,IF(SUM($K340:AR340)=0,IFERROR(-1*SUM(AR349:OFFSET(AR349,0,-MIN(AR$5,'Get Started'!$D$57)))/MAX('Get Started'!$D$57,1),0),0))</f>
        <v>0</v>
      </c>
      <c r="AS342" s="62">
        <f ca="1">IF('Get Started'!$D56="no",0,IF(SUM($K340:AS340)=0,IFERROR(-1*SUM(AS349:OFFSET(AS349,0,-MIN(AS$5,'Get Started'!$D$57)))/MAX('Get Started'!$D$57,1),0),0))</f>
        <v>0</v>
      </c>
      <c r="AT342" s="62">
        <f ca="1">IF('Get Started'!$D56="no",0,IF(SUM($K340:AT340)=0,IFERROR(-1*SUM(AT349:OFFSET(AT349,0,-MIN(AT$5,'Get Started'!$D$57)))/MAX('Get Started'!$D$57,1),0),0))</f>
        <v>0</v>
      </c>
      <c r="AU342" s="62">
        <f ca="1">IF('Get Started'!$D56="no",0,IF(SUM($K340:AU340)=0,IFERROR(-1*SUM(AU349:OFFSET(AU349,0,-MIN(AU$5,'Get Started'!$D$57)))/MAX('Get Started'!$D$57,1),0),0))</f>
        <v>0</v>
      </c>
      <c r="AV342" s="62">
        <f ca="1">IF('Get Started'!$D56="no",0,IF(SUM($K340:AV340)=0,IFERROR(-1*SUM(AV349:OFFSET(AV349,0,-MIN(AV$5,'Get Started'!$D$57)))/MAX('Get Started'!$D$57,1),0),0))</f>
        <v>0</v>
      </c>
      <c r="AW342" s="62">
        <f ca="1">IF('Get Started'!$D56="no",0,IF(SUM($K340:AW340)=0,IFERROR(-1*SUM(AW349:OFFSET(AW349,0,-MIN(AW$5,'Get Started'!$D$57)))/MAX('Get Started'!$D$57,1),0),0))</f>
        <v>0</v>
      </c>
      <c r="AX342" s="62">
        <f ca="1">IF('Get Started'!$D56="no",0,IF(SUM($K340:AX340)=0,IFERROR(-1*SUM(AX349:OFFSET(AX349,0,-MIN(AX$5,'Get Started'!$D$57)))/MAX('Get Started'!$D$57,1),0),0))</f>
        <v>0</v>
      </c>
      <c r="AY342" s="62">
        <f ca="1">IF('Get Started'!$D56="no",0,IF(SUM($K340:AY340)=0,IFERROR(-1*SUM(AY349:OFFSET(AY349,0,-MIN(AY$5,'Get Started'!$D$57)))/MAX('Get Started'!$D$57,1),0),0))</f>
        <v>0</v>
      </c>
      <c r="AZ342" s="62">
        <f ca="1">IF('Get Started'!$D56="no",0,IF(SUM($K340:AZ340)=0,IFERROR(-1*SUM(AZ349:OFFSET(AZ349,0,-MIN(AZ$5,'Get Started'!$D$57)))/MAX('Get Started'!$D$57,1),0),0))</f>
        <v>0</v>
      </c>
      <c r="BA342" s="62">
        <f ca="1">IF('Get Started'!$D56="no",0,IF(SUM($K340:BA340)=0,IFERROR(-1*SUM(BA349:OFFSET(BA349,0,-MIN(BA$5,'Get Started'!$D$57)))/MAX('Get Started'!$D$57,1),0),0))</f>
        <v>0</v>
      </c>
      <c r="BB342" s="62">
        <f ca="1">IF('Get Started'!$D56="no",0,IF(SUM($K340:BB340)=0,IFERROR(-1*SUM(BB349:OFFSET(BB349,0,-MIN(BB$5,'Get Started'!$D$57)))/MAX('Get Started'!$D$57,1),0),0))</f>
        <v>0</v>
      </c>
      <c r="BC342" s="62">
        <f ca="1">IF('Get Started'!$D56="no",0,IF(SUM($K340:BC340)=0,IFERROR(-1*SUM(BC349:OFFSET(BC349,0,-MIN(BC$5,'Get Started'!$D$57)))/MAX('Get Started'!$D$57,1),0),0))</f>
        <v>0</v>
      </c>
      <c r="BD342" s="62">
        <f ca="1">IF('Get Started'!$D56="no",0,IF(SUM($K340:BD340)=0,IFERROR(-1*SUM(BD349:OFFSET(BD349,0,-MIN(BD$5,'Get Started'!$D$57)))/MAX('Get Started'!$D$57,1),0),0))</f>
        <v>0</v>
      </c>
      <c r="BE342" s="62">
        <f ca="1">IF('Get Started'!$D56="no",0,IF(SUM($K340:BE340)=0,IFERROR(-1*SUM(BE349:OFFSET(BE349,0,-MIN(BE$5,'Get Started'!$D$57)))/MAX('Get Started'!$D$57,1),0),0))</f>
        <v>0</v>
      </c>
      <c r="BF342" s="62">
        <f ca="1">IF('Get Started'!$D56="no",0,IF(SUM($K340:BF340)=0,IFERROR(-1*SUM(BF349:OFFSET(BF349,0,-MIN(BF$5,'Get Started'!$D$57)))/MAX('Get Started'!$D$57,1),0),0))</f>
        <v>0</v>
      </c>
      <c r="BH342" s="64">
        <f t="shared" ca="1" si="400"/>
        <v>0</v>
      </c>
      <c r="BI342" s="64">
        <f t="shared" ca="1" si="400"/>
        <v>0</v>
      </c>
      <c r="BJ342" s="64">
        <f t="shared" ca="1" si="400"/>
        <v>0</v>
      </c>
      <c r="BK342" s="64">
        <f t="shared" ca="1" si="400"/>
        <v>0</v>
      </c>
      <c r="BL342" s="64">
        <f t="shared" ca="1" si="400"/>
        <v>0</v>
      </c>
      <c r="BM342" s="64">
        <f t="shared" ca="1" si="400"/>
        <v>0</v>
      </c>
      <c r="BN342" s="64">
        <f t="shared" ca="1" si="400"/>
        <v>0</v>
      </c>
      <c r="BO342" s="64">
        <f t="shared" ca="1" si="400"/>
        <v>0</v>
      </c>
      <c r="BP342" s="64">
        <f t="shared" ca="1" si="400"/>
        <v>0</v>
      </c>
      <c r="BQ342" s="64">
        <f t="shared" ca="1" si="400"/>
        <v>0</v>
      </c>
      <c r="BR342" s="64">
        <f t="shared" ca="1" si="400"/>
        <v>0</v>
      </c>
      <c r="BS342" s="64">
        <f t="shared" ca="1" si="400"/>
        <v>0</v>
      </c>
      <c r="BT342" s="64">
        <f t="shared" ca="1" si="400"/>
        <v>0</v>
      </c>
      <c r="BU342" s="64">
        <f t="shared" ca="1" si="400"/>
        <v>0</v>
      </c>
      <c r="BV342" s="64">
        <f t="shared" ca="1" si="400"/>
        <v>0</v>
      </c>
      <c r="BW342" s="64">
        <f t="shared" ca="1" si="400"/>
        <v>0</v>
      </c>
      <c r="BY342" s="64">
        <f t="shared" ca="1" si="401"/>
        <v>0</v>
      </c>
      <c r="BZ342" s="64">
        <f t="shared" ca="1" si="401"/>
        <v>0</v>
      </c>
      <c r="CA342" s="64">
        <f t="shared" ca="1" si="401"/>
        <v>0</v>
      </c>
      <c r="CB342" s="64">
        <f t="shared" ca="1" si="401"/>
        <v>0</v>
      </c>
    </row>
    <row r="343" spans="2:80" s="62" customFormat="1" hidden="1" outlineLevel="1">
      <c r="B343" s="62" t="s">
        <v>474</v>
      </c>
      <c r="C343" s="63" t="str">
        <f>'Get Started'!$D$8</f>
        <v>$</v>
      </c>
      <c r="D343" s="62" t="s">
        <v>513</v>
      </c>
      <c r="L343" s="62">
        <f ca="1">IF('Get Started'!$D56="no",0,IF(SUM($K340:L340)=0,IFERROR(-1*SUM(L337:OFFSET(L337,0,-MIN(L$5-1,'Get Started'!$D$57-1)))/MAX('Get Started'!$D$57,1),0),0))</f>
        <v>0</v>
      </c>
      <c r="M343" s="62">
        <f ca="1">IF('Get Started'!$D56="no",0,IF(SUM($K340:M340)=0,IFERROR(-1*SUM(M337:OFFSET(M337,0,-MIN(M$5-1,'Get Started'!$D$57-1)))/MAX('Get Started'!$D$57,1),0),0))</f>
        <v>0</v>
      </c>
      <c r="N343" s="62">
        <f ca="1">IF('Get Started'!$D56="no",0,IF(SUM($K340:N340)=0,IFERROR(-1*SUM(N337:OFFSET(N337,0,-MIN(N$5-1,'Get Started'!$D$57-1)))/MAX('Get Started'!$D$57,1),0),0))</f>
        <v>0</v>
      </c>
      <c r="O343" s="62">
        <f ca="1">IF('Get Started'!$D56="no",0,IF(SUM($K340:O340)=0,IFERROR(-1*SUM(O337:OFFSET(O337,0,-MIN(O$5-1,'Get Started'!$D$57-1)))/MAX('Get Started'!$D$57,1),0),0))</f>
        <v>0</v>
      </c>
      <c r="P343" s="62">
        <f ca="1">IF('Get Started'!$D56="no",0,IF(SUM($K340:P340)=0,IFERROR(-1*SUM(P337:OFFSET(P337,0,-MIN(P$5-1,'Get Started'!$D$57-1)))/MAX('Get Started'!$D$57,1),0),0))</f>
        <v>0</v>
      </c>
      <c r="Q343" s="62">
        <f ca="1">IF('Get Started'!$D56="no",0,IF(SUM($K340:Q340)=0,IFERROR(-1*SUM(Q337:OFFSET(Q337,0,-MIN(Q$5-1,'Get Started'!$D$57-1)))/MAX('Get Started'!$D$57,1),0),0))</f>
        <v>0</v>
      </c>
      <c r="R343" s="62">
        <f ca="1">IF('Get Started'!$D56="no",0,IF(SUM($K340:R340)=0,IFERROR(-1*SUM(R337:OFFSET(R337,0,-MIN(R$5-1,'Get Started'!$D$57-1)))/MAX('Get Started'!$D$57,1),0),0))</f>
        <v>0</v>
      </c>
      <c r="S343" s="62">
        <f ca="1">IF('Get Started'!$D56="no",0,IF(SUM($K340:S340)=0,IFERROR(-1*SUM(S337:OFFSET(S337,0,-MIN(S$5-1,'Get Started'!$D$57-1)))/MAX('Get Started'!$D$57,1),0),0))</f>
        <v>0</v>
      </c>
      <c r="T343" s="62">
        <f ca="1">IF('Get Started'!$D56="no",0,IF(SUM($K340:T340)=0,IFERROR(-1*SUM(T337:OFFSET(T337,0,-MIN(T$5-1,'Get Started'!$D$57-1)))/MAX('Get Started'!$D$57,1),0),0))</f>
        <v>0</v>
      </c>
      <c r="U343" s="62">
        <f ca="1">IF('Get Started'!$D56="no",0,IF(SUM($K340:U340)=0,IFERROR(-1*SUM(U337:OFFSET(U337,0,-MIN(U$5-1,'Get Started'!$D$57-1)))/MAX('Get Started'!$D$57,1),0),0))</f>
        <v>0</v>
      </c>
      <c r="V343" s="62">
        <f ca="1">IF('Get Started'!$D56="no",0,IF(SUM($K340:V340)=0,IFERROR(-1*SUM(V337:OFFSET(V337,0,-MIN(V$5-1,'Get Started'!$D$57-1)))/MAX('Get Started'!$D$57,1),0),0))</f>
        <v>0</v>
      </c>
      <c r="W343" s="62">
        <f ca="1">IF('Get Started'!$D56="no",0,IF(SUM($K340:W340)=0,IFERROR(-1*SUM(W337:OFFSET(W337,0,-MIN(W$5-1,'Get Started'!$D$57-1)))/MAX('Get Started'!$D$57,1),0),0))</f>
        <v>0</v>
      </c>
      <c r="X343" s="62">
        <f ca="1">IF('Get Started'!$D56="no",0,IF(SUM($K340:X340)=0,IFERROR(-1*SUM(X337:OFFSET(X337,0,-MIN(X$5-1,'Get Started'!$D$57-1)))/MAX('Get Started'!$D$57,1),0),0))</f>
        <v>0</v>
      </c>
      <c r="Y343" s="62">
        <f ca="1">IF('Get Started'!$D56="no",0,IF(SUM($K340:Y340)=0,IFERROR(-1*SUM(Y337:OFFSET(Y337,0,-MIN(Y$5-1,'Get Started'!$D$57-1)))/MAX('Get Started'!$D$57,1),0),0))</f>
        <v>0</v>
      </c>
      <c r="Z343" s="62">
        <f ca="1">IF('Get Started'!$D56="no",0,IF(SUM($K340:Z340)=0,IFERROR(-1*SUM(Z337:OFFSET(Z337,0,-MIN(Z$5-1,'Get Started'!$D$57-1)))/MAX('Get Started'!$D$57,1),0),0))</f>
        <v>0</v>
      </c>
      <c r="AA343" s="62">
        <f ca="1">IF('Get Started'!$D56="no",0,IF(SUM($K340:AA340)=0,IFERROR(-1*SUM(AA337:OFFSET(AA337,0,-MIN(AA$5-1,'Get Started'!$D$57-1)))/MAX('Get Started'!$D$57,1),0),0))</f>
        <v>0</v>
      </c>
      <c r="AB343" s="62">
        <f ca="1">IF('Get Started'!$D56="no",0,IF(SUM($K340:AB340)=0,IFERROR(-1*SUM(AB337:OFFSET(AB337,0,-MIN(AB$5-1,'Get Started'!$D$57-1)))/MAX('Get Started'!$D$57,1),0),0))</f>
        <v>0</v>
      </c>
      <c r="AC343" s="62">
        <f ca="1">IF('Get Started'!$D56="no",0,IF(SUM($K340:AC340)=0,IFERROR(-1*SUM(AC337:OFFSET(AC337,0,-MIN(AC$5-1,'Get Started'!$D$57-1)))/MAX('Get Started'!$D$57,1),0),0))</f>
        <v>0</v>
      </c>
      <c r="AD343" s="62">
        <f ca="1">IF('Get Started'!$D56="no",0,IF(SUM($K340:AD340)=0,IFERROR(-1*SUM(AD337:OFFSET(AD337,0,-MIN(AD$5-1,'Get Started'!$D$57-1)))/MAX('Get Started'!$D$57,1),0),0))</f>
        <v>0</v>
      </c>
      <c r="AE343" s="62">
        <f ca="1">IF('Get Started'!$D56="no",0,IF(SUM($K340:AE340)=0,IFERROR(-1*SUM(AE337:OFFSET(AE337,0,-MIN(AE$5-1,'Get Started'!$D$57-1)))/MAX('Get Started'!$D$57,1),0),0))</f>
        <v>0</v>
      </c>
      <c r="AF343" s="62">
        <f ca="1">IF('Get Started'!$D56="no",0,IF(SUM($K340:AF340)=0,IFERROR(-1*SUM(AF337:OFFSET(AF337,0,-MIN(AF$5-1,'Get Started'!$D$57-1)))/MAX('Get Started'!$D$57,1),0),0))</f>
        <v>0</v>
      </c>
      <c r="AG343" s="62">
        <f ca="1">IF('Get Started'!$D56="no",0,IF(SUM($K340:AG340)=0,IFERROR(-1*SUM(AG337:OFFSET(AG337,0,-MIN(AG$5-1,'Get Started'!$D$57-1)))/MAX('Get Started'!$D$57,1),0),0))</f>
        <v>0</v>
      </c>
      <c r="AH343" s="62">
        <f ca="1">IF('Get Started'!$D56="no",0,IF(SUM($K340:AH340)=0,IFERROR(-1*SUM(AH337:OFFSET(AH337,0,-MIN(AH$5-1,'Get Started'!$D$57-1)))/MAX('Get Started'!$D$57,1),0),0))</f>
        <v>0</v>
      </c>
      <c r="AI343" s="62">
        <f ca="1">IF('Get Started'!$D56="no",0,IF(SUM($K340:AI340)=0,IFERROR(-1*SUM(AI337:OFFSET(AI337,0,-MIN(AI$5-1,'Get Started'!$D$57-1)))/MAX('Get Started'!$D$57,1),0),0))</f>
        <v>0</v>
      </c>
      <c r="AJ343" s="62">
        <f ca="1">IF('Get Started'!$D56="no",0,IF(SUM($K340:AJ340)=0,IFERROR(-1*SUM(AJ337:OFFSET(AJ337,0,-MIN(AJ$5-1,'Get Started'!$D$57-1)))/MAX('Get Started'!$D$57,1),0),0))</f>
        <v>0</v>
      </c>
      <c r="AK343" s="62">
        <f ca="1">IF('Get Started'!$D56="no",0,IF(SUM($K340:AK340)=0,IFERROR(-1*SUM(AK337:OFFSET(AK337,0,-MIN(AK$5-1,'Get Started'!$D$57-1)))/MAX('Get Started'!$D$57,1),0),0))</f>
        <v>0</v>
      </c>
      <c r="AL343" s="62">
        <f ca="1">IF('Get Started'!$D56="no",0,IF(SUM($K340:AL340)=0,IFERROR(-1*SUM(AL337:OFFSET(AL337,0,-MIN(AL$5-1,'Get Started'!$D$57-1)))/MAX('Get Started'!$D$57,1),0),0))</f>
        <v>0</v>
      </c>
      <c r="AM343" s="62">
        <f ca="1">IF('Get Started'!$D56="no",0,IF(SUM($K340:AM340)=0,IFERROR(-1*SUM(AM337:OFFSET(AM337,0,-MIN(AM$5-1,'Get Started'!$D$57-1)))/MAX('Get Started'!$D$57,1),0),0))</f>
        <v>0</v>
      </c>
      <c r="AN343" s="62">
        <f ca="1">IF('Get Started'!$D56="no",0,IF(SUM($K340:AN340)=0,IFERROR(-1*SUM(AN337:OFFSET(AN337,0,-MIN(AN$5-1,'Get Started'!$D$57-1)))/MAX('Get Started'!$D$57,1),0),0))</f>
        <v>0</v>
      </c>
      <c r="AO343" s="62">
        <f ca="1">IF('Get Started'!$D56="no",0,IF(SUM($K340:AO340)=0,IFERROR(-1*SUM(AO337:OFFSET(AO337,0,-MIN(AO$5-1,'Get Started'!$D$57-1)))/MAX('Get Started'!$D$57,1),0),0))</f>
        <v>0</v>
      </c>
      <c r="AP343" s="62">
        <f ca="1">IF('Get Started'!$D56="no",0,IF(SUM($K340:AP340)=0,IFERROR(-1*SUM(AP337:OFFSET(AP337,0,-MIN(AP$5-1,'Get Started'!$D$57-1)))/MAX('Get Started'!$D$57,1),0),0))</f>
        <v>0</v>
      </c>
      <c r="AQ343" s="62">
        <f ca="1">IF('Get Started'!$D56="no",0,IF(SUM($K340:AQ340)=0,IFERROR(-1*SUM(AQ337:OFFSET(AQ337,0,-MIN(AQ$5-1,'Get Started'!$D$57-1)))/MAX('Get Started'!$D$57,1),0),0))</f>
        <v>0</v>
      </c>
      <c r="AR343" s="62">
        <f ca="1">IF('Get Started'!$D56="no",0,IF(SUM($K340:AR340)=0,IFERROR(-1*SUM(AR337:OFFSET(AR337,0,-MIN(AR$5-1,'Get Started'!$D$57-1)))/MAX('Get Started'!$D$57,1),0),0))</f>
        <v>0</v>
      </c>
      <c r="AS343" s="62">
        <f ca="1">IF('Get Started'!$D56="no",0,IF(SUM($K340:AS340)=0,IFERROR(-1*SUM(AS337:OFFSET(AS337,0,-MIN(AS$5-1,'Get Started'!$D$57-1)))/MAX('Get Started'!$D$57,1),0),0))</f>
        <v>0</v>
      </c>
      <c r="AT343" s="62">
        <f ca="1">IF('Get Started'!$D56="no",0,IF(SUM($K340:AT340)=0,IFERROR(-1*SUM(AT337:OFFSET(AT337,0,-MIN(AT$5-1,'Get Started'!$D$57-1)))/MAX('Get Started'!$D$57,1),0),0))</f>
        <v>0</v>
      </c>
      <c r="AU343" s="62">
        <f ca="1">IF('Get Started'!$D56="no",0,IF(SUM($K340:AU340)=0,IFERROR(-1*SUM(AU337:OFFSET(AU337,0,-MIN(AU$5-1,'Get Started'!$D$57-1)))/MAX('Get Started'!$D$57,1),0),0))</f>
        <v>0</v>
      </c>
      <c r="AV343" s="62">
        <f ca="1">IF('Get Started'!$D56="no",0,IF(SUM($K340:AV340)=0,IFERROR(-1*SUM(AV337:OFFSET(AV337,0,-MIN(AV$5-1,'Get Started'!$D$57-1)))/MAX('Get Started'!$D$57,1),0),0))</f>
        <v>0</v>
      </c>
      <c r="AW343" s="62">
        <f ca="1">IF('Get Started'!$D56="no",0,IF(SUM($K340:AW340)=0,IFERROR(-1*SUM(AW337:OFFSET(AW337,0,-MIN(AW$5-1,'Get Started'!$D$57-1)))/MAX('Get Started'!$D$57,1),0),0))</f>
        <v>0</v>
      </c>
      <c r="AX343" s="62">
        <f ca="1">IF('Get Started'!$D56="no",0,IF(SUM($K340:AX340)=0,IFERROR(-1*SUM(AX337:OFFSET(AX337,0,-MIN(AX$5-1,'Get Started'!$D$57-1)))/MAX('Get Started'!$D$57,1),0),0))</f>
        <v>0</v>
      </c>
      <c r="AY343" s="62">
        <f ca="1">IF('Get Started'!$D56="no",0,IF(SUM($K340:AY340)=0,IFERROR(-1*SUM(AY337:OFFSET(AY337,0,-MIN(AY$5-1,'Get Started'!$D$57-1)))/MAX('Get Started'!$D$57,1),0),0))</f>
        <v>0</v>
      </c>
      <c r="AZ343" s="62">
        <f ca="1">IF('Get Started'!$D56="no",0,IF(SUM($K340:AZ340)=0,IFERROR(-1*SUM(AZ337:OFFSET(AZ337,0,-MIN(AZ$5-1,'Get Started'!$D$57-1)))/MAX('Get Started'!$D$57,1),0),0))</f>
        <v>0</v>
      </c>
      <c r="BA343" s="62">
        <f ca="1">IF('Get Started'!$D56="no",0,IF(SUM($K340:BA340)=0,IFERROR(-1*SUM(BA337:OFFSET(BA337,0,-MIN(BA$5-1,'Get Started'!$D$57-1)))/MAX('Get Started'!$D$57,1),0),0))</f>
        <v>0</v>
      </c>
      <c r="BB343" s="62">
        <f ca="1">IF('Get Started'!$D56="no",0,IF(SUM($K340:BB340)=0,IFERROR(-1*SUM(BB337:OFFSET(BB337,0,-MIN(BB$5-1,'Get Started'!$D$57-1)))/MAX('Get Started'!$D$57,1),0),0))</f>
        <v>0</v>
      </c>
      <c r="BC343" s="62">
        <f ca="1">IF('Get Started'!$D56="no",0,IF(SUM($K340:BC340)=0,IFERROR(-1*SUM(BC337:OFFSET(BC337,0,-MIN(BC$5-1,'Get Started'!$D$57-1)))/MAX('Get Started'!$D$57,1),0),0))</f>
        <v>0</v>
      </c>
      <c r="BD343" s="62">
        <f ca="1">IF('Get Started'!$D56="no",0,IF(SUM($K340:BD340)=0,IFERROR(-1*SUM(BD337:OFFSET(BD337,0,-MIN(BD$5-1,'Get Started'!$D$57-1)))/MAX('Get Started'!$D$57,1),0),0))</f>
        <v>0</v>
      </c>
      <c r="BE343" s="62">
        <f ca="1">IF('Get Started'!$D56="no",0,IF(SUM($K340:BE340)=0,IFERROR(-1*SUM(BE337:OFFSET(BE337,0,-MIN(BE$5-1,'Get Started'!$D$57-1)))/MAX('Get Started'!$D$57,1),0),0))</f>
        <v>0</v>
      </c>
      <c r="BF343" s="62">
        <f ca="1">IF('Get Started'!$D56="no",0,IF(SUM($K340:BF340)=0,IFERROR(-1*SUM(BF337:OFFSET(BF337,0,-MIN(BF$5-1,'Get Started'!$D$57-1)))/MAX('Get Started'!$D$57,1),0),0))</f>
        <v>0</v>
      </c>
      <c r="BH343" s="64">
        <f t="shared" ca="1" si="400"/>
        <v>0</v>
      </c>
      <c r="BI343" s="64">
        <f t="shared" ca="1" si="400"/>
        <v>0</v>
      </c>
      <c r="BJ343" s="64">
        <f t="shared" ca="1" si="400"/>
        <v>0</v>
      </c>
      <c r="BK343" s="64">
        <f t="shared" ca="1" si="400"/>
        <v>0</v>
      </c>
      <c r="BL343" s="64">
        <f t="shared" ca="1" si="400"/>
        <v>0</v>
      </c>
      <c r="BM343" s="64">
        <f t="shared" ca="1" si="400"/>
        <v>0</v>
      </c>
      <c r="BN343" s="64">
        <f t="shared" ca="1" si="400"/>
        <v>0</v>
      </c>
      <c r="BO343" s="64">
        <f t="shared" ca="1" si="400"/>
        <v>0</v>
      </c>
      <c r="BP343" s="64">
        <f t="shared" ca="1" si="400"/>
        <v>0</v>
      </c>
      <c r="BQ343" s="64">
        <f t="shared" ca="1" si="400"/>
        <v>0</v>
      </c>
      <c r="BR343" s="64">
        <f t="shared" ca="1" si="400"/>
        <v>0</v>
      </c>
      <c r="BS343" s="64">
        <f t="shared" ca="1" si="400"/>
        <v>0</v>
      </c>
      <c r="BT343" s="64">
        <f t="shared" ca="1" si="400"/>
        <v>0</v>
      </c>
      <c r="BU343" s="64">
        <f t="shared" ca="1" si="400"/>
        <v>0</v>
      </c>
      <c r="BV343" s="64">
        <f t="shared" ca="1" si="400"/>
        <v>0</v>
      </c>
      <c r="BW343" s="64">
        <f t="shared" ca="1" si="400"/>
        <v>0</v>
      </c>
      <c r="BY343" s="64">
        <f t="shared" ca="1" si="401"/>
        <v>0</v>
      </c>
      <c r="BZ343" s="64">
        <f t="shared" ca="1" si="401"/>
        <v>0</v>
      </c>
      <c r="CA343" s="64">
        <f t="shared" ca="1" si="401"/>
        <v>0</v>
      </c>
      <c r="CB343" s="64">
        <f t="shared" ca="1" si="401"/>
        <v>0</v>
      </c>
    </row>
    <row r="344" spans="2:80" s="62" customFormat="1" hidden="1" outlineLevel="1">
      <c r="B344" s="62" t="s">
        <v>473</v>
      </c>
      <c r="C344" s="63" t="str">
        <f>'Get Started'!$D$8</f>
        <v>$</v>
      </c>
      <c r="D344" s="62" t="s">
        <v>498</v>
      </c>
      <c r="L344" s="62">
        <f t="shared" ref="L344:BF344" ca="1" si="405">SUM(L335:L343)</f>
        <v>0</v>
      </c>
      <c r="M344" s="62">
        <f t="shared" ca="1" si="405"/>
        <v>0</v>
      </c>
      <c r="N344" s="62">
        <f t="shared" ca="1" si="405"/>
        <v>0</v>
      </c>
      <c r="O344" s="62">
        <f t="shared" ca="1" si="405"/>
        <v>0</v>
      </c>
      <c r="P344" s="62">
        <f t="shared" ca="1" si="405"/>
        <v>0</v>
      </c>
      <c r="Q344" s="62">
        <f t="shared" ca="1" si="405"/>
        <v>0</v>
      </c>
      <c r="R344" s="62">
        <f t="shared" ca="1" si="405"/>
        <v>0</v>
      </c>
      <c r="S344" s="62">
        <f t="shared" ca="1" si="405"/>
        <v>0</v>
      </c>
      <c r="T344" s="62">
        <f t="shared" ca="1" si="405"/>
        <v>0</v>
      </c>
      <c r="U344" s="62">
        <f t="shared" ca="1" si="405"/>
        <v>0</v>
      </c>
      <c r="V344" s="62">
        <f t="shared" ca="1" si="405"/>
        <v>0</v>
      </c>
      <c r="W344" s="62">
        <f t="shared" ca="1" si="405"/>
        <v>0</v>
      </c>
      <c r="X344" s="62">
        <f t="shared" ca="1" si="405"/>
        <v>0</v>
      </c>
      <c r="Y344" s="62">
        <f t="shared" ca="1" si="405"/>
        <v>0</v>
      </c>
      <c r="Z344" s="62">
        <f t="shared" ca="1" si="405"/>
        <v>0</v>
      </c>
      <c r="AA344" s="62">
        <f t="shared" ca="1" si="405"/>
        <v>0</v>
      </c>
      <c r="AB344" s="62">
        <f t="shared" ca="1" si="405"/>
        <v>0</v>
      </c>
      <c r="AC344" s="62">
        <f t="shared" ca="1" si="405"/>
        <v>0</v>
      </c>
      <c r="AD344" s="62">
        <f t="shared" ca="1" si="405"/>
        <v>0</v>
      </c>
      <c r="AE344" s="62">
        <f t="shared" ca="1" si="405"/>
        <v>0</v>
      </c>
      <c r="AF344" s="62">
        <f t="shared" ca="1" si="405"/>
        <v>0</v>
      </c>
      <c r="AG344" s="62">
        <f t="shared" ca="1" si="405"/>
        <v>0</v>
      </c>
      <c r="AH344" s="62">
        <f t="shared" ca="1" si="405"/>
        <v>0</v>
      </c>
      <c r="AI344" s="62">
        <f t="shared" ca="1" si="405"/>
        <v>0</v>
      </c>
      <c r="AJ344" s="62">
        <f t="shared" ca="1" si="405"/>
        <v>0</v>
      </c>
      <c r="AK344" s="62">
        <f t="shared" ca="1" si="405"/>
        <v>0</v>
      </c>
      <c r="AL344" s="62">
        <f t="shared" ca="1" si="405"/>
        <v>0</v>
      </c>
      <c r="AM344" s="62">
        <f t="shared" ca="1" si="405"/>
        <v>0</v>
      </c>
      <c r="AN344" s="62">
        <f t="shared" ca="1" si="405"/>
        <v>0</v>
      </c>
      <c r="AO344" s="62">
        <f t="shared" ca="1" si="405"/>
        <v>0</v>
      </c>
      <c r="AP344" s="62">
        <f t="shared" ca="1" si="405"/>
        <v>0</v>
      </c>
      <c r="AQ344" s="62">
        <f t="shared" ca="1" si="405"/>
        <v>0</v>
      </c>
      <c r="AR344" s="62">
        <f t="shared" ca="1" si="405"/>
        <v>0</v>
      </c>
      <c r="AS344" s="62">
        <f t="shared" ca="1" si="405"/>
        <v>0</v>
      </c>
      <c r="AT344" s="62">
        <f t="shared" ca="1" si="405"/>
        <v>0</v>
      </c>
      <c r="AU344" s="62">
        <f t="shared" ca="1" si="405"/>
        <v>0</v>
      </c>
      <c r="AV344" s="62">
        <f t="shared" ca="1" si="405"/>
        <v>0</v>
      </c>
      <c r="AW344" s="62">
        <f t="shared" ca="1" si="405"/>
        <v>0</v>
      </c>
      <c r="AX344" s="62">
        <f t="shared" ca="1" si="405"/>
        <v>0</v>
      </c>
      <c r="AY344" s="62">
        <f t="shared" ca="1" si="405"/>
        <v>0</v>
      </c>
      <c r="AZ344" s="62">
        <f t="shared" ca="1" si="405"/>
        <v>0</v>
      </c>
      <c r="BA344" s="62">
        <f t="shared" ca="1" si="405"/>
        <v>0</v>
      </c>
      <c r="BB344" s="62">
        <f t="shared" ca="1" si="405"/>
        <v>0</v>
      </c>
      <c r="BC344" s="62">
        <f t="shared" ca="1" si="405"/>
        <v>0</v>
      </c>
      <c r="BD344" s="62">
        <f t="shared" ca="1" si="405"/>
        <v>0</v>
      </c>
      <c r="BE344" s="62">
        <f t="shared" ca="1" si="405"/>
        <v>0</v>
      </c>
      <c r="BF344" s="62">
        <f t="shared" ca="1" si="405"/>
        <v>0</v>
      </c>
      <c r="BH344" s="62">
        <f t="shared" ref="BH344:BW344" ca="1" si="406">INDEX($L344:$BF344,1,MATCH(BH$5,$L$5:$BF$5,0))</f>
        <v>0</v>
      </c>
      <c r="BI344" s="62">
        <f t="shared" ca="1" si="406"/>
        <v>0</v>
      </c>
      <c r="BJ344" s="62">
        <f t="shared" ca="1" si="406"/>
        <v>0</v>
      </c>
      <c r="BK344" s="62">
        <f t="shared" ca="1" si="406"/>
        <v>0</v>
      </c>
      <c r="BL344" s="62">
        <f t="shared" ca="1" si="406"/>
        <v>0</v>
      </c>
      <c r="BM344" s="62">
        <f t="shared" ca="1" si="406"/>
        <v>0</v>
      </c>
      <c r="BN344" s="62">
        <f t="shared" ca="1" si="406"/>
        <v>0</v>
      </c>
      <c r="BO344" s="62">
        <f t="shared" ca="1" si="406"/>
        <v>0</v>
      </c>
      <c r="BP344" s="62">
        <f t="shared" ca="1" si="406"/>
        <v>0</v>
      </c>
      <c r="BQ344" s="62">
        <f t="shared" ca="1" si="406"/>
        <v>0</v>
      </c>
      <c r="BR344" s="62">
        <f t="shared" ca="1" si="406"/>
        <v>0</v>
      </c>
      <c r="BS344" s="62">
        <f t="shared" ca="1" si="406"/>
        <v>0</v>
      </c>
      <c r="BT344" s="62">
        <f t="shared" ca="1" si="406"/>
        <v>0</v>
      </c>
      <c r="BU344" s="62">
        <f t="shared" ca="1" si="406"/>
        <v>0</v>
      </c>
      <c r="BV344" s="62">
        <f t="shared" ca="1" si="406"/>
        <v>0</v>
      </c>
      <c r="BW344" s="62">
        <f t="shared" ca="1" si="406"/>
        <v>0</v>
      </c>
      <c r="BY344" s="62">
        <f ca="1">INDEX($L344:$BF344,1,MATCH(BY$5,$L$5:$BF$5,0))</f>
        <v>0</v>
      </c>
      <c r="BZ344" s="62">
        <f ca="1">INDEX($L344:$BF344,1,MATCH(BZ$5,$L$5:$BF$5,0))</f>
        <v>0</v>
      </c>
      <c r="CA344" s="62">
        <f ca="1">INDEX($L344:$BF344,1,MATCH(CA$5,$L$5:$BF$5,0))</f>
        <v>0</v>
      </c>
      <c r="CB344" s="62">
        <f ca="1">INDEX($L344:$BF344,1,MATCH(CB$5,$L$5:$BF$5,0))</f>
        <v>0</v>
      </c>
    </row>
    <row r="345" spans="2:80" s="62" customFormat="1" hidden="1" outlineLevel="1">
      <c r="C345" s="63"/>
    </row>
    <row r="346" spans="2:80" s="62" customFormat="1" hidden="1" outlineLevel="1">
      <c r="B346" s="66" t="s">
        <v>371</v>
      </c>
      <c r="C346" s="63"/>
    </row>
    <row r="347" spans="2:80" s="62" customFormat="1" hidden="1" outlineLevel="1">
      <c r="B347" s="62" t="s">
        <v>475</v>
      </c>
      <c r="C347" s="63" t="str">
        <f>'Get Started'!$D$8</f>
        <v>$</v>
      </c>
      <c r="D347" s="62" t="s">
        <v>494</v>
      </c>
      <c r="L347" s="62">
        <f>Statements!K48</f>
        <v>0</v>
      </c>
      <c r="M347" s="62">
        <f t="shared" ref="M347:BF347" ca="1" si="407">L351</f>
        <v>0</v>
      </c>
      <c r="N347" s="62">
        <f t="shared" ca="1" si="407"/>
        <v>0</v>
      </c>
      <c r="O347" s="62">
        <f t="shared" ca="1" si="407"/>
        <v>0</v>
      </c>
      <c r="P347" s="62">
        <f t="shared" ca="1" si="407"/>
        <v>0</v>
      </c>
      <c r="Q347" s="62">
        <f t="shared" ca="1" si="407"/>
        <v>0</v>
      </c>
      <c r="R347" s="62">
        <f t="shared" ca="1" si="407"/>
        <v>0</v>
      </c>
      <c r="S347" s="62">
        <f t="shared" ca="1" si="407"/>
        <v>0</v>
      </c>
      <c r="T347" s="62">
        <f t="shared" ca="1" si="407"/>
        <v>0</v>
      </c>
      <c r="U347" s="62">
        <f t="shared" ca="1" si="407"/>
        <v>0</v>
      </c>
      <c r="V347" s="62">
        <f t="shared" ca="1" si="407"/>
        <v>0</v>
      </c>
      <c r="W347" s="62">
        <f t="shared" ca="1" si="407"/>
        <v>0</v>
      </c>
      <c r="X347" s="62">
        <f t="shared" ca="1" si="407"/>
        <v>0</v>
      </c>
      <c r="Y347" s="62">
        <f t="shared" ca="1" si="407"/>
        <v>0</v>
      </c>
      <c r="Z347" s="62">
        <f t="shared" ca="1" si="407"/>
        <v>0</v>
      </c>
      <c r="AA347" s="62">
        <f t="shared" ca="1" si="407"/>
        <v>0</v>
      </c>
      <c r="AB347" s="62">
        <f t="shared" ca="1" si="407"/>
        <v>0</v>
      </c>
      <c r="AC347" s="62">
        <f t="shared" ca="1" si="407"/>
        <v>0</v>
      </c>
      <c r="AD347" s="62">
        <f t="shared" ca="1" si="407"/>
        <v>0</v>
      </c>
      <c r="AE347" s="62">
        <f t="shared" ca="1" si="407"/>
        <v>0</v>
      </c>
      <c r="AF347" s="62">
        <f t="shared" ca="1" si="407"/>
        <v>0</v>
      </c>
      <c r="AG347" s="62">
        <f t="shared" ca="1" si="407"/>
        <v>0</v>
      </c>
      <c r="AH347" s="62">
        <f t="shared" ca="1" si="407"/>
        <v>0</v>
      </c>
      <c r="AI347" s="62">
        <f t="shared" ca="1" si="407"/>
        <v>0</v>
      </c>
      <c r="AJ347" s="62">
        <f t="shared" ca="1" si="407"/>
        <v>0</v>
      </c>
      <c r="AK347" s="62">
        <f t="shared" ca="1" si="407"/>
        <v>0</v>
      </c>
      <c r="AL347" s="62">
        <f t="shared" ca="1" si="407"/>
        <v>0</v>
      </c>
      <c r="AM347" s="62">
        <f t="shared" ca="1" si="407"/>
        <v>0</v>
      </c>
      <c r="AN347" s="62">
        <f t="shared" ca="1" si="407"/>
        <v>0</v>
      </c>
      <c r="AO347" s="62">
        <f t="shared" ca="1" si="407"/>
        <v>0</v>
      </c>
      <c r="AP347" s="62">
        <f t="shared" ca="1" si="407"/>
        <v>0</v>
      </c>
      <c r="AQ347" s="62">
        <f t="shared" ca="1" si="407"/>
        <v>0</v>
      </c>
      <c r="AR347" s="62">
        <f t="shared" ca="1" si="407"/>
        <v>0</v>
      </c>
      <c r="AS347" s="62">
        <f t="shared" ca="1" si="407"/>
        <v>0</v>
      </c>
      <c r="AT347" s="62">
        <f t="shared" ca="1" si="407"/>
        <v>0</v>
      </c>
      <c r="AU347" s="62">
        <f t="shared" ca="1" si="407"/>
        <v>0</v>
      </c>
      <c r="AV347" s="62">
        <f t="shared" ca="1" si="407"/>
        <v>0</v>
      </c>
      <c r="AW347" s="62">
        <f t="shared" ca="1" si="407"/>
        <v>0</v>
      </c>
      <c r="AX347" s="62">
        <f t="shared" ca="1" si="407"/>
        <v>0</v>
      </c>
      <c r="AY347" s="62">
        <f t="shared" ca="1" si="407"/>
        <v>0</v>
      </c>
      <c r="AZ347" s="62">
        <f t="shared" ca="1" si="407"/>
        <v>0</v>
      </c>
      <c r="BA347" s="62">
        <f t="shared" ca="1" si="407"/>
        <v>0</v>
      </c>
      <c r="BB347" s="62">
        <f t="shared" ca="1" si="407"/>
        <v>0</v>
      </c>
      <c r="BC347" s="62">
        <f t="shared" ca="1" si="407"/>
        <v>0</v>
      </c>
      <c r="BD347" s="62">
        <f t="shared" ca="1" si="407"/>
        <v>0</v>
      </c>
      <c r="BE347" s="62">
        <f t="shared" ca="1" si="407"/>
        <v>0</v>
      </c>
      <c r="BF347" s="62">
        <f t="shared" ca="1" si="407"/>
        <v>0</v>
      </c>
      <c r="BH347" s="62">
        <f>L347</f>
        <v>0</v>
      </c>
      <c r="BI347" s="62">
        <f>BH352</f>
        <v>0</v>
      </c>
      <c r="BJ347" s="62">
        <f t="shared" ref="BJ347:BW347" si="408">BI352</f>
        <v>0</v>
      </c>
      <c r="BK347" s="62">
        <f t="shared" si="408"/>
        <v>0</v>
      </c>
      <c r="BL347" s="62">
        <f t="shared" si="408"/>
        <v>0</v>
      </c>
      <c r="BM347" s="62">
        <f t="shared" si="408"/>
        <v>0</v>
      </c>
      <c r="BN347" s="62">
        <f t="shared" si="408"/>
        <v>0</v>
      </c>
      <c r="BO347" s="62">
        <f t="shared" si="408"/>
        <v>0</v>
      </c>
      <c r="BP347" s="62">
        <f t="shared" si="408"/>
        <v>0</v>
      </c>
      <c r="BQ347" s="62">
        <f t="shared" si="408"/>
        <v>0</v>
      </c>
      <c r="BR347" s="62">
        <f t="shared" si="408"/>
        <v>0</v>
      </c>
      <c r="BS347" s="62">
        <f t="shared" si="408"/>
        <v>0</v>
      </c>
      <c r="BT347" s="62">
        <f t="shared" si="408"/>
        <v>0</v>
      </c>
      <c r="BU347" s="62">
        <f t="shared" si="408"/>
        <v>0</v>
      </c>
      <c r="BV347" s="62">
        <f t="shared" si="408"/>
        <v>0</v>
      </c>
      <c r="BW347" s="62">
        <f t="shared" si="408"/>
        <v>0</v>
      </c>
      <c r="BY347" s="62">
        <f>L347</f>
        <v>0</v>
      </c>
      <c r="BZ347" s="62">
        <f>BY352</f>
        <v>0</v>
      </c>
      <c r="CA347" s="62">
        <f>BZ352</f>
        <v>0</v>
      </c>
      <c r="CB347" s="62">
        <f>CA352</f>
        <v>0</v>
      </c>
    </row>
    <row r="348" spans="2:80" s="62" customFormat="1" hidden="1" outlineLevel="1">
      <c r="B348" s="62" t="s">
        <v>476</v>
      </c>
      <c r="C348" s="63" t="str">
        <f>'Get Started'!$D$8</f>
        <v>$</v>
      </c>
      <c r="D348" s="62" t="s">
        <v>493</v>
      </c>
      <c r="L348" s="62">
        <f t="shared" ref="L348:BF348" ca="1" si="409">L295</f>
        <v>0</v>
      </c>
      <c r="M348" s="62">
        <f t="shared" ca="1" si="409"/>
        <v>0</v>
      </c>
      <c r="N348" s="62">
        <f t="shared" ca="1" si="409"/>
        <v>0</v>
      </c>
      <c r="O348" s="62">
        <f t="shared" ca="1" si="409"/>
        <v>0</v>
      </c>
      <c r="P348" s="62">
        <f t="shared" ca="1" si="409"/>
        <v>0</v>
      </c>
      <c r="Q348" s="62">
        <f t="shared" ca="1" si="409"/>
        <v>0</v>
      </c>
      <c r="R348" s="62">
        <f t="shared" ca="1" si="409"/>
        <v>0</v>
      </c>
      <c r="S348" s="62">
        <f t="shared" ca="1" si="409"/>
        <v>0</v>
      </c>
      <c r="T348" s="62">
        <f t="shared" ca="1" si="409"/>
        <v>0</v>
      </c>
      <c r="U348" s="62">
        <f t="shared" ca="1" si="409"/>
        <v>0</v>
      </c>
      <c r="V348" s="62">
        <f t="shared" ca="1" si="409"/>
        <v>0</v>
      </c>
      <c r="W348" s="62">
        <f t="shared" ca="1" si="409"/>
        <v>0</v>
      </c>
      <c r="X348" s="62">
        <f t="shared" ca="1" si="409"/>
        <v>0</v>
      </c>
      <c r="Y348" s="62">
        <f t="shared" ca="1" si="409"/>
        <v>0</v>
      </c>
      <c r="Z348" s="62">
        <f t="shared" ca="1" si="409"/>
        <v>0</v>
      </c>
      <c r="AA348" s="62">
        <f t="shared" ca="1" si="409"/>
        <v>0</v>
      </c>
      <c r="AB348" s="62">
        <f t="shared" ca="1" si="409"/>
        <v>0</v>
      </c>
      <c r="AC348" s="62">
        <f t="shared" ca="1" si="409"/>
        <v>0</v>
      </c>
      <c r="AD348" s="62">
        <f t="shared" ca="1" si="409"/>
        <v>0</v>
      </c>
      <c r="AE348" s="62">
        <f t="shared" ca="1" si="409"/>
        <v>0</v>
      </c>
      <c r="AF348" s="62">
        <f t="shared" ca="1" si="409"/>
        <v>0</v>
      </c>
      <c r="AG348" s="62">
        <f t="shared" ca="1" si="409"/>
        <v>0</v>
      </c>
      <c r="AH348" s="62">
        <f t="shared" ca="1" si="409"/>
        <v>0</v>
      </c>
      <c r="AI348" s="62">
        <f t="shared" ca="1" si="409"/>
        <v>0</v>
      </c>
      <c r="AJ348" s="62">
        <f t="shared" ca="1" si="409"/>
        <v>0</v>
      </c>
      <c r="AK348" s="62">
        <f t="shared" ca="1" si="409"/>
        <v>0</v>
      </c>
      <c r="AL348" s="62">
        <f t="shared" ca="1" si="409"/>
        <v>0</v>
      </c>
      <c r="AM348" s="62">
        <f t="shared" ca="1" si="409"/>
        <v>0</v>
      </c>
      <c r="AN348" s="62">
        <f t="shared" ca="1" si="409"/>
        <v>0</v>
      </c>
      <c r="AO348" s="62">
        <f t="shared" ca="1" si="409"/>
        <v>0</v>
      </c>
      <c r="AP348" s="62">
        <f t="shared" ca="1" si="409"/>
        <v>0</v>
      </c>
      <c r="AQ348" s="62">
        <f t="shared" ca="1" si="409"/>
        <v>0</v>
      </c>
      <c r="AR348" s="62">
        <f t="shared" ca="1" si="409"/>
        <v>0</v>
      </c>
      <c r="AS348" s="62">
        <f t="shared" ca="1" si="409"/>
        <v>0</v>
      </c>
      <c r="AT348" s="62">
        <f t="shared" ca="1" si="409"/>
        <v>0</v>
      </c>
      <c r="AU348" s="62">
        <f t="shared" ca="1" si="409"/>
        <v>0</v>
      </c>
      <c r="AV348" s="62">
        <f t="shared" ca="1" si="409"/>
        <v>0</v>
      </c>
      <c r="AW348" s="62">
        <f t="shared" ca="1" si="409"/>
        <v>0</v>
      </c>
      <c r="AX348" s="62">
        <f t="shared" ca="1" si="409"/>
        <v>0</v>
      </c>
      <c r="AY348" s="62">
        <f t="shared" ca="1" si="409"/>
        <v>0</v>
      </c>
      <c r="AZ348" s="62">
        <f t="shared" ca="1" si="409"/>
        <v>0</v>
      </c>
      <c r="BA348" s="62">
        <f t="shared" ca="1" si="409"/>
        <v>0</v>
      </c>
      <c r="BB348" s="62">
        <f t="shared" ca="1" si="409"/>
        <v>0</v>
      </c>
      <c r="BC348" s="62">
        <f t="shared" ca="1" si="409"/>
        <v>0</v>
      </c>
      <c r="BD348" s="62">
        <f t="shared" ca="1" si="409"/>
        <v>0</v>
      </c>
      <c r="BE348" s="62">
        <f t="shared" ca="1" si="409"/>
        <v>0</v>
      </c>
      <c r="BF348" s="62">
        <f t="shared" ca="1" si="409"/>
        <v>0</v>
      </c>
      <c r="BH348" s="64">
        <f t="shared" ref="BH348:BW350" ca="1" si="410">SUMIFS($L348:$BF348,$L$6:$BF$6,BH$6,$L$7:$BF$7,BH$7)</f>
        <v>0</v>
      </c>
      <c r="BI348" s="64">
        <f t="shared" ca="1" si="410"/>
        <v>0</v>
      </c>
      <c r="BJ348" s="64">
        <f t="shared" ca="1" si="410"/>
        <v>0</v>
      </c>
      <c r="BK348" s="64">
        <f t="shared" ca="1" si="410"/>
        <v>0</v>
      </c>
      <c r="BL348" s="64">
        <f t="shared" ca="1" si="410"/>
        <v>0</v>
      </c>
      <c r="BM348" s="64">
        <f t="shared" ca="1" si="410"/>
        <v>0</v>
      </c>
      <c r="BN348" s="64">
        <f t="shared" ca="1" si="410"/>
        <v>0</v>
      </c>
      <c r="BO348" s="64">
        <f t="shared" ca="1" si="410"/>
        <v>0</v>
      </c>
      <c r="BP348" s="64">
        <f t="shared" ca="1" si="410"/>
        <v>0</v>
      </c>
      <c r="BQ348" s="64">
        <f t="shared" ca="1" si="410"/>
        <v>0</v>
      </c>
      <c r="BR348" s="64">
        <f t="shared" ca="1" si="410"/>
        <v>0</v>
      </c>
      <c r="BS348" s="64">
        <f t="shared" ca="1" si="410"/>
        <v>0</v>
      </c>
      <c r="BT348" s="64">
        <f t="shared" ca="1" si="410"/>
        <v>0</v>
      </c>
      <c r="BU348" s="64">
        <f t="shared" ca="1" si="410"/>
        <v>0</v>
      </c>
      <c r="BV348" s="64">
        <f t="shared" ca="1" si="410"/>
        <v>0</v>
      </c>
      <c r="BW348" s="64">
        <f t="shared" ca="1" si="410"/>
        <v>0</v>
      </c>
      <c r="BY348" s="64">
        <f t="shared" ref="BY348:CB350" ca="1" si="411">SUMIFS($L348:$BF348,$L$6:$BF$6,BY$6)</f>
        <v>0</v>
      </c>
      <c r="BZ348" s="64">
        <f t="shared" ca="1" si="411"/>
        <v>0</v>
      </c>
      <c r="CA348" s="64">
        <f t="shared" ca="1" si="411"/>
        <v>0</v>
      </c>
      <c r="CB348" s="64">
        <f t="shared" ca="1" si="411"/>
        <v>0</v>
      </c>
    </row>
    <row r="349" spans="2:80" s="62" customFormat="1" hidden="1" outlineLevel="1">
      <c r="B349" s="62" t="s">
        <v>477</v>
      </c>
      <c r="C349" s="63" t="str">
        <f>'Get Started'!$D$8</f>
        <v>$</v>
      </c>
      <c r="D349" s="62" t="s">
        <v>488</v>
      </c>
      <c r="L349" s="62">
        <f t="shared" ref="L349:BF349" si="412">L332*-1</f>
        <v>0</v>
      </c>
      <c r="M349" s="62">
        <f t="shared" si="412"/>
        <v>0</v>
      </c>
      <c r="N349" s="62">
        <f t="shared" si="412"/>
        <v>0</v>
      </c>
      <c r="O349" s="62">
        <f t="shared" si="412"/>
        <v>0</v>
      </c>
      <c r="P349" s="62">
        <f t="shared" si="412"/>
        <v>0</v>
      </c>
      <c r="Q349" s="62">
        <f t="shared" si="412"/>
        <v>0</v>
      </c>
      <c r="R349" s="62">
        <f t="shared" si="412"/>
        <v>0</v>
      </c>
      <c r="S349" s="62">
        <f t="shared" si="412"/>
        <v>0</v>
      </c>
      <c r="T349" s="62">
        <f t="shared" si="412"/>
        <v>0</v>
      </c>
      <c r="U349" s="62">
        <f t="shared" si="412"/>
        <v>0</v>
      </c>
      <c r="V349" s="62">
        <f t="shared" si="412"/>
        <v>0</v>
      </c>
      <c r="W349" s="62">
        <f t="shared" si="412"/>
        <v>0</v>
      </c>
      <c r="X349" s="62">
        <f t="shared" si="412"/>
        <v>0</v>
      </c>
      <c r="Y349" s="62">
        <f t="shared" si="412"/>
        <v>0</v>
      </c>
      <c r="Z349" s="62">
        <f t="shared" si="412"/>
        <v>0</v>
      </c>
      <c r="AA349" s="62">
        <f t="shared" si="412"/>
        <v>0</v>
      </c>
      <c r="AB349" s="62">
        <f t="shared" si="412"/>
        <v>0</v>
      </c>
      <c r="AC349" s="62">
        <f t="shared" si="412"/>
        <v>0</v>
      </c>
      <c r="AD349" s="62">
        <f t="shared" si="412"/>
        <v>0</v>
      </c>
      <c r="AE349" s="62">
        <f t="shared" si="412"/>
        <v>0</v>
      </c>
      <c r="AF349" s="62">
        <f t="shared" si="412"/>
        <v>0</v>
      </c>
      <c r="AG349" s="62">
        <f t="shared" si="412"/>
        <v>0</v>
      </c>
      <c r="AH349" s="62">
        <f t="shared" si="412"/>
        <v>0</v>
      </c>
      <c r="AI349" s="62">
        <f t="shared" si="412"/>
        <v>0</v>
      </c>
      <c r="AJ349" s="62">
        <f t="shared" si="412"/>
        <v>0</v>
      </c>
      <c r="AK349" s="62">
        <f t="shared" si="412"/>
        <v>0</v>
      </c>
      <c r="AL349" s="62">
        <f t="shared" si="412"/>
        <v>0</v>
      </c>
      <c r="AM349" s="62">
        <f t="shared" si="412"/>
        <v>0</v>
      </c>
      <c r="AN349" s="62">
        <f t="shared" si="412"/>
        <v>0</v>
      </c>
      <c r="AO349" s="62">
        <f t="shared" si="412"/>
        <v>0</v>
      </c>
      <c r="AP349" s="62">
        <f t="shared" si="412"/>
        <v>0</v>
      </c>
      <c r="AQ349" s="62">
        <f t="shared" si="412"/>
        <v>0</v>
      </c>
      <c r="AR349" s="62">
        <f t="shared" si="412"/>
        <v>0</v>
      </c>
      <c r="AS349" s="62">
        <f t="shared" si="412"/>
        <v>0</v>
      </c>
      <c r="AT349" s="62">
        <f t="shared" si="412"/>
        <v>0</v>
      </c>
      <c r="AU349" s="62">
        <f t="shared" si="412"/>
        <v>0</v>
      </c>
      <c r="AV349" s="62">
        <f t="shared" si="412"/>
        <v>0</v>
      </c>
      <c r="AW349" s="62">
        <f t="shared" si="412"/>
        <v>0</v>
      </c>
      <c r="AX349" s="62">
        <f t="shared" si="412"/>
        <v>0</v>
      </c>
      <c r="AY349" s="62">
        <f t="shared" si="412"/>
        <v>0</v>
      </c>
      <c r="AZ349" s="62">
        <f t="shared" si="412"/>
        <v>0</v>
      </c>
      <c r="BA349" s="62">
        <f t="shared" si="412"/>
        <v>0</v>
      </c>
      <c r="BB349" s="62">
        <f t="shared" si="412"/>
        <v>0</v>
      </c>
      <c r="BC349" s="62">
        <f t="shared" si="412"/>
        <v>0</v>
      </c>
      <c r="BD349" s="62">
        <f t="shared" si="412"/>
        <v>0</v>
      </c>
      <c r="BE349" s="62">
        <f t="shared" si="412"/>
        <v>0</v>
      </c>
      <c r="BF349" s="62">
        <f t="shared" si="412"/>
        <v>0</v>
      </c>
      <c r="BH349" s="64">
        <f t="shared" ca="1" si="410"/>
        <v>0</v>
      </c>
      <c r="BI349" s="64">
        <f t="shared" ca="1" si="410"/>
        <v>0</v>
      </c>
      <c r="BJ349" s="64">
        <f t="shared" ca="1" si="410"/>
        <v>0</v>
      </c>
      <c r="BK349" s="64">
        <f t="shared" ca="1" si="410"/>
        <v>0</v>
      </c>
      <c r="BL349" s="64">
        <f t="shared" ca="1" si="410"/>
        <v>0</v>
      </c>
      <c r="BM349" s="64">
        <f t="shared" ca="1" si="410"/>
        <v>0</v>
      </c>
      <c r="BN349" s="64">
        <f t="shared" ca="1" si="410"/>
        <v>0</v>
      </c>
      <c r="BO349" s="64">
        <f t="shared" ca="1" si="410"/>
        <v>0</v>
      </c>
      <c r="BP349" s="64">
        <f t="shared" ca="1" si="410"/>
        <v>0</v>
      </c>
      <c r="BQ349" s="64">
        <f t="shared" ca="1" si="410"/>
        <v>0</v>
      </c>
      <c r="BR349" s="64">
        <f t="shared" ca="1" si="410"/>
        <v>0</v>
      </c>
      <c r="BS349" s="64">
        <f t="shared" ca="1" si="410"/>
        <v>0</v>
      </c>
      <c r="BT349" s="64">
        <f t="shared" ca="1" si="410"/>
        <v>0</v>
      </c>
      <c r="BU349" s="64">
        <f t="shared" ca="1" si="410"/>
        <v>0</v>
      </c>
      <c r="BV349" s="64">
        <f t="shared" ca="1" si="410"/>
        <v>0</v>
      </c>
      <c r="BW349" s="64">
        <f t="shared" ca="1" si="410"/>
        <v>0</v>
      </c>
      <c r="BY349" s="64">
        <f t="shared" ca="1" si="411"/>
        <v>0</v>
      </c>
      <c r="BZ349" s="64">
        <f t="shared" ca="1" si="411"/>
        <v>0</v>
      </c>
      <c r="CA349" s="64">
        <f t="shared" ca="1" si="411"/>
        <v>0</v>
      </c>
      <c r="CB349" s="64">
        <f t="shared" ca="1" si="411"/>
        <v>0</v>
      </c>
    </row>
    <row r="350" spans="2:80" s="62" customFormat="1" hidden="1" outlineLevel="1">
      <c r="B350" s="62" t="s">
        <v>477</v>
      </c>
      <c r="C350" s="63" t="str">
        <f>'Get Started'!$D$8</f>
        <v>$</v>
      </c>
      <c r="D350" s="62" t="s">
        <v>492</v>
      </c>
      <c r="L350" s="62">
        <f ca="1">IF('Get Started'!$D60="no",0,IF(SUM($K349:L349)=0,IF(ROUNDDOWN('Get Started'!$D$61/(365/12),0)&gt;=L5,0,-1*OFFSET(L348,0,-ROUNDDOWN('Get Started'!$D$61/(365/12),0))),0))</f>
        <v>0</v>
      </c>
      <c r="M350" s="62">
        <f ca="1">IF('Get Started'!$D60="no",0,IF(SUM($K349:M349)=0,IF(ROUNDDOWN('Get Started'!$D$61/(365/12),0)&gt;=M5,0,-1*OFFSET(M348,0,-ROUNDDOWN('Get Started'!$D$61/(365/12),0))),0))</f>
        <v>0</v>
      </c>
      <c r="N350" s="62">
        <f ca="1">IF('Get Started'!$D60="no",0,IF(SUM($K349:N349)=0,IF(ROUNDDOWN('Get Started'!$D$61/(365/12),0)&gt;=N5,0,-1*OFFSET(N348,0,-ROUNDDOWN('Get Started'!$D$61/(365/12),0))),0))</f>
        <v>0</v>
      </c>
      <c r="O350" s="62">
        <f ca="1">IF('Get Started'!$D60="no",0,IF(SUM($K349:O349)=0,IF(ROUNDDOWN('Get Started'!$D$61/(365/12),0)&gt;=O5,0,-1*OFFSET(O348,0,-ROUNDDOWN('Get Started'!$D$61/(365/12),0))),0))</f>
        <v>0</v>
      </c>
      <c r="P350" s="62">
        <f ca="1">IF('Get Started'!$D60="no",0,IF(SUM($K349:P349)=0,IF(ROUNDDOWN('Get Started'!$D$61/(365/12),0)&gt;=P5,0,-1*OFFSET(P348,0,-ROUNDDOWN('Get Started'!$D$61/(365/12),0))),0))</f>
        <v>0</v>
      </c>
      <c r="Q350" s="62">
        <f ca="1">IF('Get Started'!$D60="no",0,IF(SUM($K349:Q349)=0,IF(ROUNDDOWN('Get Started'!$D$61/(365/12),0)&gt;=Q5,0,-1*OFFSET(Q348,0,-ROUNDDOWN('Get Started'!$D$61/(365/12),0))),0))</f>
        <v>0</v>
      </c>
      <c r="R350" s="62">
        <f ca="1">IF('Get Started'!$D60="no",0,IF(SUM($K349:R349)=0,IF(ROUNDDOWN('Get Started'!$D$61/(365/12),0)&gt;=R5,0,-1*OFFSET(R348,0,-ROUNDDOWN('Get Started'!$D$61/(365/12),0))),0))</f>
        <v>0</v>
      </c>
      <c r="S350" s="62">
        <f ca="1">IF('Get Started'!$D60="no",0,IF(SUM($K349:S349)=0,IF(ROUNDDOWN('Get Started'!$D$61/(365/12),0)&gt;=S5,0,-1*OFFSET(S348,0,-ROUNDDOWN('Get Started'!$D$61/(365/12),0))),0))</f>
        <v>0</v>
      </c>
      <c r="T350" s="62">
        <f ca="1">IF('Get Started'!$D60="no",0,IF(SUM($K349:T349)=0,IF(ROUNDDOWN('Get Started'!$D$61/(365/12),0)&gt;=T5,0,-1*OFFSET(T348,0,-ROUNDDOWN('Get Started'!$D$61/(365/12),0))),0))</f>
        <v>0</v>
      </c>
      <c r="U350" s="62">
        <f ca="1">IF('Get Started'!$D60="no",0,IF(SUM($K349:U349)=0,IF(ROUNDDOWN('Get Started'!$D$61/(365/12),0)&gt;=U5,0,-1*OFFSET(U348,0,-ROUNDDOWN('Get Started'!$D$61/(365/12),0))),0))</f>
        <v>0</v>
      </c>
      <c r="V350" s="62">
        <f ca="1">IF('Get Started'!$D60="no",0,IF(SUM($K349:V349)=0,IF(ROUNDDOWN('Get Started'!$D$61/(365/12),0)&gt;=V5,0,-1*OFFSET(V348,0,-ROUNDDOWN('Get Started'!$D$61/(365/12),0))),0))</f>
        <v>0</v>
      </c>
      <c r="W350" s="62">
        <f ca="1">IF('Get Started'!$D60="no",0,IF(SUM($K349:W349)=0,IF(ROUNDDOWN('Get Started'!$D$61/(365/12),0)&gt;=W5,0,-1*OFFSET(W348,0,-ROUNDDOWN('Get Started'!$D$61/(365/12),0))),0))</f>
        <v>0</v>
      </c>
      <c r="X350" s="62">
        <f ca="1">IF('Get Started'!$D60="no",0,IF(SUM($K349:X349)=0,IF(ROUNDDOWN('Get Started'!$D$61/(365/12),0)&gt;=X5,0,-1*OFFSET(X348,0,-ROUNDDOWN('Get Started'!$D$61/(365/12),0))),0))</f>
        <v>0</v>
      </c>
      <c r="Y350" s="62">
        <f ca="1">IF('Get Started'!$D60="no",0,IF(SUM($K349:Y349)=0,IF(ROUNDDOWN('Get Started'!$D$61/(365/12),0)&gt;=Y5,0,-1*OFFSET(Y348,0,-ROUNDDOWN('Get Started'!$D$61/(365/12),0))),0))</f>
        <v>0</v>
      </c>
      <c r="Z350" s="62">
        <f ca="1">IF('Get Started'!$D60="no",0,IF(SUM($K349:Z349)=0,IF(ROUNDDOWN('Get Started'!$D$61/(365/12),0)&gt;=Z5,0,-1*OFFSET(Z348,0,-ROUNDDOWN('Get Started'!$D$61/(365/12),0))),0))</f>
        <v>0</v>
      </c>
      <c r="AA350" s="62">
        <f ca="1">IF('Get Started'!$D60="no",0,IF(SUM($K349:AA349)=0,IF(ROUNDDOWN('Get Started'!$D$61/(365/12),0)&gt;=AA5,0,-1*OFFSET(AA348,0,-ROUNDDOWN('Get Started'!$D$61/(365/12),0))),0))</f>
        <v>0</v>
      </c>
      <c r="AB350" s="62">
        <f ca="1">IF('Get Started'!$D60="no",0,IF(SUM($K349:AB349)=0,IF(ROUNDDOWN('Get Started'!$D$61/(365/12),0)&gt;=AB5,0,-1*OFFSET(AB348,0,-ROUNDDOWN('Get Started'!$D$61/(365/12),0))),0))</f>
        <v>0</v>
      </c>
      <c r="AC350" s="62">
        <f ca="1">IF('Get Started'!$D60="no",0,IF(SUM($K349:AC349)=0,IF(ROUNDDOWN('Get Started'!$D$61/(365/12),0)&gt;=AC5,0,-1*OFFSET(AC348,0,-ROUNDDOWN('Get Started'!$D$61/(365/12),0))),0))</f>
        <v>0</v>
      </c>
      <c r="AD350" s="62">
        <f ca="1">IF('Get Started'!$D60="no",0,IF(SUM($K349:AD349)=0,IF(ROUNDDOWN('Get Started'!$D$61/(365/12),0)&gt;=AD5,0,-1*OFFSET(AD348,0,-ROUNDDOWN('Get Started'!$D$61/(365/12),0))),0))</f>
        <v>0</v>
      </c>
      <c r="AE350" s="62">
        <f ca="1">IF('Get Started'!$D60="no",0,IF(SUM($K349:AE349)=0,IF(ROUNDDOWN('Get Started'!$D$61/(365/12),0)&gt;=AE5,0,-1*OFFSET(AE348,0,-ROUNDDOWN('Get Started'!$D$61/(365/12),0))),0))</f>
        <v>0</v>
      </c>
      <c r="AF350" s="62">
        <f ca="1">IF('Get Started'!$D60="no",0,IF(SUM($K349:AF349)=0,IF(ROUNDDOWN('Get Started'!$D$61/(365/12),0)&gt;=AF5,0,-1*OFFSET(AF348,0,-ROUNDDOWN('Get Started'!$D$61/(365/12),0))),0))</f>
        <v>0</v>
      </c>
      <c r="AG350" s="62">
        <f ca="1">IF('Get Started'!$D60="no",0,IF(SUM($K349:AG349)=0,IF(ROUNDDOWN('Get Started'!$D$61/(365/12),0)&gt;=AG5,0,-1*OFFSET(AG348,0,-ROUNDDOWN('Get Started'!$D$61/(365/12),0))),0))</f>
        <v>0</v>
      </c>
      <c r="AH350" s="62">
        <f ca="1">IF('Get Started'!$D60="no",0,IF(SUM($K349:AH349)=0,IF(ROUNDDOWN('Get Started'!$D$61/(365/12),0)&gt;=AH5,0,-1*OFFSET(AH348,0,-ROUNDDOWN('Get Started'!$D$61/(365/12),0))),0))</f>
        <v>0</v>
      </c>
      <c r="AI350" s="62">
        <f ca="1">IF('Get Started'!$D60="no",0,IF(SUM($K349:AI349)=0,IF(ROUNDDOWN('Get Started'!$D$61/(365/12),0)&gt;=AI5,0,-1*OFFSET(AI348,0,-ROUNDDOWN('Get Started'!$D$61/(365/12),0))),0))</f>
        <v>0</v>
      </c>
      <c r="AJ350" s="62">
        <f ca="1">IF('Get Started'!$D60="no",0,IF(SUM($K349:AJ349)=0,IF(ROUNDDOWN('Get Started'!$D$61/(365/12),0)&gt;=AJ5,0,-1*OFFSET(AJ348,0,-ROUNDDOWN('Get Started'!$D$61/(365/12),0))),0))</f>
        <v>0</v>
      </c>
      <c r="AK350" s="62">
        <f ca="1">IF('Get Started'!$D60="no",0,IF(SUM($K349:AK349)=0,IF(ROUNDDOWN('Get Started'!$D$61/(365/12),0)&gt;=AK5,0,-1*OFFSET(AK348,0,-ROUNDDOWN('Get Started'!$D$61/(365/12),0))),0))</f>
        <v>0</v>
      </c>
      <c r="AL350" s="62">
        <f ca="1">IF('Get Started'!$D60="no",0,IF(SUM($K349:AL349)=0,IF(ROUNDDOWN('Get Started'!$D$61/(365/12),0)&gt;=AL5,0,-1*OFFSET(AL348,0,-ROUNDDOWN('Get Started'!$D$61/(365/12),0))),0))</f>
        <v>0</v>
      </c>
      <c r="AM350" s="62">
        <f ca="1">IF('Get Started'!$D60="no",0,IF(SUM($K349:AM349)=0,IF(ROUNDDOWN('Get Started'!$D$61/(365/12),0)&gt;=AM5,0,-1*OFFSET(AM348,0,-ROUNDDOWN('Get Started'!$D$61/(365/12),0))),0))</f>
        <v>0</v>
      </c>
      <c r="AN350" s="62">
        <f ca="1">IF('Get Started'!$D60="no",0,IF(SUM($K349:AN349)=0,IF(ROUNDDOWN('Get Started'!$D$61/(365/12),0)&gt;=AN5,0,-1*OFFSET(AN348,0,-ROUNDDOWN('Get Started'!$D$61/(365/12),0))),0))</f>
        <v>0</v>
      </c>
      <c r="AO350" s="62">
        <f ca="1">IF('Get Started'!$D60="no",0,IF(SUM($K349:AO349)=0,IF(ROUNDDOWN('Get Started'!$D$61/(365/12),0)&gt;=AO5,0,-1*OFFSET(AO348,0,-ROUNDDOWN('Get Started'!$D$61/(365/12),0))),0))</f>
        <v>0</v>
      </c>
      <c r="AP350" s="62">
        <f ca="1">IF('Get Started'!$D60="no",0,IF(SUM($K349:AP349)=0,IF(ROUNDDOWN('Get Started'!$D$61/(365/12),0)&gt;=AP5,0,-1*OFFSET(AP348,0,-ROUNDDOWN('Get Started'!$D$61/(365/12),0))),0))</f>
        <v>0</v>
      </c>
      <c r="AQ350" s="62">
        <f ca="1">IF('Get Started'!$D60="no",0,IF(SUM($K349:AQ349)=0,IF(ROUNDDOWN('Get Started'!$D$61/(365/12),0)&gt;=AQ5,0,-1*OFFSET(AQ348,0,-ROUNDDOWN('Get Started'!$D$61/(365/12),0))),0))</f>
        <v>0</v>
      </c>
      <c r="AR350" s="62">
        <f ca="1">IF('Get Started'!$D60="no",0,IF(SUM($K349:AR349)=0,IF(ROUNDDOWN('Get Started'!$D$61/(365/12),0)&gt;=AR5,0,-1*OFFSET(AR348,0,-ROUNDDOWN('Get Started'!$D$61/(365/12),0))),0))</f>
        <v>0</v>
      </c>
      <c r="AS350" s="62">
        <f ca="1">IF('Get Started'!$D60="no",0,IF(SUM($K349:AS349)=0,IF(ROUNDDOWN('Get Started'!$D$61/(365/12),0)&gt;=AS5,0,-1*OFFSET(AS348,0,-ROUNDDOWN('Get Started'!$D$61/(365/12),0))),0))</f>
        <v>0</v>
      </c>
      <c r="AT350" s="62">
        <f ca="1">IF('Get Started'!$D60="no",0,IF(SUM($K349:AT349)=0,IF(ROUNDDOWN('Get Started'!$D$61/(365/12),0)&gt;=AT5,0,-1*OFFSET(AT348,0,-ROUNDDOWN('Get Started'!$D$61/(365/12),0))),0))</f>
        <v>0</v>
      </c>
      <c r="AU350" s="62">
        <f ca="1">IF('Get Started'!$D60="no",0,IF(SUM($K349:AU349)=0,IF(ROUNDDOWN('Get Started'!$D$61/(365/12),0)&gt;=AU5,0,-1*OFFSET(AU348,0,-ROUNDDOWN('Get Started'!$D$61/(365/12),0))),0))</f>
        <v>0</v>
      </c>
      <c r="AV350" s="62">
        <f ca="1">IF('Get Started'!$D60="no",0,IF(SUM($K349:AV349)=0,IF(ROUNDDOWN('Get Started'!$D$61/(365/12),0)&gt;=AV5,0,-1*OFFSET(AV348,0,-ROUNDDOWN('Get Started'!$D$61/(365/12),0))),0))</f>
        <v>0</v>
      </c>
      <c r="AW350" s="62">
        <f ca="1">IF('Get Started'!$D60="no",0,IF(SUM($K349:AW349)=0,IF(ROUNDDOWN('Get Started'!$D$61/(365/12),0)&gt;=AW5,0,-1*OFFSET(AW348,0,-ROUNDDOWN('Get Started'!$D$61/(365/12),0))),0))</f>
        <v>0</v>
      </c>
      <c r="AX350" s="62">
        <f ca="1">IF('Get Started'!$D60="no",0,IF(SUM($K349:AX349)=0,IF(ROUNDDOWN('Get Started'!$D$61/(365/12),0)&gt;=AX5,0,-1*OFFSET(AX348,0,-ROUNDDOWN('Get Started'!$D$61/(365/12),0))),0))</f>
        <v>0</v>
      </c>
      <c r="AY350" s="62">
        <f ca="1">IF('Get Started'!$D60="no",0,IF(SUM($K349:AY349)=0,IF(ROUNDDOWN('Get Started'!$D$61/(365/12),0)&gt;=AY5,0,-1*OFFSET(AY348,0,-ROUNDDOWN('Get Started'!$D$61/(365/12),0))),0))</f>
        <v>0</v>
      </c>
      <c r="AZ350" s="62">
        <f ca="1">IF('Get Started'!$D60="no",0,IF(SUM($K349:AZ349)=0,IF(ROUNDDOWN('Get Started'!$D$61/(365/12),0)&gt;=AZ5,0,-1*OFFSET(AZ348,0,-ROUNDDOWN('Get Started'!$D$61/(365/12),0))),0))</f>
        <v>0</v>
      </c>
      <c r="BA350" s="62">
        <f ca="1">IF('Get Started'!$D60="no",0,IF(SUM($K349:BA349)=0,IF(ROUNDDOWN('Get Started'!$D$61/(365/12),0)&gt;=BA5,0,-1*OFFSET(BA348,0,-ROUNDDOWN('Get Started'!$D$61/(365/12),0))),0))</f>
        <v>0</v>
      </c>
      <c r="BB350" s="62">
        <f ca="1">IF('Get Started'!$D60="no",0,IF(SUM($K349:BB349)=0,IF(ROUNDDOWN('Get Started'!$D$61/(365/12),0)&gt;=BB5,0,-1*OFFSET(BB348,0,-ROUNDDOWN('Get Started'!$D$61/(365/12),0))),0))</f>
        <v>0</v>
      </c>
      <c r="BC350" s="62">
        <f ca="1">IF('Get Started'!$D60="no",0,IF(SUM($K349:BC349)=0,IF(ROUNDDOWN('Get Started'!$D$61/(365/12),0)&gt;=BC5,0,-1*OFFSET(BC348,0,-ROUNDDOWN('Get Started'!$D$61/(365/12),0))),0))</f>
        <v>0</v>
      </c>
      <c r="BD350" s="62">
        <f ca="1">IF('Get Started'!$D60="no",0,IF(SUM($K349:BD349)=0,IF(ROUNDDOWN('Get Started'!$D$61/(365/12),0)&gt;=BD5,0,-1*OFFSET(BD348,0,-ROUNDDOWN('Get Started'!$D$61/(365/12),0))),0))</f>
        <v>0</v>
      </c>
      <c r="BE350" s="62">
        <f ca="1">IF('Get Started'!$D60="no",0,IF(SUM($K349:BE349)=0,IF(ROUNDDOWN('Get Started'!$D$61/(365/12),0)&gt;=BE5,0,-1*OFFSET(BE348,0,-ROUNDDOWN('Get Started'!$D$61/(365/12),0))),0))</f>
        <v>0</v>
      </c>
      <c r="BF350" s="62">
        <f ca="1">IF('Get Started'!$D60="no",0,IF(SUM($K349:BF349)=0,IF(ROUNDDOWN('Get Started'!$D$61/(365/12),0)&gt;=BF5,0,-1*OFFSET(BF348,0,-ROUNDDOWN('Get Started'!$D$61/(365/12),0))),0))</f>
        <v>0</v>
      </c>
      <c r="BH350" s="64">
        <f t="shared" ca="1" si="410"/>
        <v>0</v>
      </c>
      <c r="BI350" s="64">
        <f t="shared" ca="1" si="410"/>
        <v>0</v>
      </c>
      <c r="BJ350" s="64">
        <f t="shared" ca="1" si="410"/>
        <v>0</v>
      </c>
      <c r="BK350" s="64">
        <f t="shared" ca="1" si="410"/>
        <v>0</v>
      </c>
      <c r="BL350" s="64">
        <f t="shared" ca="1" si="410"/>
        <v>0</v>
      </c>
      <c r="BM350" s="64">
        <f t="shared" ca="1" si="410"/>
        <v>0</v>
      </c>
      <c r="BN350" s="64">
        <f t="shared" ca="1" si="410"/>
        <v>0</v>
      </c>
      <c r="BO350" s="64">
        <f t="shared" ca="1" si="410"/>
        <v>0</v>
      </c>
      <c r="BP350" s="64">
        <f t="shared" ca="1" si="410"/>
        <v>0</v>
      </c>
      <c r="BQ350" s="64">
        <f t="shared" ca="1" si="410"/>
        <v>0</v>
      </c>
      <c r="BR350" s="64">
        <f t="shared" ca="1" si="410"/>
        <v>0</v>
      </c>
      <c r="BS350" s="64">
        <f t="shared" ca="1" si="410"/>
        <v>0</v>
      </c>
      <c r="BT350" s="64">
        <f t="shared" ca="1" si="410"/>
        <v>0</v>
      </c>
      <c r="BU350" s="64">
        <f t="shared" ca="1" si="410"/>
        <v>0</v>
      </c>
      <c r="BV350" s="64">
        <f t="shared" ca="1" si="410"/>
        <v>0</v>
      </c>
      <c r="BW350" s="64">
        <f t="shared" ca="1" si="410"/>
        <v>0</v>
      </c>
      <c r="BY350" s="64">
        <f t="shared" ca="1" si="411"/>
        <v>0</v>
      </c>
      <c r="BZ350" s="64">
        <f t="shared" ca="1" si="411"/>
        <v>0</v>
      </c>
      <c r="CA350" s="64">
        <f t="shared" ca="1" si="411"/>
        <v>0</v>
      </c>
      <c r="CB350" s="64">
        <f t="shared" ca="1" si="411"/>
        <v>0</v>
      </c>
    </row>
    <row r="351" spans="2:80" s="62" customFormat="1" hidden="1" outlineLevel="1">
      <c r="B351" s="62" t="s">
        <v>478</v>
      </c>
      <c r="C351" s="63" t="str">
        <f>'Get Started'!$D$8</f>
        <v>$</v>
      </c>
      <c r="D351" s="62" t="s">
        <v>495</v>
      </c>
      <c r="L351" s="62">
        <f t="shared" ref="L351:BF351" ca="1" si="413">SUM(L347:L350)</f>
        <v>0</v>
      </c>
      <c r="M351" s="62">
        <f t="shared" ca="1" si="413"/>
        <v>0</v>
      </c>
      <c r="N351" s="62">
        <f t="shared" ca="1" si="413"/>
        <v>0</v>
      </c>
      <c r="O351" s="62">
        <f t="shared" ca="1" si="413"/>
        <v>0</v>
      </c>
      <c r="P351" s="62">
        <f t="shared" ca="1" si="413"/>
        <v>0</v>
      </c>
      <c r="Q351" s="62">
        <f t="shared" ca="1" si="413"/>
        <v>0</v>
      </c>
      <c r="R351" s="62">
        <f t="shared" ca="1" si="413"/>
        <v>0</v>
      </c>
      <c r="S351" s="62">
        <f t="shared" ca="1" si="413"/>
        <v>0</v>
      </c>
      <c r="T351" s="62">
        <f t="shared" ca="1" si="413"/>
        <v>0</v>
      </c>
      <c r="U351" s="62">
        <f t="shared" ca="1" si="413"/>
        <v>0</v>
      </c>
      <c r="V351" s="62">
        <f t="shared" ca="1" si="413"/>
        <v>0</v>
      </c>
      <c r="W351" s="62">
        <f t="shared" ca="1" si="413"/>
        <v>0</v>
      </c>
      <c r="X351" s="62">
        <f t="shared" ca="1" si="413"/>
        <v>0</v>
      </c>
      <c r="Y351" s="62">
        <f t="shared" ca="1" si="413"/>
        <v>0</v>
      </c>
      <c r="Z351" s="62">
        <f t="shared" ca="1" si="413"/>
        <v>0</v>
      </c>
      <c r="AA351" s="62">
        <f t="shared" ca="1" si="413"/>
        <v>0</v>
      </c>
      <c r="AB351" s="62">
        <f t="shared" ca="1" si="413"/>
        <v>0</v>
      </c>
      <c r="AC351" s="62">
        <f t="shared" ca="1" si="413"/>
        <v>0</v>
      </c>
      <c r="AD351" s="62">
        <f t="shared" ca="1" si="413"/>
        <v>0</v>
      </c>
      <c r="AE351" s="62">
        <f t="shared" ca="1" si="413"/>
        <v>0</v>
      </c>
      <c r="AF351" s="62">
        <f t="shared" ca="1" si="413"/>
        <v>0</v>
      </c>
      <c r="AG351" s="62">
        <f t="shared" ca="1" si="413"/>
        <v>0</v>
      </c>
      <c r="AH351" s="62">
        <f t="shared" ca="1" si="413"/>
        <v>0</v>
      </c>
      <c r="AI351" s="62">
        <f t="shared" ca="1" si="413"/>
        <v>0</v>
      </c>
      <c r="AJ351" s="62">
        <f t="shared" ca="1" si="413"/>
        <v>0</v>
      </c>
      <c r="AK351" s="62">
        <f t="shared" ca="1" si="413"/>
        <v>0</v>
      </c>
      <c r="AL351" s="62">
        <f t="shared" ca="1" si="413"/>
        <v>0</v>
      </c>
      <c r="AM351" s="62">
        <f t="shared" ca="1" si="413"/>
        <v>0</v>
      </c>
      <c r="AN351" s="62">
        <f t="shared" ca="1" si="413"/>
        <v>0</v>
      </c>
      <c r="AO351" s="62">
        <f t="shared" ca="1" si="413"/>
        <v>0</v>
      </c>
      <c r="AP351" s="62">
        <f t="shared" ca="1" si="413"/>
        <v>0</v>
      </c>
      <c r="AQ351" s="62">
        <f t="shared" ca="1" si="413"/>
        <v>0</v>
      </c>
      <c r="AR351" s="62">
        <f t="shared" ca="1" si="413"/>
        <v>0</v>
      </c>
      <c r="AS351" s="62">
        <f t="shared" ca="1" si="413"/>
        <v>0</v>
      </c>
      <c r="AT351" s="62">
        <f t="shared" ca="1" si="413"/>
        <v>0</v>
      </c>
      <c r="AU351" s="62">
        <f t="shared" ca="1" si="413"/>
        <v>0</v>
      </c>
      <c r="AV351" s="62">
        <f t="shared" ca="1" si="413"/>
        <v>0</v>
      </c>
      <c r="AW351" s="62">
        <f t="shared" ca="1" si="413"/>
        <v>0</v>
      </c>
      <c r="AX351" s="62">
        <f t="shared" ca="1" si="413"/>
        <v>0</v>
      </c>
      <c r="AY351" s="62">
        <f t="shared" ca="1" si="413"/>
        <v>0</v>
      </c>
      <c r="AZ351" s="62">
        <f t="shared" ca="1" si="413"/>
        <v>0</v>
      </c>
      <c r="BA351" s="62">
        <f t="shared" ca="1" si="413"/>
        <v>0</v>
      </c>
      <c r="BB351" s="62">
        <f t="shared" ca="1" si="413"/>
        <v>0</v>
      </c>
      <c r="BC351" s="62">
        <f t="shared" ca="1" si="413"/>
        <v>0</v>
      </c>
      <c r="BD351" s="62">
        <f t="shared" ca="1" si="413"/>
        <v>0</v>
      </c>
      <c r="BE351" s="62">
        <f t="shared" ca="1" si="413"/>
        <v>0</v>
      </c>
      <c r="BF351" s="62">
        <f t="shared" ca="1" si="413"/>
        <v>0</v>
      </c>
      <c r="BH351" s="62">
        <f t="shared" ref="BH351:BW351" ca="1" si="414">INDEX($L351:$BF351,1,MATCH(BH$5,$L$5:$BF$5,0))</f>
        <v>0</v>
      </c>
      <c r="BI351" s="62">
        <f t="shared" ca="1" si="414"/>
        <v>0</v>
      </c>
      <c r="BJ351" s="62">
        <f t="shared" ca="1" si="414"/>
        <v>0</v>
      </c>
      <c r="BK351" s="62">
        <f t="shared" ca="1" si="414"/>
        <v>0</v>
      </c>
      <c r="BL351" s="62">
        <f t="shared" ca="1" si="414"/>
        <v>0</v>
      </c>
      <c r="BM351" s="62">
        <f t="shared" ca="1" si="414"/>
        <v>0</v>
      </c>
      <c r="BN351" s="62">
        <f t="shared" ca="1" si="414"/>
        <v>0</v>
      </c>
      <c r="BO351" s="62">
        <f t="shared" ca="1" si="414"/>
        <v>0</v>
      </c>
      <c r="BP351" s="62">
        <f t="shared" ca="1" si="414"/>
        <v>0</v>
      </c>
      <c r="BQ351" s="62">
        <f t="shared" ca="1" si="414"/>
        <v>0</v>
      </c>
      <c r="BR351" s="62">
        <f t="shared" ca="1" si="414"/>
        <v>0</v>
      </c>
      <c r="BS351" s="62">
        <f t="shared" ca="1" si="414"/>
        <v>0</v>
      </c>
      <c r="BT351" s="62">
        <f t="shared" ca="1" si="414"/>
        <v>0</v>
      </c>
      <c r="BU351" s="62">
        <f t="shared" ca="1" si="414"/>
        <v>0</v>
      </c>
      <c r="BV351" s="62">
        <f t="shared" ca="1" si="414"/>
        <v>0</v>
      </c>
      <c r="BW351" s="62">
        <f t="shared" ca="1" si="414"/>
        <v>0</v>
      </c>
      <c r="BY351" s="62">
        <f ca="1">INDEX($L351:$BF351,1,MATCH(BY$5,$L$5:$BF$5,0))</f>
        <v>0</v>
      </c>
      <c r="BZ351" s="62">
        <f ca="1">INDEX($L351:$BF351,1,MATCH(BZ$5,$L$5:$BF$5,0))</f>
        <v>0</v>
      </c>
      <c r="CA351" s="62">
        <f ca="1">INDEX($L351:$BF351,1,MATCH(CA$5,$L$5:$BF$5,0))</f>
        <v>0</v>
      </c>
      <c r="CB351" s="62">
        <f ca="1">INDEX($L351:$BF351,1,MATCH(CB$5,$L$5:$BF$5,0))</f>
        <v>0</v>
      </c>
    </row>
    <row r="352" spans="2:80" s="62" customFormat="1" hidden="1" outlineLevel="1">
      <c r="C352" s="63"/>
    </row>
    <row r="353" spans="2:115" s="62" customFormat="1" collapsed="1">
      <c r="C353" s="63"/>
    </row>
    <row r="354" spans="2:115" s="62" customFormat="1">
      <c r="B354" s="48" t="s">
        <v>657</v>
      </c>
      <c r="C354" s="63"/>
      <c r="D354" s="62" t="s">
        <v>539</v>
      </c>
    </row>
    <row r="355" spans="2:115" s="62" customFormat="1" hidden="1" outlineLevel="1">
      <c r="C355" s="63"/>
    </row>
    <row r="356" spans="2:115" s="124" customFormat="1" hidden="1" outlineLevel="1">
      <c r="B356" s="66" t="s">
        <v>523</v>
      </c>
      <c r="C356" s="68"/>
      <c r="D356" s="62" t="s">
        <v>591</v>
      </c>
      <c r="E356" s="48"/>
      <c r="F356" s="48"/>
      <c r="G356" s="48"/>
      <c r="H356" s="48"/>
      <c r="I356" s="48"/>
      <c r="J356" s="48"/>
      <c r="K356" s="48"/>
      <c r="L356" s="62"/>
      <c r="M356" s="62"/>
      <c r="N356" s="62"/>
      <c r="O356" s="62"/>
      <c r="P356" s="62"/>
      <c r="AW356" s="197"/>
      <c r="BX356" s="62"/>
      <c r="CC356" s="62"/>
      <c r="CD356" s="62"/>
      <c r="CE356" s="62"/>
      <c r="CF356" s="62"/>
      <c r="CG356" s="62"/>
      <c r="CH356" s="62"/>
      <c r="CI356" s="62"/>
      <c r="CJ356" s="62"/>
      <c r="CK356" s="62"/>
      <c r="CL356" s="62"/>
      <c r="CM356" s="62"/>
      <c r="CN356" s="62"/>
      <c r="CO356" s="62"/>
      <c r="CP356" s="62"/>
      <c r="CQ356" s="62"/>
      <c r="CR356" s="62"/>
      <c r="CS356" s="62"/>
      <c r="CT356" s="62"/>
      <c r="CU356" s="62"/>
      <c r="CV356" s="62"/>
      <c r="CW356" s="62"/>
      <c r="CX356" s="62"/>
      <c r="CY356" s="62"/>
      <c r="CZ356" s="62"/>
      <c r="DA356" s="62"/>
      <c r="DB356" s="62"/>
      <c r="DC356" s="62"/>
      <c r="DD356" s="62"/>
      <c r="DE356" s="62"/>
      <c r="DF356" s="62"/>
      <c r="DG356" s="62"/>
      <c r="DH356" s="62"/>
      <c r="DI356" s="62"/>
      <c r="DJ356" s="62"/>
      <c r="DK356" s="62"/>
    </row>
    <row r="357" spans="2:115" s="124" customFormat="1" hidden="1" outlineLevel="1">
      <c r="B357" s="62" t="s">
        <v>540</v>
      </c>
      <c r="C357" s="63" t="str">
        <f>'Get Started'!$D$8</f>
        <v>$</v>
      </c>
      <c r="D357" s="62" t="s">
        <v>543</v>
      </c>
      <c r="E357" s="48"/>
      <c r="F357" s="48"/>
      <c r="G357" s="48"/>
      <c r="H357" s="48"/>
      <c r="I357" s="48"/>
      <c r="J357" s="48"/>
      <c r="K357" s="48"/>
      <c r="L357" s="62">
        <f>Statements!K54</f>
        <v>0</v>
      </c>
      <c r="M357" s="62">
        <f ca="1">L361</f>
        <v>0</v>
      </c>
      <c r="N357" s="62">
        <f t="shared" ref="N357:P357" ca="1" si="415">M361</f>
        <v>0</v>
      </c>
      <c r="O357" s="62">
        <f t="shared" ca="1" si="415"/>
        <v>0</v>
      </c>
      <c r="P357" s="62">
        <f t="shared" ca="1" si="415"/>
        <v>0</v>
      </c>
      <c r="Q357" s="62">
        <f t="shared" ref="Q357:BF357" ca="1" si="416">P361</f>
        <v>0</v>
      </c>
      <c r="R357" s="62">
        <f t="shared" ca="1" si="416"/>
        <v>0</v>
      </c>
      <c r="S357" s="62">
        <f t="shared" ca="1" si="416"/>
        <v>0</v>
      </c>
      <c r="T357" s="62">
        <f t="shared" ca="1" si="416"/>
        <v>0</v>
      </c>
      <c r="U357" s="62">
        <f t="shared" ca="1" si="416"/>
        <v>0</v>
      </c>
      <c r="V357" s="62">
        <f t="shared" ca="1" si="416"/>
        <v>0</v>
      </c>
      <c r="W357" s="62">
        <f t="shared" ca="1" si="416"/>
        <v>0</v>
      </c>
      <c r="X357" s="62">
        <f t="shared" ca="1" si="416"/>
        <v>0</v>
      </c>
      <c r="Y357" s="62">
        <f t="shared" ca="1" si="416"/>
        <v>0</v>
      </c>
      <c r="Z357" s="62">
        <f t="shared" ca="1" si="416"/>
        <v>0</v>
      </c>
      <c r="AA357" s="62">
        <f t="shared" ca="1" si="416"/>
        <v>0</v>
      </c>
      <c r="AB357" s="62">
        <f t="shared" ca="1" si="416"/>
        <v>0</v>
      </c>
      <c r="AC357" s="62">
        <f t="shared" ca="1" si="416"/>
        <v>0</v>
      </c>
      <c r="AD357" s="62">
        <f t="shared" ca="1" si="416"/>
        <v>0</v>
      </c>
      <c r="AE357" s="62">
        <f t="shared" ca="1" si="416"/>
        <v>0</v>
      </c>
      <c r="AF357" s="62">
        <f t="shared" ca="1" si="416"/>
        <v>0</v>
      </c>
      <c r="AG357" s="62">
        <f t="shared" ca="1" si="416"/>
        <v>0</v>
      </c>
      <c r="AH357" s="62">
        <f t="shared" ca="1" si="416"/>
        <v>0</v>
      </c>
      <c r="AI357" s="62">
        <f t="shared" ca="1" si="416"/>
        <v>0</v>
      </c>
      <c r="AJ357" s="62">
        <f t="shared" ca="1" si="416"/>
        <v>0</v>
      </c>
      <c r="AK357" s="62">
        <f t="shared" ca="1" si="416"/>
        <v>0</v>
      </c>
      <c r="AL357" s="62">
        <f t="shared" ca="1" si="416"/>
        <v>0</v>
      </c>
      <c r="AM357" s="62">
        <f t="shared" ca="1" si="416"/>
        <v>0</v>
      </c>
      <c r="AN357" s="62">
        <f t="shared" ca="1" si="416"/>
        <v>0</v>
      </c>
      <c r="AO357" s="62">
        <f t="shared" ca="1" si="416"/>
        <v>0</v>
      </c>
      <c r="AP357" s="62">
        <f t="shared" ca="1" si="416"/>
        <v>0</v>
      </c>
      <c r="AQ357" s="62">
        <f t="shared" ca="1" si="416"/>
        <v>0</v>
      </c>
      <c r="AR357" s="62">
        <f t="shared" ca="1" si="416"/>
        <v>0</v>
      </c>
      <c r="AS357" s="62">
        <f t="shared" ca="1" si="416"/>
        <v>0</v>
      </c>
      <c r="AT357" s="62">
        <f t="shared" ca="1" si="416"/>
        <v>0</v>
      </c>
      <c r="AU357" s="62">
        <f t="shared" ca="1" si="416"/>
        <v>0</v>
      </c>
      <c r="AV357" s="62">
        <f t="shared" ca="1" si="416"/>
        <v>0</v>
      </c>
      <c r="AW357" s="62">
        <f t="shared" ca="1" si="416"/>
        <v>0</v>
      </c>
      <c r="AX357" s="62">
        <f t="shared" ca="1" si="416"/>
        <v>0</v>
      </c>
      <c r="AY357" s="62">
        <f t="shared" ca="1" si="416"/>
        <v>0</v>
      </c>
      <c r="AZ357" s="62">
        <f t="shared" ca="1" si="416"/>
        <v>0</v>
      </c>
      <c r="BA357" s="62">
        <f t="shared" ca="1" si="416"/>
        <v>0</v>
      </c>
      <c r="BB357" s="62">
        <f t="shared" ca="1" si="416"/>
        <v>0</v>
      </c>
      <c r="BC357" s="62">
        <f t="shared" ca="1" si="416"/>
        <v>0</v>
      </c>
      <c r="BD357" s="62">
        <f t="shared" ca="1" si="416"/>
        <v>0</v>
      </c>
      <c r="BE357" s="62">
        <f t="shared" ca="1" si="416"/>
        <v>0</v>
      </c>
      <c r="BF357" s="62">
        <f t="shared" ca="1" si="416"/>
        <v>0</v>
      </c>
      <c r="BH357" s="124">
        <f>L357</f>
        <v>0</v>
      </c>
      <c r="BI357" s="124">
        <f t="shared" ref="BI357:BW357" ca="1" si="417">BH361</f>
        <v>0</v>
      </c>
      <c r="BJ357" s="124">
        <f t="shared" ca="1" si="417"/>
        <v>0</v>
      </c>
      <c r="BK357" s="124">
        <f t="shared" ca="1" si="417"/>
        <v>0</v>
      </c>
      <c r="BL357" s="124">
        <f t="shared" ca="1" si="417"/>
        <v>0</v>
      </c>
      <c r="BM357" s="124">
        <f t="shared" ca="1" si="417"/>
        <v>0</v>
      </c>
      <c r="BN357" s="124">
        <f t="shared" ca="1" si="417"/>
        <v>0</v>
      </c>
      <c r="BO357" s="124">
        <f t="shared" ca="1" si="417"/>
        <v>0</v>
      </c>
      <c r="BP357" s="124">
        <f t="shared" ca="1" si="417"/>
        <v>0</v>
      </c>
      <c r="BQ357" s="124">
        <f t="shared" ca="1" si="417"/>
        <v>0</v>
      </c>
      <c r="BR357" s="124">
        <f t="shared" ca="1" si="417"/>
        <v>0</v>
      </c>
      <c r="BS357" s="124">
        <f t="shared" ca="1" si="417"/>
        <v>0</v>
      </c>
      <c r="BT357" s="124">
        <f t="shared" ca="1" si="417"/>
        <v>0</v>
      </c>
      <c r="BU357" s="124">
        <f t="shared" ca="1" si="417"/>
        <v>0</v>
      </c>
      <c r="BV357" s="124">
        <f t="shared" ca="1" si="417"/>
        <v>0</v>
      </c>
      <c r="BW357" s="124">
        <f t="shared" ca="1" si="417"/>
        <v>0</v>
      </c>
      <c r="BY357" s="124">
        <f>L357</f>
        <v>0</v>
      </c>
      <c r="BZ357" s="124">
        <f ca="1">BY361</f>
        <v>0</v>
      </c>
      <c r="CA357" s="124">
        <f ca="1">BZ361</f>
        <v>0</v>
      </c>
      <c r="CB357" s="124">
        <f ca="1">CA361</f>
        <v>0</v>
      </c>
      <c r="CC357" s="62"/>
      <c r="CD357" s="62"/>
      <c r="CE357" s="62"/>
      <c r="CF357" s="62"/>
      <c r="CG357" s="62"/>
      <c r="CH357" s="62"/>
      <c r="CI357" s="62"/>
      <c r="CJ357" s="62"/>
      <c r="CK357" s="62"/>
      <c r="CL357" s="62"/>
      <c r="CM357" s="62"/>
      <c r="CN357" s="62"/>
      <c r="CO357" s="62"/>
      <c r="CP357" s="62"/>
      <c r="CQ357" s="62"/>
      <c r="CR357" s="62"/>
      <c r="CS357" s="62"/>
      <c r="CT357" s="62"/>
      <c r="CU357" s="62"/>
      <c r="CV357" s="62"/>
      <c r="CW357" s="62"/>
      <c r="CX357" s="62"/>
      <c r="CY357" s="62"/>
      <c r="CZ357" s="62"/>
      <c r="DA357" s="62"/>
      <c r="DB357" s="62"/>
      <c r="DC357" s="62"/>
      <c r="DD357" s="62"/>
      <c r="DE357" s="62"/>
      <c r="DF357" s="62"/>
      <c r="DG357" s="62"/>
      <c r="DH357" s="62"/>
      <c r="DI357" s="62"/>
      <c r="DJ357" s="62"/>
      <c r="DK357" s="62"/>
    </row>
    <row r="358" spans="2:115" s="124" customFormat="1" hidden="1" outlineLevel="1">
      <c r="B358" s="62" t="s">
        <v>544</v>
      </c>
      <c r="C358" s="63" t="str">
        <f>'Get Started'!$D$8</f>
        <v>$</v>
      </c>
      <c r="D358" s="62" t="s">
        <v>545</v>
      </c>
      <c r="E358" s="62"/>
      <c r="F358" s="62"/>
      <c r="G358" s="62"/>
      <c r="H358" s="62"/>
      <c r="I358" s="62"/>
      <c r="J358" s="62"/>
      <c r="K358" s="62"/>
      <c r="L358" s="62">
        <f t="shared" ref="L358:BF358" si="418">L288</f>
        <v>0</v>
      </c>
      <c r="M358" s="62">
        <f t="shared" si="418"/>
        <v>0</v>
      </c>
      <c r="N358" s="62">
        <f t="shared" si="418"/>
        <v>0</v>
      </c>
      <c r="O358" s="62">
        <f t="shared" si="418"/>
        <v>0</v>
      </c>
      <c r="P358" s="62">
        <f t="shared" si="418"/>
        <v>0</v>
      </c>
      <c r="Q358" s="62">
        <f t="shared" si="418"/>
        <v>0</v>
      </c>
      <c r="R358" s="62">
        <f t="shared" si="418"/>
        <v>0</v>
      </c>
      <c r="S358" s="62">
        <f t="shared" si="418"/>
        <v>0</v>
      </c>
      <c r="T358" s="62">
        <f t="shared" si="418"/>
        <v>0</v>
      </c>
      <c r="U358" s="62">
        <f t="shared" si="418"/>
        <v>0</v>
      </c>
      <c r="V358" s="62">
        <f t="shared" si="418"/>
        <v>0</v>
      </c>
      <c r="W358" s="62">
        <f t="shared" si="418"/>
        <v>0</v>
      </c>
      <c r="X358" s="62">
        <f t="shared" si="418"/>
        <v>0</v>
      </c>
      <c r="Y358" s="62">
        <f t="shared" si="418"/>
        <v>0</v>
      </c>
      <c r="Z358" s="62">
        <f t="shared" si="418"/>
        <v>0</v>
      </c>
      <c r="AA358" s="62">
        <f t="shared" si="418"/>
        <v>0</v>
      </c>
      <c r="AB358" s="62">
        <f t="shared" si="418"/>
        <v>0</v>
      </c>
      <c r="AC358" s="62">
        <f t="shared" si="418"/>
        <v>0</v>
      </c>
      <c r="AD358" s="62">
        <f t="shared" si="418"/>
        <v>0</v>
      </c>
      <c r="AE358" s="62">
        <f t="shared" si="418"/>
        <v>0</v>
      </c>
      <c r="AF358" s="62">
        <f t="shared" si="418"/>
        <v>0</v>
      </c>
      <c r="AG358" s="62">
        <f t="shared" si="418"/>
        <v>0</v>
      </c>
      <c r="AH358" s="62">
        <f t="shared" si="418"/>
        <v>0</v>
      </c>
      <c r="AI358" s="62">
        <f t="shared" si="418"/>
        <v>0</v>
      </c>
      <c r="AJ358" s="62">
        <f t="shared" si="418"/>
        <v>0</v>
      </c>
      <c r="AK358" s="62">
        <f t="shared" si="418"/>
        <v>0</v>
      </c>
      <c r="AL358" s="62">
        <f t="shared" si="418"/>
        <v>0</v>
      </c>
      <c r="AM358" s="62">
        <f t="shared" si="418"/>
        <v>0</v>
      </c>
      <c r="AN358" s="62">
        <f t="shared" si="418"/>
        <v>0</v>
      </c>
      <c r="AO358" s="62">
        <f t="shared" si="418"/>
        <v>0</v>
      </c>
      <c r="AP358" s="62">
        <f t="shared" si="418"/>
        <v>0</v>
      </c>
      <c r="AQ358" s="62">
        <f t="shared" si="418"/>
        <v>0</v>
      </c>
      <c r="AR358" s="62">
        <f t="shared" si="418"/>
        <v>0</v>
      </c>
      <c r="AS358" s="62">
        <f t="shared" si="418"/>
        <v>0</v>
      </c>
      <c r="AT358" s="62">
        <f t="shared" si="418"/>
        <v>0</v>
      </c>
      <c r="AU358" s="62">
        <f t="shared" si="418"/>
        <v>0</v>
      </c>
      <c r="AV358" s="62">
        <f t="shared" si="418"/>
        <v>0</v>
      </c>
      <c r="AW358" s="62">
        <f t="shared" si="418"/>
        <v>0</v>
      </c>
      <c r="AX358" s="62">
        <f t="shared" si="418"/>
        <v>0</v>
      </c>
      <c r="AY358" s="62">
        <f t="shared" si="418"/>
        <v>0</v>
      </c>
      <c r="AZ358" s="62">
        <f t="shared" si="418"/>
        <v>0</v>
      </c>
      <c r="BA358" s="62">
        <f t="shared" si="418"/>
        <v>0</v>
      </c>
      <c r="BB358" s="62">
        <f t="shared" si="418"/>
        <v>0</v>
      </c>
      <c r="BC358" s="62">
        <f t="shared" si="418"/>
        <v>0</v>
      </c>
      <c r="BD358" s="62">
        <f t="shared" si="418"/>
        <v>0</v>
      </c>
      <c r="BE358" s="62">
        <f t="shared" si="418"/>
        <v>0</v>
      </c>
      <c r="BF358" s="62">
        <f t="shared" si="418"/>
        <v>0</v>
      </c>
      <c r="BG358" s="62"/>
      <c r="BH358" s="64">
        <f t="shared" ref="BH358:BW360" ca="1" si="419">SUMIFS($L358:$BF358,$L$6:$BF$6,BH$6,$L$7:$BF$7,BH$7)</f>
        <v>0</v>
      </c>
      <c r="BI358" s="64">
        <f t="shared" ca="1" si="419"/>
        <v>0</v>
      </c>
      <c r="BJ358" s="64">
        <f t="shared" ca="1" si="419"/>
        <v>0</v>
      </c>
      <c r="BK358" s="64">
        <f t="shared" ca="1" si="419"/>
        <v>0</v>
      </c>
      <c r="BL358" s="64">
        <f t="shared" ca="1" si="419"/>
        <v>0</v>
      </c>
      <c r="BM358" s="64">
        <f t="shared" ca="1" si="419"/>
        <v>0</v>
      </c>
      <c r="BN358" s="64">
        <f t="shared" ca="1" si="419"/>
        <v>0</v>
      </c>
      <c r="BO358" s="64">
        <f t="shared" ca="1" si="419"/>
        <v>0</v>
      </c>
      <c r="BP358" s="64">
        <f t="shared" ca="1" si="419"/>
        <v>0</v>
      </c>
      <c r="BQ358" s="64">
        <f t="shared" ca="1" si="419"/>
        <v>0</v>
      </c>
      <c r="BR358" s="64">
        <f t="shared" ca="1" si="419"/>
        <v>0</v>
      </c>
      <c r="BS358" s="64">
        <f t="shared" ca="1" si="419"/>
        <v>0</v>
      </c>
      <c r="BT358" s="64">
        <f t="shared" ca="1" si="419"/>
        <v>0</v>
      </c>
      <c r="BU358" s="64">
        <f t="shared" ca="1" si="419"/>
        <v>0</v>
      </c>
      <c r="BV358" s="64">
        <f t="shared" ca="1" si="419"/>
        <v>0</v>
      </c>
      <c r="BW358" s="64">
        <f t="shared" ca="1" si="419"/>
        <v>0</v>
      </c>
      <c r="BX358" s="62"/>
      <c r="BY358" s="64">
        <f t="shared" ref="BY358:CB360" ca="1" si="420">SUMIFS($L358:$BF358,$L$6:$BF$6,BY$6)</f>
        <v>0</v>
      </c>
      <c r="BZ358" s="64">
        <f t="shared" ca="1" si="420"/>
        <v>0</v>
      </c>
      <c r="CA358" s="64">
        <f t="shared" ca="1" si="420"/>
        <v>0</v>
      </c>
      <c r="CB358" s="64">
        <f t="shared" ca="1" si="420"/>
        <v>0</v>
      </c>
      <c r="CC358" s="62"/>
      <c r="CD358" s="62"/>
      <c r="CE358" s="62"/>
      <c r="CF358" s="62"/>
      <c r="CG358" s="62"/>
      <c r="CH358" s="62"/>
      <c r="CI358" s="62"/>
      <c r="CJ358" s="62"/>
      <c r="CK358" s="62"/>
      <c r="CL358" s="62"/>
      <c r="CM358" s="62"/>
      <c r="CN358" s="62"/>
      <c r="CO358" s="62"/>
      <c r="CP358" s="62"/>
      <c r="CQ358" s="62"/>
      <c r="CR358" s="62"/>
      <c r="CS358" s="62"/>
      <c r="CT358" s="62"/>
      <c r="CU358" s="62"/>
      <c r="CV358" s="62"/>
      <c r="CW358" s="62"/>
      <c r="CX358" s="62"/>
      <c r="CY358" s="62"/>
      <c r="CZ358" s="62"/>
      <c r="DA358" s="62"/>
      <c r="DB358" s="62"/>
      <c r="DC358" s="62"/>
      <c r="DD358" s="62"/>
      <c r="DE358" s="62"/>
      <c r="DF358" s="62"/>
      <c r="DG358" s="62"/>
      <c r="DH358" s="62"/>
      <c r="DI358" s="62"/>
      <c r="DJ358" s="62"/>
      <c r="DK358" s="62"/>
    </row>
    <row r="359" spans="2:115" s="195" customFormat="1" hidden="1" outlineLevel="1">
      <c r="B359" s="139" t="s">
        <v>354</v>
      </c>
      <c r="C359" s="69" t="str">
        <f>'Get Started'!$D$8</f>
        <v>$</v>
      </c>
      <c r="D359" s="139" t="s">
        <v>524</v>
      </c>
      <c r="E359" s="139"/>
      <c r="F359" s="139"/>
      <c r="G359" s="139"/>
      <c r="H359" s="139"/>
      <c r="I359" s="139"/>
      <c r="J359" s="139"/>
      <c r="K359" s="139"/>
      <c r="L359" s="139">
        <f ca="1">IFERROR(L366/'Get Started'!$D64*-1,0)</f>
        <v>0</v>
      </c>
      <c r="M359" s="139">
        <f ca="1">IFERROR(M366/'Get Started'!$D64*-1,0)</f>
        <v>0</v>
      </c>
      <c r="N359" s="139">
        <f ca="1">IFERROR(N366/'Get Started'!$D64*-1,0)</f>
        <v>0</v>
      </c>
      <c r="O359" s="139">
        <f ca="1">IFERROR(O366/'Get Started'!$D64*-1,0)</f>
        <v>0</v>
      </c>
      <c r="P359" s="139">
        <f ca="1">IFERROR(P366/'Get Started'!$D64*-1,0)</f>
        <v>0</v>
      </c>
      <c r="Q359" s="139">
        <f ca="1">IFERROR(Q366/'Get Started'!$D64*-1,0)</f>
        <v>0</v>
      </c>
      <c r="R359" s="139">
        <f ca="1">IFERROR(R366/'Get Started'!$D64*-1,0)</f>
        <v>0</v>
      </c>
      <c r="S359" s="139">
        <f ca="1">IFERROR(S366/'Get Started'!$D64*-1,0)</f>
        <v>0</v>
      </c>
      <c r="T359" s="139">
        <f ca="1">IFERROR(T366/'Get Started'!$D64*-1,0)</f>
        <v>0</v>
      </c>
      <c r="U359" s="139">
        <f ca="1">IFERROR(U366/'Get Started'!$D64*-1,0)</f>
        <v>0</v>
      </c>
      <c r="V359" s="139">
        <f ca="1">IFERROR(V366/'Get Started'!$D64*-1,0)</f>
        <v>0</v>
      </c>
      <c r="W359" s="139">
        <f ca="1">IFERROR(W366/'Get Started'!$D64*-1,0)</f>
        <v>0</v>
      </c>
      <c r="X359" s="139">
        <f ca="1">IFERROR(X366/'Get Started'!$D64*-1,0)</f>
        <v>0</v>
      </c>
      <c r="Y359" s="139">
        <f ca="1">IFERROR(Y366/'Get Started'!$D64*-1,0)</f>
        <v>0</v>
      </c>
      <c r="Z359" s="139">
        <f ca="1">IFERROR(Z366/'Get Started'!$D64*-1,0)</f>
        <v>0</v>
      </c>
      <c r="AA359" s="139">
        <f ca="1">IFERROR(AA366/'Get Started'!$D64*-1,0)</f>
        <v>0</v>
      </c>
      <c r="AB359" s="139">
        <f ca="1">IFERROR(AB366/'Get Started'!$D64*-1,0)</f>
        <v>0</v>
      </c>
      <c r="AC359" s="139">
        <f ca="1">IFERROR(AC366/'Get Started'!$D64*-1,0)</f>
        <v>0</v>
      </c>
      <c r="AD359" s="139">
        <f ca="1">IFERROR(AD366/'Get Started'!$D64*-1,0)</f>
        <v>0</v>
      </c>
      <c r="AE359" s="139">
        <f ca="1">IFERROR(AE366/'Get Started'!$D64*-1,0)</f>
        <v>0</v>
      </c>
      <c r="AF359" s="139">
        <f ca="1">IFERROR(AF366/'Get Started'!$D64*-1,0)</f>
        <v>0</v>
      </c>
      <c r="AG359" s="139">
        <f ca="1">IFERROR(AG366/'Get Started'!$D64*-1,0)</f>
        <v>0</v>
      </c>
      <c r="AH359" s="139">
        <f ca="1">IFERROR(AH366/'Get Started'!$D64*-1,0)</f>
        <v>0</v>
      </c>
      <c r="AI359" s="139">
        <f ca="1">IFERROR(AI366/'Get Started'!$D64*-1,0)</f>
        <v>0</v>
      </c>
      <c r="AJ359" s="139">
        <f ca="1">IFERROR(AJ366/'Get Started'!$D64*-1,0)</f>
        <v>0</v>
      </c>
      <c r="AK359" s="139">
        <f ca="1">IFERROR(AK366/'Get Started'!$D64*-1,0)</f>
        <v>0</v>
      </c>
      <c r="AL359" s="139">
        <f ca="1">IFERROR(AL366/'Get Started'!$D64*-1,0)</f>
        <v>0</v>
      </c>
      <c r="AM359" s="139">
        <f ca="1">IFERROR(AM366/'Get Started'!$D64*-1,0)</f>
        <v>0</v>
      </c>
      <c r="AN359" s="139">
        <f ca="1">IFERROR(AN366/'Get Started'!$D64*-1,0)</f>
        <v>0</v>
      </c>
      <c r="AO359" s="139">
        <f ca="1">IFERROR(AO366/'Get Started'!$D64*-1,0)</f>
        <v>0</v>
      </c>
      <c r="AP359" s="139">
        <f ca="1">IFERROR(AP366/'Get Started'!$D64*-1,0)</f>
        <v>0</v>
      </c>
      <c r="AQ359" s="139">
        <f ca="1">IFERROR(AQ366/'Get Started'!$D64*-1,0)</f>
        <v>0</v>
      </c>
      <c r="AR359" s="139">
        <f ca="1">IFERROR(AR366/'Get Started'!$D64*-1,0)</f>
        <v>0</v>
      </c>
      <c r="AS359" s="139">
        <f ca="1">IFERROR(AS366/'Get Started'!$D64*-1,0)</f>
        <v>0</v>
      </c>
      <c r="AT359" s="139">
        <f ca="1">IFERROR(AT366/'Get Started'!$D64*-1,0)</f>
        <v>0</v>
      </c>
      <c r="AU359" s="139">
        <f ca="1">IFERROR(AU366/'Get Started'!$D64*-1,0)</f>
        <v>0</v>
      </c>
      <c r="AV359" s="139">
        <f ca="1">IFERROR(AV366/'Get Started'!$D64*-1,0)</f>
        <v>0</v>
      </c>
      <c r="AW359" s="139">
        <f ca="1">IFERROR(AW366/'Get Started'!$D64*-1,0)</f>
        <v>0</v>
      </c>
      <c r="AX359" s="139">
        <f ca="1">IFERROR(AX366/'Get Started'!$D64*-1,0)</f>
        <v>0</v>
      </c>
      <c r="AY359" s="139">
        <f ca="1">IFERROR(AY366/'Get Started'!$D64*-1,0)</f>
        <v>0</v>
      </c>
      <c r="AZ359" s="139">
        <f ca="1">IFERROR(AZ366/'Get Started'!$D64*-1,0)</f>
        <v>0</v>
      </c>
      <c r="BA359" s="139">
        <f ca="1">IFERROR(BA366/'Get Started'!$D64*-1,0)</f>
        <v>0</v>
      </c>
      <c r="BB359" s="139">
        <f ca="1">IFERROR(BB366/'Get Started'!$D64*-1,0)</f>
        <v>0</v>
      </c>
      <c r="BC359" s="139">
        <f ca="1">IFERROR(BC366/'Get Started'!$D64*-1,0)</f>
        <v>0</v>
      </c>
      <c r="BD359" s="139">
        <f ca="1">IFERROR(BD366/'Get Started'!$D64*-1,0)</f>
        <v>0</v>
      </c>
      <c r="BE359" s="139">
        <f ca="1">IFERROR(BE366/'Get Started'!$D64*-1,0)</f>
        <v>0</v>
      </c>
      <c r="BF359" s="139">
        <f ca="1">IFERROR(BF366/'Get Started'!$D64*-1,0)</f>
        <v>0</v>
      </c>
      <c r="BG359" s="139"/>
      <c r="BH359" s="70">
        <f t="shared" ca="1" si="419"/>
        <v>0</v>
      </c>
      <c r="BI359" s="70">
        <f t="shared" ca="1" si="419"/>
        <v>0</v>
      </c>
      <c r="BJ359" s="70">
        <f t="shared" ca="1" si="419"/>
        <v>0</v>
      </c>
      <c r="BK359" s="70">
        <f t="shared" ca="1" si="419"/>
        <v>0</v>
      </c>
      <c r="BL359" s="70">
        <f t="shared" ca="1" si="419"/>
        <v>0</v>
      </c>
      <c r="BM359" s="70">
        <f t="shared" ca="1" si="419"/>
        <v>0</v>
      </c>
      <c r="BN359" s="70">
        <f t="shared" ca="1" si="419"/>
        <v>0</v>
      </c>
      <c r="BO359" s="70">
        <f t="shared" ca="1" si="419"/>
        <v>0</v>
      </c>
      <c r="BP359" s="70">
        <f t="shared" ca="1" si="419"/>
        <v>0</v>
      </c>
      <c r="BQ359" s="70">
        <f t="shared" ca="1" si="419"/>
        <v>0</v>
      </c>
      <c r="BR359" s="70">
        <f t="shared" ca="1" si="419"/>
        <v>0</v>
      </c>
      <c r="BS359" s="70">
        <f t="shared" ca="1" si="419"/>
        <v>0</v>
      </c>
      <c r="BT359" s="70">
        <f t="shared" ca="1" si="419"/>
        <v>0</v>
      </c>
      <c r="BU359" s="70">
        <f t="shared" ca="1" si="419"/>
        <v>0</v>
      </c>
      <c r="BV359" s="70">
        <f t="shared" ca="1" si="419"/>
        <v>0</v>
      </c>
      <c r="BW359" s="70">
        <f t="shared" ca="1" si="419"/>
        <v>0</v>
      </c>
      <c r="BX359" s="139"/>
      <c r="BY359" s="70">
        <f t="shared" ca="1" si="420"/>
        <v>0</v>
      </c>
      <c r="BZ359" s="70">
        <f t="shared" ca="1" si="420"/>
        <v>0</v>
      </c>
      <c r="CA359" s="70">
        <f t="shared" ca="1" si="420"/>
        <v>0</v>
      </c>
      <c r="CB359" s="70">
        <f t="shared" ca="1" si="420"/>
        <v>0</v>
      </c>
      <c r="CC359" s="139"/>
      <c r="CD359" s="139"/>
      <c r="CE359" s="139"/>
      <c r="CF359" s="139"/>
      <c r="CG359" s="139"/>
      <c r="CH359" s="139"/>
      <c r="CI359" s="139"/>
      <c r="CJ359" s="139"/>
      <c r="CK359" s="139"/>
      <c r="CL359" s="139"/>
      <c r="CM359" s="139"/>
      <c r="CN359" s="139"/>
      <c r="CO359" s="139"/>
      <c r="CP359" s="139"/>
      <c r="CQ359" s="139"/>
      <c r="CR359" s="139"/>
      <c r="CS359" s="139"/>
      <c r="CT359" s="139"/>
      <c r="CU359" s="139"/>
      <c r="CV359" s="139"/>
      <c r="CW359" s="139"/>
      <c r="CX359" s="139"/>
      <c r="CY359" s="139"/>
      <c r="CZ359" s="139"/>
      <c r="DA359" s="139"/>
      <c r="DB359" s="139"/>
      <c r="DC359" s="139"/>
      <c r="DD359" s="139"/>
      <c r="DE359" s="139"/>
      <c r="DF359" s="139"/>
      <c r="DG359" s="139"/>
      <c r="DH359" s="139"/>
      <c r="DI359" s="139"/>
      <c r="DJ359" s="139"/>
      <c r="DK359" s="139"/>
    </row>
    <row r="360" spans="2:115" s="195" customFormat="1" hidden="1" outlineLevel="1">
      <c r="B360" s="139" t="s">
        <v>354</v>
      </c>
      <c r="C360" s="69" t="str">
        <f>'Get Started'!$D$8</f>
        <v>$</v>
      </c>
      <c r="D360" s="139" t="s">
        <v>571</v>
      </c>
      <c r="E360" s="139"/>
      <c r="F360" s="139"/>
      <c r="G360" s="139"/>
      <c r="H360" s="139"/>
      <c r="I360" s="139"/>
      <c r="J360" s="139"/>
      <c r="K360" s="139"/>
      <c r="L360" s="139">
        <f t="shared" ref="L360:BF360" si="421">SUMIF($D$253:$D$278,$B289,L$253:L$278)*-1</f>
        <v>0</v>
      </c>
      <c r="M360" s="139">
        <f t="shared" si="421"/>
        <v>0</v>
      </c>
      <c r="N360" s="139">
        <f t="shared" si="421"/>
        <v>0</v>
      </c>
      <c r="O360" s="139">
        <f t="shared" si="421"/>
        <v>0</v>
      </c>
      <c r="P360" s="139">
        <f t="shared" si="421"/>
        <v>0</v>
      </c>
      <c r="Q360" s="139">
        <f t="shared" si="421"/>
        <v>0</v>
      </c>
      <c r="R360" s="139">
        <f t="shared" si="421"/>
        <v>0</v>
      </c>
      <c r="S360" s="139">
        <f t="shared" si="421"/>
        <v>0</v>
      </c>
      <c r="T360" s="139">
        <f t="shared" si="421"/>
        <v>0</v>
      </c>
      <c r="U360" s="139">
        <f t="shared" si="421"/>
        <v>0</v>
      </c>
      <c r="V360" s="139">
        <f t="shared" si="421"/>
        <v>0</v>
      </c>
      <c r="W360" s="139">
        <f t="shared" si="421"/>
        <v>0</v>
      </c>
      <c r="X360" s="139">
        <f t="shared" si="421"/>
        <v>0</v>
      </c>
      <c r="Y360" s="139">
        <f t="shared" si="421"/>
        <v>0</v>
      </c>
      <c r="Z360" s="139">
        <f t="shared" si="421"/>
        <v>0</v>
      </c>
      <c r="AA360" s="139">
        <f t="shared" si="421"/>
        <v>0</v>
      </c>
      <c r="AB360" s="139">
        <f t="shared" si="421"/>
        <v>0</v>
      </c>
      <c r="AC360" s="139">
        <f t="shared" si="421"/>
        <v>0</v>
      </c>
      <c r="AD360" s="139">
        <f t="shared" si="421"/>
        <v>0</v>
      </c>
      <c r="AE360" s="139">
        <f t="shared" si="421"/>
        <v>0</v>
      </c>
      <c r="AF360" s="139">
        <f t="shared" si="421"/>
        <v>0</v>
      </c>
      <c r="AG360" s="139">
        <f t="shared" si="421"/>
        <v>0</v>
      </c>
      <c r="AH360" s="139">
        <f t="shared" si="421"/>
        <v>0</v>
      </c>
      <c r="AI360" s="139">
        <f t="shared" si="421"/>
        <v>0</v>
      </c>
      <c r="AJ360" s="139">
        <f t="shared" si="421"/>
        <v>0</v>
      </c>
      <c r="AK360" s="139">
        <f t="shared" si="421"/>
        <v>0</v>
      </c>
      <c r="AL360" s="139">
        <f t="shared" si="421"/>
        <v>0</v>
      </c>
      <c r="AM360" s="139">
        <f t="shared" si="421"/>
        <v>0</v>
      </c>
      <c r="AN360" s="139">
        <f t="shared" si="421"/>
        <v>0</v>
      </c>
      <c r="AO360" s="139">
        <f t="shared" si="421"/>
        <v>0</v>
      </c>
      <c r="AP360" s="139">
        <f t="shared" si="421"/>
        <v>0</v>
      </c>
      <c r="AQ360" s="139">
        <f t="shared" si="421"/>
        <v>0</v>
      </c>
      <c r="AR360" s="139">
        <f t="shared" si="421"/>
        <v>0</v>
      </c>
      <c r="AS360" s="139">
        <f t="shared" si="421"/>
        <v>0</v>
      </c>
      <c r="AT360" s="139">
        <f t="shared" si="421"/>
        <v>0</v>
      </c>
      <c r="AU360" s="139">
        <f t="shared" si="421"/>
        <v>0</v>
      </c>
      <c r="AV360" s="139">
        <f t="shared" si="421"/>
        <v>0</v>
      </c>
      <c r="AW360" s="139">
        <f t="shared" si="421"/>
        <v>0</v>
      </c>
      <c r="AX360" s="139">
        <f t="shared" si="421"/>
        <v>0</v>
      </c>
      <c r="AY360" s="139">
        <f t="shared" si="421"/>
        <v>0</v>
      </c>
      <c r="AZ360" s="139">
        <f t="shared" si="421"/>
        <v>0</v>
      </c>
      <c r="BA360" s="139">
        <f t="shared" si="421"/>
        <v>0</v>
      </c>
      <c r="BB360" s="139">
        <f t="shared" si="421"/>
        <v>0</v>
      </c>
      <c r="BC360" s="139">
        <f t="shared" si="421"/>
        <v>0</v>
      </c>
      <c r="BD360" s="139">
        <f t="shared" si="421"/>
        <v>0</v>
      </c>
      <c r="BE360" s="139">
        <f t="shared" si="421"/>
        <v>0</v>
      </c>
      <c r="BF360" s="139">
        <f t="shared" si="421"/>
        <v>0</v>
      </c>
      <c r="BG360" s="139"/>
      <c r="BH360" s="70">
        <f t="shared" ca="1" si="419"/>
        <v>0</v>
      </c>
      <c r="BI360" s="70">
        <f t="shared" ca="1" si="419"/>
        <v>0</v>
      </c>
      <c r="BJ360" s="70">
        <f t="shared" ca="1" si="419"/>
        <v>0</v>
      </c>
      <c r="BK360" s="70">
        <f t="shared" ca="1" si="419"/>
        <v>0</v>
      </c>
      <c r="BL360" s="70">
        <f t="shared" ca="1" si="419"/>
        <v>0</v>
      </c>
      <c r="BM360" s="70">
        <f t="shared" ca="1" si="419"/>
        <v>0</v>
      </c>
      <c r="BN360" s="70">
        <f t="shared" ca="1" si="419"/>
        <v>0</v>
      </c>
      <c r="BO360" s="70">
        <f t="shared" ca="1" si="419"/>
        <v>0</v>
      </c>
      <c r="BP360" s="70">
        <f t="shared" ca="1" si="419"/>
        <v>0</v>
      </c>
      <c r="BQ360" s="70">
        <f t="shared" ca="1" si="419"/>
        <v>0</v>
      </c>
      <c r="BR360" s="70">
        <f t="shared" ca="1" si="419"/>
        <v>0</v>
      </c>
      <c r="BS360" s="70">
        <f t="shared" ca="1" si="419"/>
        <v>0</v>
      </c>
      <c r="BT360" s="70">
        <f t="shared" ca="1" si="419"/>
        <v>0</v>
      </c>
      <c r="BU360" s="70">
        <f t="shared" ca="1" si="419"/>
        <v>0</v>
      </c>
      <c r="BV360" s="70">
        <f t="shared" ca="1" si="419"/>
        <v>0</v>
      </c>
      <c r="BW360" s="70">
        <f t="shared" ca="1" si="419"/>
        <v>0</v>
      </c>
      <c r="BX360" s="139"/>
      <c r="BY360" s="70">
        <f t="shared" ca="1" si="420"/>
        <v>0</v>
      </c>
      <c r="BZ360" s="70">
        <f t="shared" ca="1" si="420"/>
        <v>0</v>
      </c>
      <c r="CA360" s="70">
        <f t="shared" ca="1" si="420"/>
        <v>0</v>
      </c>
      <c r="CB360" s="70">
        <f t="shared" ca="1" si="420"/>
        <v>0</v>
      </c>
      <c r="CC360" s="139"/>
      <c r="CD360" s="139"/>
      <c r="CE360" s="139"/>
      <c r="CF360" s="139"/>
      <c r="CG360" s="139"/>
      <c r="CH360" s="139"/>
      <c r="CI360" s="139"/>
      <c r="CJ360" s="139"/>
      <c r="CK360" s="139"/>
      <c r="CL360" s="139"/>
      <c r="CM360" s="139"/>
      <c r="CN360" s="139"/>
      <c r="CO360" s="139"/>
      <c r="CP360" s="139"/>
      <c r="CQ360" s="139"/>
      <c r="CR360" s="139"/>
      <c r="CS360" s="139"/>
      <c r="CT360" s="139"/>
      <c r="CU360" s="139"/>
      <c r="CV360" s="139"/>
      <c r="CW360" s="139"/>
      <c r="CX360" s="139"/>
      <c r="CY360" s="139"/>
      <c r="CZ360" s="139"/>
      <c r="DA360" s="139"/>
      <c r="DB360" s="139"/>
      <c r="DC360" s="139"/>
      <c r="DD360" s="139"/>
      <c r="DE360" s="139"/>
      <c r="DF360" s="139"/>
      <c r="DG360" s="139"/>
      <c r="DH360" s="139"/>
      <c r="DI360" s="139"/>
      <c r="DJ360" s="139"/>
      <c r="DK360" s="139"/>
    </row>
    <row r="361" spans="2:115" s="195" customFormat="1" hidden="1" outlineLevel="1">
      <c r="B361" s="139" t="s">
        <v>541</v>
      </c>
      <c r="C361" s="69" t="str">
        <f>'Get Started'!$D$8</f>
        <v>$</v>
      </c>
      <c r="D361" s="139" t="s">
        <v>542</v>
      </c>
      <c r="E361" s="139"/>
      <c r="F361" s="139"/>
      <c r="G361" s="139"/>
      <c r="H361" s="139"/>
      <c r="I361" s="139"/>
      <c r="J361" s="139"/>
      <c r="K361" s="139"/>
      <c r="L361" s="190">
        <f ca="1">SUM(L357:L360)</f>
        <v>0</v>
      </c>
      <c r="M361" s="190">
        <f ca="1">SUM(M357:M360)</f>
        <v>0</v>
      </c>
      <c r="N361" s="190">
        <f t="shared" ref="N361:BF361" ca="1" si="422">SUM(N357:N360)</f>
        <v>0</v>
      </c>
      <c r="O361" s="190">
        <f t="shared" ca="1" si="422"/>
        <v>0</v>
      </c>
      <c r="P361" s="190">
        <f t="shared" ca="1" si="422"/>
        <v>0</v>
      </c>
      <c r="Q361" s="190">
        <f t="shared" ca="1" si="422"/>
        <v>0</v>
      </c>
      <c r="R361" s="190">
        <f t="shared" ca="1" si="422"/>
        <v>0</v>
      </c>
      <c r="S361" s="190">
        <f t="shared" ca="1" si="422"/>
        <v>0</v>
      </c>
      <c r="T361" s="190">
        <f t="shared" ca="1" si="422"/>
        <v>0</v>
      </c>
      <c r="U361" s="190">
        <f t="shared" ca="1" si="422"/>
        <v>0</v>
      </c>
      <c r="V361" s="190">
        <f t="shared" ca="1" si="422"/>
        <v>0</v>
      </c>
      <c r="W361" s="190">
        <f t="shared" ca="1" si="422"/>
        <v>0</v>
      </c>
      <c r="X361" s="190">
        <f t="shared" ca="1" si="422"/>
        <v>0</v>
      </c>
      <c r="Y361" s="190">
        <f t="shared" ca="1" si="422"/>
        <v>0</v>
      </c>
      <c r="Z361" s="190">
        <f t="shared" ca="1" si="422"/>
        <v>0</v>
      </c>
      <c r="AA361" s="190">
        <f t="shared" ca="1" si="422"/>
        <v>0</v>
      </c>
      <c r="AB361" s="190">
        <f t="shared" ca="1" si="422"/>
        <v>0</v>
      </c>
      <c r="AC361" s="190">
        <f t="shared" ca="1" si="422"/>
        <v>0</v>
      </c>
      <c r="AD361" s="190">
        <f t="shared" ca="1" si="422"/>
        <v>0</v>
      </c>
      <c r="AE361" s="190">
        <f t="shared" ca="1" si="422"/>
        <v>0</v>
      </c>
      <c r="AF361" s="190">
        <f t="shared" ca="1" si="422"/>
        <v>0</v>
      </c>
      <c r="AG361" s="190">
        <f t="shared" ca="1" si="422"/>
        <v>0</v>
      </c>
      <c r="AH361" s="190">
        <f t="shared" ca="1" si="422"/>
        <v>0</v>
      </c>
      <c r="AI361" s="190">
        <f t="shared" ca="1" si="422"/>
        <v>0</v>
      </c>
      <c r="AJ361" s="190">
        <f t="shared" ca="1" si="422"/>
        <v>0</v>
      </c>
      <c r="AK361" s="190">
        <f t="shared" ca="1" si="422"/>
        <v>0</v>
      </c>
      <c r="AL361" s="190">
        <f t="shared" ca="1" si="422"/>
        <v>0</v>
      </c>
      <c r="AM361" s="190">
        <f t="shared" ca="1" si="422"/>
        <v>0</v>
      </c>
      <c r="AN361" s="190">
        <f t="shared" ca="1" si="422"/>
        <v>0</v>
      </c>
      <c r="AO361" s="190">
        <f t="shared" ca="1" si="422"/>
        <v>0</v>
      </c>
      <c r="AP361" s="190">
        <f t="shared" ca="1" si="422"/>
        <v>0</v>
      </c>
      <c r="AQ361" s="190">
        <f t="shared" ca="1" si="422"/>
        <v>0</v>
      </c>
      <c r="AR361" s="190">
        <f t="shared" ca="1" si="422"/>
        <v>0</v>
      </c>
      <c r="AS361" s="190">
        <f t="shared" ca="1" si="422"/>
        <v>0</v>
      </c>
      <c r="AT361" s="190">
        <f t="shared" ca="1" si="422"/>
        <v>0</v>
      </c>
      <c r="AU361" s="190">
        <f t="shared" ca="1" si="422"/>
        <v>0</v>
      </c>
      <c r="AV361" s="190">
        <f t="shared" ca="1" si="422"/>
        <v>0</v>
      </c>
      <c r="AW361" s="190">
        <f t="shared" ca="1" si="422"/>
        <v>0</v>
      </c>
      <c r="AX361" s="190">
        <f t="shared" ca="1" si="422"/>
        <v>0</v>
      </c>
      <c r="AY361" s="190">
        <f t="shared" ca="1" si="422"/>
        <v>0</v>
      </c>
      <c r="AZ361" s="190">
        <f t="shared" ca="1" si="422"/>
        <v>0</v>
      </c>
      <c r="BA361" s="190">
        <f t="shared" ca="1" si="422"/>
        <v>0</v>
      </c>
      <c r="BB361" s="190">
        <f t="shared" ca="1" si="422"/>
        <v>0</v>
      </c>
      <c r="BC361" s="190">
        <f t="shared" ca="1" si="422"/>
        <v>0</v>
      </c>
      <c r="BD361" s="190">
        <f t="shared" ca="1" si="422"/>
        <v>0</v>
      </c>
      <c r="BE361" s="190">
        <f t="shared" ca="1" si="422"/>
        <v>0</v>
      </c>
      <c r="BF361" s="190">
        <f t="shared" ca="1" si="422"/>
        <v>0</v>
      </c>
      <c r="BG361" s="139"/>
      <c r="BH361" s="139">
        <f t="shared" ref="BH361:BW366" ca="1" si="423">INDEX($L361:$BF361,1,MATCH(BH$5,$L$5:$BF$5,0))</f>
        <v>0</v>
      </c>
      <c r="BI361" s="139">
        <f t="shared" ca="1" si="423"/>
        <v>0</v>
      </c>
      <c r="BJ361" s="139">
        <f t="shared" ca="1" si="423"/>
        <v>0</v>
      </c>
      <c r="BK361" s="139">
        <f t="shared" ca="1" si="423"/>
        <v>0</v>
      </c>
      <c r="BL361" s="139">
        <f t="shared" ca="1" si="423"/>
        <v>0</v>
      </c>
      <c r="BM361" s="139">
        <f t="shared" ca="1" si="423"/>
        <v>0</v>
      </c>
      <c r="BN361" s="139">
        <f t="shared" ca="1" si="423"/>
        <v>0</v>
      </c>
      <c r="BO361" s="139">
        <f t="shared" ca="1" si="423"/>
        <v>0</v>
      </c>
      <c r="BP361" s="139">
        <f t="shared" ca="1" si="423"/>
        <v>0</v>
      </c>
      <c r="BQ361" s="139">
        <f t="shared" ca="1" si="423"/>
        <v>0</v>
      </c>
      <c r="BR361" s="139">
        <f t="shared" ca="1" si="423"/>
        <v>0</v>
      </c>
      <c r="BS361" s="139">
        <f t="shared" ca="1" si="423"/>
        <v>0</v>
      </c>
      <c r="BT361" s="139">
        <f t="shared" ca="1" si="423"/>
        <v>0</v>
      </c>
      <c r="BU361" s="139">
        <f t="shared" ca="1" si="423"/>
        <v>0</v>
      </c>
      <c r="BV361" s="139">
        <f t="shared" ca="1" si="423"/>
        <v>0</v>
      </c>
      <c r="BW361" s="139">
        <f t="shared" ca="1" si="423"/>
        <v>0</v>
      </c>
      <c r="BX361" s="139"/>
      <c r="BY361" s="139">
        <f t="shared" ref="BY361:CB366" ca="1" si="424">INDEX($L361:$BF361,1,MATCH(BY$5,$L$5:$BF$5,0))</f>
        <v>0</v>
      </c>
      <c r="BZ361" s="139">
        <f t="shared" ca="1" si="424"/>
        <v>0</v>
      </c>
      <c r="CA361" s="139">
        <f t="shared" ca="1" si="424"/>
        <v>0</v>
      </c>
      <c r="CB361" s="139">
        <f t="shared" ca="1" si="424"/>
        <v>0</v>
      </c>
      <c r="CC361" s="139"/>
      <c r="CD361" s="139"/>
      <c r="CE361" s="139"/>
      <c r="CF361" s="139"/>
      <c r="CG361" s="139"/>
      <c r="CH361" s="139"/>
      <c r="CI361" s="139"/>
      <c r="CJ361" s="139"/>
      <c r="CK361" s="139"/>
      <c r="CL361" s="139"/>
      <c r="CM361" s="139"/>
      <c r="CN361" s="139"/>
      <c r="CO361" s="139"/>
      <c r="CP361" s="139"/>
      <c r="CQ361" s="139"/>
      <c r="CR361" s="139"/>
      <c r="CS361" s="139"/>
      <c r="CT361" s="139"/>
      <c r="CU361" s="139"/>
      <c r="CV361" s="139"/>
      <c r="CW361" s="139"/>
      <c r="CX361" s="139"/>
      <c r="CY361" s="139"/>
      <c r="CZ361" s="139"/>
      <c r="DA361" s="139"/>
      <c r="DB361" s="139"/>
      <c r="DC361" s="139"/>
      <c r="DD361" s="139"/>
      <c r="DE361" s="139"/>
      <c r="DF361" s="139"/>
      <c r="DG361" s="139"/>
      <c r="DH361" s="139"/>
      <c r="DI361" s="139"/>
      <c r="DJ361" s="139"/>
      <c r="DK361" s="139"/>
    </row>
    <row r="362" spans="2:115" s="195" customFormat="1" hidden="1" outlineLevel="1">
      <c r="B362" s="139"/>
      <c r="C362" s="69"/>
      <c r="D362" s="139"/>
      <c r="E362" s="139"/>
      <c r="F362" s="139"/>
      <c r="G362" s="139"/>
      <c r="H362" s="139"/>
      <c r="I362" s="139"/>
      <c r="J362" s="139"/>
      <c r="K362" s="139"/>
      <c r="L362" s="70"/>
      <c r="M362" s="70"/>
      <c r="N362" s="70"/>
      <c r="O362" s="70"/>
      <c r="P362" s="70"/>
      <c r="Q362" s="70"/>
      <c r="R362" s="70"/>
      <c r="S362" s="70"/>
      <c r="T362" s="70"/>
      <c r="U362" s="70"/>
      <c r="V362" s="70"/>
      <c r="W362" s="70"/>
      <c r="X362" s="70"/>
      <c r="Y362" s="70"/>
      <c r="Z362" s="70"/>
      <c r="AA362" s="70"/>
      <c r="AB362" s="70"/>
      <c r="AC362" s="70"/>
      <c r="AD362" s="70"/>
      <c r="AE362" s="70"/>
      <c r="AF362" s="70"/>
      <c r="AG362" s="70"/>
      <c r="AH362" s="70"/>
      <c r="AI362" s="70"/>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139"/>
      <c r="BH362" s="139"/>
      <c r="BI362" s="139"/>
      <c r="BJ362" s="139"/>
      <c r="BK362" s="139"/>
      <c r="BL362" s="139"/>
      <c r="BM362" s="139"/>
      <c r="BN362" s="139"/>
      <c r="BO362" s="139"/>
      <c r="BP362" s="139"/>
      <c r="BQ362" s="139"/>
      <c r="BR362" s="139"/>
      <c r="BS362" s="139"/>
      <c r="BT362" s="139"/>
      <c r="BU362" s="139"/>
      <c r="BV362" s="139"/>
      <c r="BW362" s="139"/>
      <c r="BX362" s="139"/>
      <c r="BY362" s="139"/>
      <c r="BZ362" s="139"/>
      <c r="CA362" s="139"/>
      <c r="CB362" s="139"/>
      <c r="CC362" s="139"/>
      <c r="CD362" s="139"/>
      <c r="CE362" s="139"/>
      <c r="CF362" s="139"/>
      <c r="CG362" s="139"/>
      <c r="CH362" s="139"/>
      <c r="CI362" s="139"/>
      <c r="CJ362" s="139"/>
      <c r="CK362" s="139"/>
      <c r="CL362" s="139"/>
      <c r="CM362" s="139"/>
      <c r="CN362" s="139"/>
      <c r="CO362" s="139"/>
      <c r="CP362" s="139"/>
      <c r="CQ362" s="139"/>
      <c r="CR362" s="139"/>
      <c r="CS362" s="139"/>
      <c r="CT362" s="139"/>
      <c r="CU362" s="139"/>
      <c r="CV362" s="139"/>
      <c r="CW362" s="139"/>
      <c r="CX362" s="139"/>
      <c r="CY362" s="139"/>
      <c r="CZ362" s="139"/>
      <c r="DA362" s="139"/>
      <c r="DB362" s="139"/>
      <c r="DC362" s="139"/>
      <c r="DD362" s="139"/>
      <c r="DE362" s="139"/>
      <c r="DF362" s="139"/>
      <c r="DG362" s="139"/>
      <c r="DH362" s="139"/>
      <c r="DI362" s="139"/>
      <c r="DJ362" s="139"/>
      <c r="DK362" s="139"/>
    </row>
    <row r="363" spans="2:115" s="195" customFormat="1" hidden="1" outlineLevel="1">
      <c r="B363" s="139" t="s">
        <v>573</v>
      </c>
      <c r="C363" s="69" t="str">
        <f>'Get Started'!$D$8</f>
        <v>$</v>
      </c>
      <c r="D363" s="139" t="s">
        <v>574</v>
      </c>
      <c r="E363" s="139"/>
      <c r="F363" s="139"/>
      <c r="G363" s="139"/>
      <c r="H363" s="139"/>
      <c r="I363" s="139"/>
      <c r="J363" s="139"/>
      <c r="K363" s="139">
        <f>ABS(Statements!K54)</f>
        <v>0</v>
      </c>
      <c r="L363" s="70">
        <f>K363+L358</f>
        <v>0</v>
      </c>
      <c r="M363" s="70">
        <f t="shared" ref="M363" si="425">L363+M358</f>
        <v>0</v>
      </c>
      <c r="N363" s="70">
        <f t="shared" ref="N363:BF363" si="426">M363+N358</f>
        <v>0</v>
      </c>
      <c r="O363" s="70">
        <f t="shared" si="426"/>
        <v>0</v>
      </c>
      <c r="P363" s="70">
        <f t="shared" si="426"/>
        <v>0</v>
      </c>
      <c r="Q363" s="70">
        <f t="shared" si="426"/>
        <v>0</v>
      </c>
      <c r="R363" s="70">
        <f t="shared" si="426"/>
        <v>0</v>
      </c>
      <c r="S363" s="70">
        <f t="shared" si="426"/>
        <v>0</v>
      </c>
      <c r="T363" s="70">
        <f t="shared" si="426"/>
        <v>0</v>
      </c>
      <c r="U363" s="70">
        <f t="shared" si="426"/>
        <v>0</v>
      </c>
      <c r="V363" s="70">
        <f t="shared" si="426"/>
        <v>0</v>
      </c>
      <c r="W363" s="70">
        <f t="shared" si="426"/>
        <v>0</v>
      </c>
      <c r="X363" s="70">
        <f t="shared" si="426"/>
        <v>0</v>
      </c>
      <c r="Y363" s="70">
        <f t="shared" si="426"/>
        <v>0</v>
      </c>
      <c r="Z363" s="70">
        <f t="shared" si="426"/>
        <v>0</v>
      </c>
      <c r="AA363" s="70">
        <f t="shared" si="426"/>
        <v>0</v>
      </c>
      <c r="AB363" s="70">
        <f t="shared" si="426"/>
        <v>0</v>
      </c>
      <c r="AC363" s="70">
        <f t="shared" si="426"/>
        <v>0</v>
      </c>
      <c r="AD363" s="70">
        <f t="shared" si="426"/>
        <v>0</v>
      </c>
      <c r="AE363" s="70">
        <f t="shared" si="426"/>
        <v>0</v>
      </c>
      <c r="AF363" s="70">
        <f t="shared" si="426"/>
        <v>0</v>
      </c>
      <c r="AG363" s="70">
        <f t="shared" si="426"/>
        <v>0</v>
      </c>
      <c r="AH363" s="70">
        <f t="shared" si="426"/>
        <v>0</v>
      </c>
      <c r="AI363" s="70">
        <f t="shared" si="426"/>
        <v>0</v>
      </c>
      <c r="AJ363" s="70">
        <f t="shared" si="426"/>
        <v>0</v>
      </c>
      <c r="AK363" s="70">
        <f t="shared" si="426"/>
        <v>0</v>
      </c>
      <c r="AL363" s="70">
        <f t="shared" si="426"/>
        <v>0</v>
      </c>
      <c r="AM363" s="70">
        <f t="shared" si="426"/>
        <v>0</v>
      </c>
      <c r="AN363" s="70">
        <f t="shared" si="426"/>
        <v>0</v>
      </c>
      <c r="AO363" s="70">
        <f t="shared" si="426"/>
        <v>0</v>
      </c>
      <c r="AP363" s="70">
        <f t="shared" si="426"/>
        <v>0</v>
      </c>
      <c r="AQ363" s="70">
        <f t="shared" si="426"/>
        <v>0</v>
      </c>
      <c r="AR363" s="70">
        <f t="shared" si="426"/>
        <v>0</v>
      </c>
      <c r="AS363" s="70">
        <f t="shared" si="426"/>
        <v>0</v>
      </c>
      <c r="AT363" s="70">
        <f t="shared" si="426"/>
        <v>0</v>
      </c>
      <c r="AU363" s="70">
        <f t="shared" si="426"/>
        <v>0</v>
      </c>
      <c r="AV363" s="70">
        <f t="shared" si="426"/>
        <v>0</v>
      </c>
      <c r="AW363" s="70">
        <f t="shared" si="426"/>
        <v>0</v>
      </c>
      <c r="AX363" s="70">
        <f t="shared" si="426"/>
        <v>0</v>
      </c>
      <c r="AY363" s="70">
        <f t="shared" si="426"/>
        <v>0</v>
      </c>
      <c r="AZ363" s="70">
        <f t="shared" si="426"/>
        <v>0</v>
      </c>
      <c r="BA363" s="70">
        <f t="shared" si="426"/>
        <v>0</v>
      </c>
      <c r="BB363" s="70">
        <f t="shared" si="426"/>
        <v>0</v>
      </c>
      <c r="BC363" s="70">
        <f t="shared" si="426"/>
        <v>0</v>
      </c>
      <c r="BD363" s="70">
        <f t="shared" si="426"/>
        <v>0</v>
      </c>
      <c r="BE363" s="70">
        <f t="shared" si="426"/>
        <v>0</v>
      </c>
      <c r="BF363" s="70">
        <f t="shared" si="426"/>
        <v>0</v>
      </c>
      <c r="BG363" s="139"/>
      <c r="BH363" s="139">
        <f t="shared" si="423"/>
        <v>0</v>
      </c>
      <c r="BI363" s="139">
        <f t="shared" si="423"/>
        <v>0</v>
      </c>
      <c r="BJ363" s="139">
        <f t="shared" si="423"/>
        <v>0</v>
      </c>
      <c r="BK363" s="139">
        <f t="shared" si="423"/>
        <v>0</v>
      </c>
      <c r="BL363" s="139">
        <f t="shared" si="423"/>
        <v>0</v>
      </c>
      <c r="BM363" s="139">
        <f t="shared" si="423"/>
        <v>0</v>
      </c>
      <c r="BN363" s="139">
        <f t="shared" si="423"/>
        <v>0</v>
      </c>
      <c r="BO363" s="139">
        <f t="shared" si="423"/>
        <v>0</v>
      </c>
      <c r="BP363" s="139">
        <f t="shared" si="423"/>
        <v>0</v>
      </c>
      <c r="BQ363" s="139">
        <f t="shared" si="423"/>
        <v>0</v>
      </c>
      <c r="BR363" s="139">
        <f t="shared" si="423"/>
        <v>0</v>
      </c>
      <c r="BS363" s="139">
        <f t="shared" si="423"/>
        <v>0</v>
      </c>
      <c r="BT363" s="139">
        <f t="shared" si="423"/>
        <v>0</v>
      </c>
      <c r="BU363" s="139">
        <f t="shared" si="423"/>
        <v>0</v>
      </c>
      <c r="BV363" s="139">
        <f t="shared" si="423"/>
        <v>0</v>
      </c>
      <c r="BW363" s="139">
        <f t="shared" si="423"/>
        <v>0</v>
      </c>
      <c r="BX363" s="139"/>
      <c r="BY363" s="139">
        <f t="shared" si="424"/>
        <v>0</v>
      </c>
      <c r="BZ363" s="139">
        <f t="shared" si="424"/>
        <v>0</v>
      </c>
      <c r="CA363" s="139">
        <f t="shared" si="424"/>
        <v>0</v>
      </c>
      <c r="CB363" s="139">
        <f t="shared" si="424"/>
        <v>0</v>
      </c>
      <c r="CC363" s="139"/>
      <c r="CD363" s="139"/>
      <c r="CE363" s="139"/>
      <c r="CF363" s="139"/>
      <c r="CG363" s="139"/>
      <c r="CH363" s="139"/>
      <c r="CI363" s="139"/>
      <c r="CJ363" s="139"/>
      <c r="CK363" s="139"/>
      <c r="CL363" s="139"/>
      <c r="CM363" s="139"/>
      <c r="CN363" s="139"/>
      <c r="CO363" s="139"/>
      <c r="CP363" s="139"/>
      <c r="CQ363" s="139"/>
      <c r="CR363" s="139"/>
      <c r="CS363" s="139"/>
      <c r="CT363" s="139"/>
      <c r="CU363" s="139"/>
      <c r="CV363" s="139"/>
      <c r="CW363" s="139"/>
      <c r="CX363" s="139"/>
      <c r="CY363" s="139"/>
      <c r="CZ363" s="139"/>
      <c r="DA363" s="139"/>
      <c r="DB363" s="139"/>
      <c r="DC363" s="139"/>
      <c r="DD363" s="139"/>
      <c r="DE363" s="139"/>
      <c r="DF363" s="139"/>
      <c r="DG363" s="139"/>
      <c r="DH363" s="139"/>
      <c r="DI363" s="139"/>
      <c r="DJ363" s="139"/>
      <c r="DK363" s="139"/>
    </row>
    <row r="364" spans="2:115" s="195" customFormat="1" hidden="1" outlineLevel="1">
      <c r="B364" s="139" t="s">
        <v>379</v>
      </c>
      <c r="C364" s="69" t="str">
        <f>'Get Started'!$D$8</f>
        <v>$</v>
      </c>
      <c r="D364" s="139" t="s">
        <v>525</v>
      </c>
      <c r="E364" s="139"/>
      <c r="F364" s="139"/>
      <c r="G364" s="139"/>
      <c r="H364" s="139"/>
      <c r="I364" s="139"/>
      <c r="J364" s="139"/>
      <c r="K364" s="139">
        <f>ABS(Statements!K55)*-1</f>
        <v>0</v>
      </c>
      <c r="L364" s="139">
        <f ca="1">SUM(L359,L360)*-1+K364</f>
        <v>0</v>
      </c>
      <c r="M364" s="139">
        <f t="shared" ref="M364" ca="1" si="427">SUM(M359,M360)*-1+L364</f>
        <v>0</v>
      </c>
      <c r="N364" s="139">
        <f t="shared" ref="N364" ca="1" si="428">SUM(N359,N360)*-1+M364</f>
        <v>0</v>
      </c>
      <c r="O364" s="139">
        <f t="shared" ref="O364" ca="1" si="429">SUM(O359,O360)*-1+N364</f>
        <v>0</v>
      </c>
      <c r="P364" s="139">
        <f t="shared" ref="P364" ca="1" si="430">SUM(P359,P360)*-1+O364</f>
        <v>0</v>
      </c>
      <c r="Q364" s="139">
        <f t="shared" ref="Q364" ca="1" si="431">SUM(Q359,Q360)*-1+P364</f>
        <v>0</v>
      </c>
      <c r="R364" s="139">
        <f t="shared" ref="R364" ca="1" si="432">SUM(R359,R360)*-1+Q364</f>
        <v>0</v>
      </c>
      <c r="S364" s="139">
        <f t="shared" ref="S364" ca="1" si="433">SUM(S359,S360)*-1+R364</f>
        <v>0</v>
      </c>
      <c r="T364" s="139">
        <f t="shared" ref="T364" ca="1" si="434">SUM(T359,T360)*-1+S364</f>
        <v>0</v>
      </c>
      <c r="U364" s="139">
        <f t="shared" ref="U364" ca="1" si="435">SUM(U359,U360)*-1+T364</f>
        <v>0</v>
      </c>
      <c r="V364" s="139">
        <f t="shared" ref="V364" ca="1" si="436">SUM(V359,V360)*-1+U364</f>
        <v>0</v>
      </c>
      <c r="W364" s="139">
        <f t="shared" ref="W364" ca="1" si="437">SUM(W359,W360)*-1+V364</f>
        <v>0</v>
      </c>
      <c r="X364" s="139">
        <f t="shared" ref="X364" ca="1" si="438">SUM(X359,X360)*-1+W364</f>
        <v>0</v>
      </c>
      <c r="Y364" s="139">
        <f t="shared" ref="Y364" ca="1" si="439">SUM(Y359,Y360)*-1+X364</f>
        <v>0</v>
      </c>
      <c r="Z364" s="139">
        <f t="shared" ref="Z364" ca="1" si="440">SUM(Z359,Z360)*-1+Y364</f>
        <v>0</v>
      </c>
      <c r="AA364" s="139">
        <f t="shared" ref="AA364" ca="1" si="441">SUM(AA359,AA360)*-1+Z364</f>
        <v>0</v>
      </c>
      <c r="AB364" s="139">
        <f t="shared" ref="AB364" ca="1" si="442">SUM(AB359,AB360)*-1+AA364</f>
        <v>0</v>
      </c>
      <c r="AC364" s="139">
        <f t="shared" ref="AC364" ca="1" si="443">SUM(AC359,AC360)*-1+AB364</f>
        <v>0</v>
      </c>
      <c r="AD364" s="139">
        <f t="shared" ref="AD364" ca="1" si="444">SUM(AD359,AD360)*-1+AC364</f>
        <v>0</v>
      </c>
      <c r="AE364" s="139">
        <f t="shared" ref="AE364" ca="1" si="445">SUM(AE359,AE360)*-1+AD364</f>
        <v>0</v>
      </c>
      <c r="AF364" s="139">
        <f t="shared" ref="AF364" ca="1" si="446">SUM(AF359,AF360)*-1+AE364</f>
        <v>0</v>
      </c>
      <c r="AG364" s="139">
        <f t="shared" ref="AG364" ca="1" si="447">SUM(AG359,AG360)*-1+AF364</f>
        <v>0</v>
      </c>
      <c r="AH364" s="139">
        <f t="shared" ref="AH364" ca="1" si="448">SUM(AH359,AH360)*-1+AG364</f>
        <v>0</v>
      </c>
      <c r="AI364" s="139">
        <f t="shared" ref="AI364" ca="1" si="449">SUM(AI359,AI360)*-1+AH364</f>
        <v>0</v>
      </c>
      <c r="AJ364" s="139">
        <f t="shared" ref="AJ364" ca="1" si="450">SUM(AJ359,AJ360)*-1+AI364</f>
        <v>0</v>
      </c>
      <c r="AK364" s="139">
        <f t="shared" ref="AK364" ca="1" si="451">SUM(AK359,AK360)*-1+AJ364</f>
        <v>0</v>
      </c>
      <c r="AL364" s="139">
        <f t="shared" ref="AL364" ca="1" si="452">SUM(AL359,AL360)*-1+AK364</f>
        <v>0</v>
      </c>
      <c r="AM364" s="139">
        <f t="shared" ref="AM364" ca="1" si="453">SUM(AM359,AM360)*-1+AL364</f>
        <v>0</v>
      </c>
      <c r="AN364" s="139">
        <f t="shared" ref="AN364" ca="1" si="454">SUM(AN359,AN360)*-1+AM364</f>
        <v>0</v>
      </c>
      <c r="AO364" s="139">
        <f t="shared" ref="AO364" ca="1" si="455">SUM(AO359,AO360)*-1+AN364</f>
        <v>0</v>
      </c>
      <c r="AP364" s="139">
        <f t="shared" ref="AP364" ca="1" si="456">SUM(AP359,AP360)*-1+AO364</f>
        <v>0</v>
      </c>
      <c r="AQ364" s="139">
        <f t="shared" ref="AQ364" ca="1" si="457">SUM(AQ359,AQ360)*-1+AP364</f>
        <v>0</v>
      </c>
      <c r="AR364" s="139">
        <f t="shared" ref="AR364" ca="1" si="458">SUM(AR359,AR360)*-1+AQ364</f>
        <v>0</v>
      </c>
      <c r="AS364" s="139">
        <f t="shared" ref="AS364" ca="1" si="459">SUM(AS359,AS360)*-1+AR364</f>
        <v>0</v>
      </c>
      <c r="AT364" s="139">
        <f t="shared" ref="AT364" ca="1" si="460">SUM(AT359,AT360)*-1+AS364</f>
        <v>0</v>
      </c>
      <c r="AU364" s="139">
        <f t="shared" ref="AU364" ca="1" si="461">SUM(AU359,AU360)*-1+AT364</f>
        <v>0</v>
      </c>
      <c r="AV364" s="139">
        <f t="shared" ref="AV364" ca="1" si="462">SUM(AV359,AV360)*-1+AU364</f>
        <v>0</v>
      </c>
      <c r="AW364" s="139">
        <f t="shared" ref="AW364" ca="1" si="463">SUM(AW359,AW360)*-1+AV364</f>
        <v>0</v>
      </c>
      <c r="AX364" s="139">
        <f t="shared" ref="AX364" ca="1" si="464">SUM(AX359,AX360)*-1+AW364</f>
        <v>0</v>
      </c>
      <c r="AY364" s="139">
        <f t="shared" ref="AY364" ca="1" si="465">SUM(AY359,AY360)*-1+AX364</f>
        <v>0</v>
      </c>
      <c r="AZ364" s="139">
        <f t="shared" ref="AZ364" ca="1" si="466">SUM(AZ359,AZ360)*-1+AY364</f>
        <v>0</v>
      </c>
      <c r="BA364" s="139">
        <f t="shared" ref="BA364" ca="1" si="467">SUM(BA359,BA360)*-1+AZ364</f>
        <v>0</v>
      </c>
      <c r="BB364" s="139">
        <f t="shared" ref="BB364" ca="1" si="468">SUM(BB359,BB360)*-1+BA364</f>
        <v>0</v>
      </c>
      <c r="BC364" s="139">
        <f t="shared" ref="BC364" ca="1" si="469">SUM(BC359,BC360)*-1+BB364</f>
        <v>0</v>
      </c>
      <c r="BD364" s="139">
        <f t="shared" ref="BD364" ca="1" si="470">SUM(BD359,BD360)*-1+BC364</f>
        <v>0</v>
      </c>
      <c r="BE364" s="139">
        <f t="shared" ref="BE364" ca="1" si="471">SUM(BE359,BE360)*-1+BD364</f>
        <v>0</v>
      </c>
      <c r="BF364" s="139">
        <f t="shared" ref="BF364" ca="1" si="472">SUM(BF359,BF360)*-1+BE364</f>
        <v>0</v>
      </c>
      <c r="BG364" s="139"/>
      <c r="BH364" s="139">
        <f t="shared" ca="1" si="423"/>
        <v>0</v>
      </c>
      <c r="BI364" s="139">
        <f t="shared" ca="1" si="423"/>
        <v>0</v>
      </c>
      <c r="BJ364" s="139">
        <f t="shared" ca="1" si="423"/>
        <v>0</v>
      </c>
      <c r="BK364" s="139">
        <f t="shared" ca="1" si="423"/>
        <v>0</v>
      </c>
      <c r="BL364" s="139">
        <f t="shared" ca="1" si="423"/>
        <v>0</v>
      </c>
      <c r="BM364" s="139">
        <f t="shared" ca="1" si="423"/>
        <v>0</v>
      </c>
      <c r="BN364" s="139">
        <f t="shared" ca="1" si="423"/>
        <v>0</v>
      </c>
      <c r="BO364" s="139">
        <f t="shared" ca="1" si="423"/>
        <v>0</v>
      </c>
      <c r="BP364" s="139">
        <f t="shared" ca="1" si="423"/>
        <v>0</v>
      </c>
      <c r="BQ364" s="139">
        <f t="shared" ca="1" si="423"/>
        <v>0</v>
      </c>
      <c r="BR364" s="139">
        <f t="shared" ca="1" si="423"/>
        <v>0</v>
      </c>
      <c r="BS364" s="139">
        <f t="shared" ca="1" si="423"/>
        <v>0</v>
      </c>
      <c r="BT364" s="139">
        <f t="shared" ca="1" si="423"/>
        <v>0</v>
      </c>
      <c r="BU364" s="139">
        <f t="shared" ca="1" si="423"/>
        <v>0</v>
      </c>
      <c r="BV364" s="139">
        <f t="shared" ca="1" si="423"/>
        <v>0</v>
      </c>
      <c r="BW364" s="139">
        <f t="shared" ca="1" si="423"/>
        <v>0</v>
      </c>
      <c r="BX364" s="139"/>
      <c r="BY364" s="139">
        <f t="shared" ca="1" si="424"/>
        <v>0</v>
      </c>
      <c r="BZ364" s="139">
        <f t="shared" ca="1" si="424"/>
        <v>0</v>
      </c>
      <c r="CA364" s="139">
        <f t="shared" ca="1" si="424"/>
        <v>0</v>
      </c>
      <c r="CB364" s="139">
        <f t="shared" ca="1" si="424"/>
        <v>0</v>
      </c>
      <c r="CC364" s="139"/>
      <c r="CD364" s="139"/>
      <c r="CE364" s="139"/>
      <c r="CF364" s="139"/>
      <c r="CG364" s="139"/>
      <c r="CH364" s="139"/>
      <c r="CI364" s="139"/>
      <c r="CJ364" s="139"/>
      <c r="CK364" s="139"/>
      <c r="CL364" s="139"/>
      <c r="CM364" s="139"/>
      <c r="CN364" s="139"/>
      <c r="CO364" s="139"/>
      <c r="CP364" s="139"/>
      <c r="CQ364" s="139"/>
      <c r="CR364" s="139"/>
      <c r="CS364" s="139"/>
      <c r="CT364" s="139"/>
      <c r="CU364" s="139"/>
      <c r="CV364" s="139"/>
      <c r="CW364" s="139"/>
      <c r="CX364" s="139"/>
      <c r="CY364" s="139"/>
      <c r="CZ364" s="139"/>
      <c r="DA364" s="139"/>
      <c r="DB364" s="139"/>
      <c r="DC364" s="139"/>
      <c r="DD364" s="139"/>
      <c r="DE364" s="139"/>
      <c r="DF364" s="139"/>
      <c r="DG364" s="139"/>
      <c r="DH364" s="139"/>
      <c r="DI364" s="139"/>
      <c r="DJ364" s="139"/>
      <c r="DK364" s="139"/>
    </row>
    <row r="365" spans="2:115" s="195" customFormat="1" hidden="1" outlineLevel="1">
      <c r="B365" s="139" t="s">
        <v>598</v>
      </c>
      <c r="C365" s="69" t="str">
        <f>'Get Started'!$D$8</f>
        <v>$</v>
      </c>
      <c r="D365" s="139" t="s">
        <v>610</v>
      </c>
      <c r="E365" s="139"/>
      <c r="F365" s="139"/>
      <c r="G365" s="139"/>
      <c r="H365" s="139"/>
      <c r="I365" s="139"/>
      <c r="J365" s="139"/>
      <c r="K365" s="139"/>
      <c r="L365" s="139">
        <f ca="1">IF(L5&gt;='Get Started'!$D64,OFFSET(L358,0,-'Get Started'!$D64),0)</f>
        <v>0</v>
      </c>
      <c r="M365" s="139">
        <f ca="1">IF(M5&gt;='Get Started'!$D64,OFFSET(M358,0,-'Get Started'!$D64),0)</f>
        <v>0</v>
      </c>
      <c r="N365" s="139">
        <f ca="1">IF(N5&gt;='Get Started'!$D64,OFFSET(N358,0,-'Get Started'!$D64),0)</f>
        <v>0</v>
      </c>
      <c r="O365" s="139">
        <f ca="1">IF(O5&gt;='Get Started'!$D64,OFFSET(O358,0,-'Get Started'!$D64),0)</f>
        <v>0</v>
      </c>
      <c r="P365" s="139">
        <f ca="1">IF(P5&gt;='Get Started'!$D64,OFFSET(P358,0,-'Get Started'!$D64),0)</f>
        <v>0</v>
      </c>
      <c r="Q365" s="139">
        <f ca="1">IF(Q5&gt;='Get Started'!$D64,OFFSET(Q358,0,-'Get Started'!$D64),0)</f>
        <v>0</v>
      </c>
      <c r="R365" s="139">
        <f ca="1">IF(R5&gt;='Get Started'!$D64,OFFSET(R358,0,-'Get Started'!$D64),0)</f>
        <v>0</v>
      </c>
      <c r="S365" s="139">
        <f ca="1">IF(S5&gt;='Get Started'!$D64,OFFSET(S358,0,-'Get Started'!$D64),0)</f>
        <v>0</v>
      </c>
      <c r="T365" s="139">
        <f ca="1">IF(T5&gt;='Get Started'!$D64,OFFSET(T358,0,-'Get Started'!$D64),0)</f>
        <v>0</v>
      </c>
      <c r="U365" s="139">
        <f ca="1">IF(U5&gt;='Get Started'!$D64,OFFSET(U358,0,-'Get Started'!$D64),0)</f>
        <v>0</v>
      </c>
      <c r="V365" s="139">
        <f ca="1">IF(V5&gt;='Get Started'!$D64,OFFSET(V358,0,-'Get Started'!$D64),0)</f>
        <v>0</v>
      </c>
      <c r="W365" s="139">
        <f ca="1">IF(W5&gt;='Get Started'!$D64,OFFSET(W358,0,-'Get Started'!$D64),0)</f>
        <v>0</v>
      </c>
      <c r="X365" s="139">
        <f ca="1">IF(X5&gt;='Get Started'!$D64,OFFSET(X358,0,-'Get Started'!$D64),0)</f>
        <v>0</v>
      </c>
      <c r="Y365" s="139">
        <f ca="1">IF(Y5&gt;='Get Started'!$D64,OFFSET(Y358,0,-'Get Started'!$D64),0)</f>
        <v>0</v>
      </c>
      <c r="Z365" s="139">
        <f ca="1">IF(Z5&gt;='Get Started'!$D64,OFFSET(Z358,0,-'Get Started'!$D64),0)</f>
        <v>0</v>
      </c>
      <c r="AA365" s="139">
        <f ca="1">IF(AA5&gt;='Get Started'!$D64,OFFSET(AA358,0,-'Get Started'!$D64),0)</f>
        <v>0</v>
      </c>
      <c r="AB365" s="139">
        <f ca="1">IF(AB5&gt;='Get Started'!$D64,OFFSET(AB358,0,-'Get Started'!$D64),0)</f>
        <v>0</v>
      </c>
      <c r="AC365" s="139">
        <f ca="1">IF(AC5&gt;='Get Started'!$D64,OFFSET(AC358,0,-'Get Started'!$D64),0)</f>
        <v>0</v>
      </c>
      <c r="AD365" s="139">
        <f ca="1">IF(AD5&gt;='Get Started'!$D64,OFFSET(AD358,0,-'Get Started'!$D64),0)</f>
        <v>0</v>
      </c>
      <c r="AE365" s="139">
        <f ca="1">IF(AE5&gt;='Get Started'!$D64,OFFSET(AE358,0,-'Get Started'!$D64),0)</f>
        <v>0</v>
      </c>
      <c r="AF365" s="139">
        <f ca="1">IF(AF5&gt;='Get Started'!$D64,OFFSET(AF358,0,-'Get Started'!$D64),0)</f>
        <v>0</v>
      </c>
      <c r="AG365" s="139">
        <f ca="1">IF(AG5&gt;='Get Started'!$D64,OFFSET(AG358,0,-'Get Started'!$D64),0)</f>
        <v>0</v>
      </c>
      <c r="AH365" s="139">
        <f ca="1">IF(AH5&gt;='Get Started'!$D64,OFFSET(AH358,0,-'Get Started'!$D64),0)</f>
        <v>0</v>
      </c>
      <c r="AI365" s="139">
        <f ca="1">IF(AI5&gt;='Get Started'!$D64,OFFSET(AI358,0,-'Get Started'!$D64),0)</f>
        <v>0</v>
      </c>
      <c r="AJ365" s="139">
        <f ca="1">IF(AJ5&gt;='Get Started'!$D64,OFFSET(AJ358,0,-'Get Started'!$D64),0)</f>
        <v>0</v>
      </c>
      <c r="AK365" s="139">
        <f ca="1">IF(AK5&gt;='Get Started'!$D64,OFFSET(AK358,0,-'Get Started'!$D64),0)</f>
        <v>0</v>
      </c>
      <c r="AL365" s="139">
        <f ca="1">IF(AL5&gt;='Get Started'!$D64,OFFSET(AL358,0,-'Get Started'!$D64),0)</f>
        <v>0</v>
      </c>
      <c r="AM365" s="139">
        <f ca="1">IF(AM5&gt;='Get Started'!$D64,OFFSET(AM358,0,-'Get Started'!$D64),0)</f>
        <v>0</v>
      </c>
      <c r="AN365" s="139">
        <f ca="1">IF(AN5&gt;='Get Started'!$D64,OFFSET(AN358,0,-'Get Started'!$D64),0)</f>
        <v>0</v>
      </c>
      <c r="AO365" s="139">
        <f ca="1">IF(AO5&gt;='Get Started'!$D64,OFFSET(AO358,0,-'Get Started'!$D64),0)</f>
        <v>0</v>
      </c>
      <c r="AP365" s="139">
        <f ca="1">IF(AP5&gt;='Get Started'!$D64,OFFSET(AP358,0,-'Get Started'!$D64),0)</f>
        <v>0</v>
      </c>
      <c r="AQ365" s="139">
        <f ca="1">IF(AQ5&gt;='Get Started'!$D64,OFFSET(AQ358,0,-'Get Started'!$D64),0)</f>
        <v>0</v>
      </c>
      <c r="AR365" s="139">
        <f ca="1">IF(AR5&gt;='Get Started'!$D64,OFFSET(AR358,0,-'Get Started'!$D64),0)</f>
        <v>0</v>
      </c>
      <c r="AS365" s="139">
        <f ca="1">IF(AS5&gt;='Get Started'!$D64,OFFSET(AS358,0,-'Get Started'!$D64),0)</f>
        <v>0</v>
      </c>
      <c r="AT365" s="139">
        <f ca="1">IF(AT5&gt;='Get Started'!$D64,OFFSET(AT358,0,-'Get Started'!$D64),0)</f>
        <v>0</v>
      </c>
      <c r="AU365" s="139">
        <f ca="1">IF(AU5&gt;='Get Started'!$D64,OFFSET(AU358,0,-'Get Started'!$D64),0)</f>
        <v>0</v>
      </c>
      <c r="AV365" s="139">
        <f ca="1">IF(AV5&gt;='Get Started'!$D64,OFFSET(AV358,0,-'Get Started'!$D64),0)</f>
        <v>0</v>
      </c>
      <c r="AW365" s="139">
        <f ca="1">IF(AW5&gt;='Get Started'!$D64,OFFSET(AW358,0,-'Get Started'!$D64),0)</f>
        <v>0</v>
      </c>
      <c r="AX365" s="139">
        <f ca="1">IF(AX5&gt;='Get Started'!$D64,OFFSET(AX358,0,-'Get Started'!$D64),0)</f>
        <v>0</v>
      </c>
      <c r="AY365" s="139">
        <f ca="1">IF(AY5&gt;='Get Started'!$D64,OFFSET(AY358,0,-'Get Started'!$D64),0)</f>
        <v>0</v>
      </c>
      <c r="AZ365" s="139">
        <f ca="1">IF(AZ5&gt;='Get Started'!$D64,OFFSET(AZ358,0,-'Get Started'!$D64),0)</f>
        <v>0</v>
      </c>
      <c r="BA365" s="139">
        <f ca="1">IF(BA5&gt;='Get Started'!$D64,OFFSET(BA358,0,-'Get Started'!$D64),0)</f>
        <v>0</v>
      </c>
      <c r="BB365" s="139">
        <f ca="1">IF(BB5&gt;='Get Started'!$D64,OFFSET(BB358,0,-'Get Started'!$D64),0)</f>
        <v>0</v>
      </c>
      <c r="BC365" s="139">
        <f ca="1">IF(BC5&gt;='Get Started'!$D64,OFFSET(BC358,0,-'Get Started'!$D64),0)</f>
        <v>0</v>
      </c>
      <c r="BD365" s="139">
        <f ca="1">IF(BD5&gt;='Get Started'!$D64,OFFSET(BD358,0,-'Get Started'!$D64),0)</f>
        <v>0</v>
      </c>
      <c r="BE365" s="139">
        <f ca="1">IF(BE5&gt;='Get Started'!$D64,OFFSET(BE358,0,-'Get Started'!$D64),0)</f>
        <v>0</v>
      </c>
      <c r="BF365" s="139">
        <f ca="1">IF(BF5&gt;='Get Started'!$D64,OFFSET(BF358,0,-'Get Started'!$D64),0)</f>
        <v>0</v>
      </c>
      <c r="BG365" s="139"/>
      <c r="BH365" s="70">
        <f t="shared" ref="BH365:BW365" ca="1" si="473">SUMIFS($L365:$BF365,$L$6:$BF$6,BH$6,$L$7:$BF$7,BH$7)</f>
        <v>0</v>
      </c>
      <c r="BI365" s="70">
        <f t="shared" ca="1" si="473"/>
        <v>0</v>
      </c>
      <c r="BJ365" s="70">
        <f t="shared" ca="1" si="473"/>
        <v>0</v>
      </c>
      <c r="BK365" s="70">
        <f t="shared" ca="1" si="473"/>
        <v>0</v>
      </c>
      <c r="BL365" s="70">
        <f t="shared" ca="1" si="473"/>
        <v>0</v>
      </c>
      <c r="BM365" s="70">
        <f t="shared" ca="1" si="473"/>
        <v>0</v>
      </c>
      <c r="BN365" s="70">
        <f t="shared" ca="1" si="473"/>
        <v>0</v>
      </c>
      <c r="BO365" s="70">
        <f t="shared" ca="1" si="473"/>
        <v>0</v>
      </c>
      <c r="BP365" s="70">
        <f t="shared" ca="1" si="473"/>
        <v>0</v>
      </c>
      <c r="BQ365" s="70">
        <f t="shared" ca="1" si="473"/>
        <v>0</v>
      </c>
      <c r="BR365" s="70">
        <f t="shared" ca="1" si="473"/>
        <v>0</v>
      </c>
      <c r="BS365" s="70">
        <f t="shared" ca="1" si="473"/>
        <v>0</v>
      </c>
      <c r="BT365" s="70">
        <f t="shared" ca="1" si="473"/>
        <v>0</v>
      </c>
      <c r="BU365" s="70">
        <f t="shared" ca="1" si="473"/>
        <v>0</v>
      </c>
      <c r="BV365" s="70">
        <f t="shared" ca="1" si="473"/>
        <v>0</v>
      </c>
      <c r="BW365" s="70">
        <f t="shared" ca="1" si="473"/>
        <v>0</v>
      </c>
      <c r="BX365" s="139"/>
      <c r="BY365" s="70">
        <f t="shared" ref="BY365:CB365" ca="1" si="474">SUMIFS($L365:$BF365,$L$6:$BF$6,BY$6)</f>
        <v>0</v>
      </c>
      <c r="BZ365" s="70">
        <f t="shared" ca="1" si="474"/>
        <v>0</v>
      </c>
      <c r="CA365" s="70">
        <f t="shared" ca="1" si="474"/>
        <v>0</v>
      </c>
      <c r="CB365" s="70">
        <f t="shared" ca="1" si="474"/>
        <v>0</v>
      </c>
      <c r="CC365" s="139"/>
      <c r="CD365" s="139"/>
      <c r="CE365" s="139"/>
      <c r="CF365" s="139"/>
      <c r="CG365" s="139"/>
      <c r="CH365" s="139"/>
      <c r="CI365" s="139"/>
      <c r="CJ365" s="139"/>
      <c r="CK365" s="139"/>
      <c r="CL365" s="139"/>
      <c r="CM365" s="139"/>
      <c r="CN365" s="139"/>
      <c r="CO365" s="139"/>
      <c r="CP365" s="139"/>
      <c r="CQ365" s="139"/>
      <c r="CR365" s="139"/>
      <c r="CS365" s="139"/>
      <c r="CT365" s="139"/>
      <c r="CU365" s="139"/>
      <c r="CV365" s="139"/>
      <c r="CW365" s="139"/>
      <c r="CX365" s="139"/>
      <c r="CY365" s="139"/>
      <c r="CZ365" s="139"/>
      <c r="DA365" s="139"/>
      <c r="DB365" s="139"/>
      <c r="DC365" s="139"/>
      <c r="DD365" s="139"/>
      <c r="DE365" s="139"/>
      <c r="DF365" s="139"/>
      <c r="DG365" s="139"/>
      <c r="DH365" s="139"/>
      <c r="DI365" s="139"/>
      <c r="DJ365" s="139"/>
      <c r="DK365" s="139"/>
    </row>
    <row r="366" spans="2:115" s="195" customFormat="1" hidden="1" outlineLevel="1">
      <c r="B366" s="139" t="s">
        <v>590</v>
      </c>
      <c r="C366" s="69" t="str">
        <f>'Get Started'!$D$8</f>
        <v>$</v>
      </c>
      <c r="D366" s="199" t="s">
        <v>611</v>
      </c>
      <c r="E366" s="139"/>
      <c r="F366" s="139"/>
      <c r="G366" s="139"/>
      <c r="H366" s="139"/>
      <c r="I366" s="139"/>
      <c r="J366" s="139"/>
      <c r="K366" s="139">
        <f>K363-K364</f>
        <v>0</v>
      </c>
      <c r="L366" s="139">
        <f ca="1">K366+L358-L365</f>
        <v>0</v>
      </c>
      <c r="M366" s="139">
        <f t="shared" ref="M366:BF366" ca="1" si="475">L366+M358-M365</f>
        <v>0</v>
      </c>
      <c r="N366" s="139">
        <f t="shared" ca="1" si="475"/>
        <v>0</v>
      </c>
      <c r="O366" s="139">
        <f t="shared" ca="1" si="475"/>
        <v>0</v>
      </c>
      <c r="P366" s="139">
        <f t="shared" ca="1" si="475"/>
        <v>0</v>
      </c>
      <c r="Q366" s="139">
        <f t="shared" ca="1" si="475"/>
        <v>0</v>
      </c>
      <c r="R366" s="139">
        <f t="shared" ca="1" si="475"/>
        <v>0</v>
      </c>
      <c r="S366" s="139">
        <f t="shared" ca="1" si="475"/>
        <v>0</v>
      </c>
      <c r="T366" s="139">
        <f t="shared" ca="1" si="475"/>
        <v>0</v>
      </c>
      <c r="U366" s="139">
        <f t="shared" ca="1" si="475"/>
        <v>0</v>
      </c>
      <c r="V366" s="139">
        <f t="shared" ca="1" si="475"/>
        <v>0</v>
      </c>
      <c r="W366" s="139">
        <f t="shared" ca="1" si="475"/>
        <v>0</v>
      </c>
      <c r="X366" s="139">
        <f t="shared" ca="1" si="475"/>
        <v>0</v>
      </c>
      <c r="Y366" s="139">
        <f t="shared" ca="1" si="475"/>
        <v>0</v>
      </c>
      <c r="Z366" s="139">
        <f t="shared" ca="1" si="475"/>
        <v>0</v>
      </c>
      <c r="AA366" s="139">
        <f t="shared" ca="1" si="475"/>
        <v>0</v>
      </c>
      <c r="AB366" s="139">
        <f t="shared" ca="1" si="475"/>
        <v>0</v>
      </c>
      <c r="AC366" s="139">
        <f t="shared" ca="1" si="475"/>
        <v>0</v>
      </c>
      <c r="AD366" s="139">
        <f t="shared" ca="1" si="475"/>
        <v>0</v>
      </c>
      <c r="AE366" s="139">
        <f t="shared" ca="1" si="475"/>
        <v>0</v>
      </c>
      <c r="AF366" s="139">
        <f t="shared" ca="1" si="475"/>
        <v>0</v>
      </c>
      <c r="AG366" s="139">
        <f t="shared" ca="1" si="475"/>
        <v>0</v>
      </c>
      <c r="AH366" s="139">
        <f t="shared" ca="1" si="475"/>
        <v>0</v>
      </c>
      <c r="AI366" s="139">
        <f t="shared" ca="1" si="475"/>
        <v>0</v>
      </c>
      <c r="AJ366" s="139">
        <f t="shared" ca="1" si="475"/>
        <v>0</v>
      </c>
      <c r="AK366" s="139">
        <f t="shared" ca="1" si="475"/>
        <v>0</v>
      </c>
      <c r="AL366" s="139">
        <f t="shared" ca="1" si="475"/>
        <v>0</v>
      </c>
      <c r="AM366" s="139">
        <f t="shared" ca="1" si="475"/>
        <v>0</v>
      </c>
      <c r="AN366" s="139">
        <f t="shared" ca="1" si="475"/>
        <v>0</v>
      </c>
      <c r="AO366" s="139">
        <f t="shared" ca="1" si="475"/>
        <v>0</v>
      </c>
      <c r="AP366" s="139">
        <f t="shared" ca="1" si="475"/>
        <v>0</v>
      </c>
      <c r="AQ366" s="139">
        <f t="shared" ca="1" si="475"/>
        <v>0</v>
      </c>
      <c r="AR366" s="139">
        <f t="shared" ca="1" si="475"/>
        <v>0</v>
      </c>
      <c r="AS366" s="139">
        <f t="shared" ca="1" si="475"/>
        <v>0</v>
      </c>
      <c r="AT366" s="139">
        <f t="shared" ca="1" si="475"/>
        <v>0</v>
      </c>
      <c r="AU366" s="139">
        <f t="shared" ca="1" si="475"/>
        <v>0</v>
      </c>
      <c r="AV366" s="139">
        <f t="shared" ca="1" si="475"/>
        <v>0</v>
      </c>
      <c r="AW366" s="139">
        <f t="shared" ca="1" si="475"/>
        <v>0</v>
      </c>
      <c r="AX366" s="139">
        <f t="shared" ca="1" si="475"/>
        <v>0</v>
      </c>
      <c r="AY366" s="139">
        <f t="shared" ca="1" si="475"/>
        <v>0</v>
      </c>
      <c r="AZ366" s="139">
        <f t="shared" ca="1" si="475"/>
        <v>0</v>
      </c>
      <c r="BA366" s="139">
        <f t="shared" ca="1" si="475"/>
        <v>0</v>
      </c>
      <c r="BB366" s="139">
        <f t="shared" ca="1" si="475"/>
        <v>0</v>
      </c>
      <c r="BC366" s="139">
        <f t="shared" ca="1" si="475"/>
        <v>0</v>
      </c>
      <c r="BD366" s="139">
        <f t="shared" ca="1" si="475"/>
        <v>0</v>
      </c>
      <c r="BE366" s="139">
        <f t="shared" ca="1" si="475"/>
        <v>0</v>
      </c>
      <c r="BF366" s="139">
        <f t="shared" ca="1" si="475"/>
        <v>0</v>
      </c>
      <c r="BG366" s="139"/>
      <c r="BH366" s="139">
        <f t="shared" ca="1" si="423"/>
        <v>0</v>
      </c>
      <c r="BI366" s="139">
        <f t="shared" ca="1" si="423"/>
        <v>0</v>
      </c>
      <c r="BJ366" s="139">
        <f t="shared" ca="1" si="423"/>
        <v>0</v>
      </c>
      <c r="BK366" s="139">
        <f t="shared" ca="1" si="423"/>
        <v>0</v>
      </c>
      <c r="BL366" s="139">
        <f t="shared" ca="1" si="423"/>
        <v>0</v>
      </c>
      <c r="BM366" s="139">
        <f t="shared" ca="1" si="423"/>
        <v>0</v>
      </c>
      <c r="BN366" s="139">
        <f t="shared" ca="1" si="423"/>
        <v>0</v>
      </c>
      <c r="BO366" s="139">
        <f t="shared" ca="1" si="423"/>
        <v>0</v>
      </c>
      <c r="BP366" s="139">
        <f t="shared" ca="1" si="423"/>
        <v>0</v>
      </c>
      <c r="BQ366" s="139">
        <f t="shared" ca="1" si="423"/>
        <v>0</v>
      </c>
      <c r="BR366" s="139">
        <f t="shared" ca="1" si="423"/>
        <v>0</v>
      </c>
      <c r="BS366" s="139">
        <f t="shared" ca="1" si="423"/>
        <v>0</v>
      </c>
      <c r="BT366" s="139">
        <f t="shared" ca="1" si="423"/>
        <v>0</v>
      </c>
      <c r="BU366" s="139">
        <f t="shared" ca="1" si="423"/>
        <v>0</v>
      </c>
      <c r="BV366" s="139">
        <f t="shared" ca="1" si="423"/>
        <v>0</v>
      </c>
      <c r="BW366" s="139">
        <f t="shared" ca="1" si="423"/>
        <v>0</v>
      </c>
      <c r="BX366" s="139"/>
      <c r="BY366" s="139">
        <f t="shared" ca="1" si="424"/>
        <v>0</v>
      </c>
      <c r="BZ366" s="139">
        <f t="shared" ca="1" si="424"/>
        <v>0</v>
      </c>
      <c r="CA366" s="139">
        <f t="shared" ca="1" si="424"/>
        <v>0</v>
      </c>
      <c r="CB366" s="139">
        <f t="shared" ca="1" si="424"/>
        <v>0</v>
      </c>
      <c r="CC366" s="139"/>
      <c r="CD366" s="139"/>
      <c r="CE366" s="139"/>
      <c r="CF366" s="139"/>
      <c r="CG366" s="139"/>
      <c r="CH366" s="139"/>
      <c r="CI366" s="139"/>
      <c r="CJ366" s="139"/>
      <c r="CK366" s="139"/>
      <c r="CL366" s="139"/>
      <c r="CM366" s="139"/>
      <c r="CN366" s="139"/>
      <c r="CO366" s="139"/>
      <c r="CP366" s="139"/>
      <c r="CQ366" s="139"/>
      <c r="CR366" s="139"/>
      <c r="CS366" s="139"/>
      <c r="CT366" s="139"/>
      <c r="CU366" s="139"/>
      <c r="CV366" s="139"/>
      <c r="CW366" s="139"/>
      <c r="CX366" s="139"/>
      <c r="CY366" s="139"/>
      <c r="CZ366" s="139"/>
      <c r="DA366" s="139"/>
      <c r="DB366" s="139"/>
      <c r="DC366" s="139"/>
      <c r="DD366" s="139"/>
      <c r="DE366" s="139"/>
      <c r="DF366" s="139"/>
      <c r="DG366" s="139"/>
      <c r="DH366" s="139"/>
      <c r="DI366" s="139"/>
      <c r="DJ366" s="139"/>
      <c r="DK366" s="139"/>
    </row>
    <row r="367" spans="2:115" s="62" customFormat="1" hidden="1" outlineLevel="1">
      <c r="C367" s="63"/>
    </row>
    <row r="368" spans="2:115" s="62" customFormat="1" hidden="1" outlineLevel="1">
      <c r="B368" s="66" t="s">
        <v>555</v>
      </c>
      <c r="C368" s="63"/>
      <c r="D368" s="62" t="s">
        <v>556</v>
      </c>
    </row>
    <row r="369" spans="2:115" hidden="1" outlineLevel="1">
      <c r="B369" s="26" t="s">
        <v>551</v>
      </c>
      <c r="C369" s="63" t="str">
        <f>'Get Started'!$D$8</f>
        <v>$</v>
      </c>
      <c r="D369" s="26" t="s">
        <v>554</v>
      </c>
      <c r="L369" s="124">
        <f>Statements!K68</f>
        <v>0</v>
      </c>
      <c r="M369" s="124">
        <f t="shared" ref="M369:BH369" ca="1" si="476">L373</f>
        <v>0</v>
      </c>
      <c r="N369" s="124">
        <f t="shared" ca="1" si="476"/>
        <v>0</v>
      </c>
      <c r="O369" s="124">
        <f t="shared" ca="1" si="476"/>
        <v>0</v>
      </c>
      <c r="P369" s="124">
        <f t="shared" ca="1" si="476"/>
        <v>0</v>
      </c>
      <c r="Q369" s="124">
        <f t="shared" ca="1" si="476"/>
        <v>0</v>
      </c>
      <c r="R369" s="124">
        <f t="shared" ca="1" si="476"/>
        <v>0</v>
      </c>
      <c r="S369" s="124">
        <f t="shared" ca="1" si="476"/>
        <v>0</v>
      </c>
      <c r="T369" s="124">
        <f t="shared" ca="1" si="476"/>
        <v>0</v>
      </c>
      <c r="U369" s="124">
        <f t="shared" ca="1" si="476"/>
        <v>0</v>
      </c>
      <c r="V369" s="124">
        <f t="shared" ca="1" si="476"/>
        <v>0</v>
      </c>
      <c r="W369" s="124">
        <f t="shared" ca="1" si="476"/>
        <v>0</v>
      </c>
      <c r="X369" s="124">
        <f t="shared" ca="1" si="476"/>
        <v>0</v>
      </c>
      <c r="Y369" s="124">
        <f t="shared" ca="1" si="476"/>
        <v>0</v>
      </c>
      <c r="Z369" s="124">
        <f t="shared" ca="1" si="476"/>
        <v>0</v>
      </c>
      <c r="AA369" s="124">
        <f t="shared" ca="1" si="476"/>
        <v>0</v>
      </c>
      <c r="AB369" s="124">
        <f t="shared" ca="1" si="476"/>
        <v>0</v>
      </c>
      <c r="AC369" s="124">
        <f t="shared" ca="1" si="476"/>
        <v>0</v>
      </c>
      <c r="AD369" s="124">
        <f t="shared" ca="1" si="476"/>
        <v>0</v>
      </c>
      <c r="AE369" s="124">
        <f t="shared" ca="1" si="476"/>
        <v>0</v>
      </c>
      <c r="AF369" s="124">
        <f t="shared" ca="1" si="476"/>
        <v>0</v>
      </c>
      <c r="AG369" s="124">
        <f t="shared" ca="1" si="476"/>
        <v>0</v>
      </c>
      <c r="AH369" s="124">
        <f t="shared" ca="1" si="476"/>
        <v>0</v>
      </c>
      <c r="AI369" s="124">
        <f t="shared" ca="1" si="476"/>
        <v>0</v>
      </c>
      <c r="AJ369" s="124">
        <f t="shared" ca="1" si="476"/>
        <v>0</v>
      </c>
      <c r="AK369" s="124">
        <f t="shared" ca="1" si="476"/>
        <v>0</v>
      </c>
      <c r="AL369" s="124">
        <f t="shared" ca="1" si="476"/>
        <v>0</v>
      </c>
      <c r="AM369" s="124">
        <f t="shared" ca="1" si="476"/>
        <v>0</v>
      </c>
      <c r="AN369" s="124">
        <f t="shared" ca="1" si="476"/>
        <v>0</v>
      </c>
      <c r="AO369" s="124">
        <f t="shared" ca="1" si="476"/>
        <v>0</v>
      </c>
      <c r="AP369" s="124">
        <f t="shared" ca="1" si="476"/>
        <v>0</v>
      </c>
      <c r="AQ369" s="124">
        <f t="shared" ca="1" si="476"/>
        <v>0</v>
      </c>
      <c r="AR369" s="124">
        <f t="shared" ca="1" si="476"/>
        <v>0</v>
      </c>
      <c r="AS369" s="124">
        <f t="shared" ca="1" si="476"/>
        <v>0</v>
      </c>
      <c r="AT369" s="124">
        <f t="shared" ca="1" si="476"/>
        <v>0</v>
      </c>
      <c r="AU369" s="124">
        <f t="shared" ca="1" si="476"/>
        <v>0</v>
      </c>
      <c r="AV369" s="124">
        <f t="shared" ca="1" si="476"/>
        <v>0</v>
      </c>
      <c r="AW369" s="124">
        <f t="shared" ca="1" si="476"/>
        <v>0</v>
      </c>
      <c r="AX369" s="124">
        <f t="shared" ca="1" si="476"/>
        <v>0</v>
      </c>
      <c r="AY369" s="124">
        <f t="shared" ca="1" si="476"/>
        <v>0</v>
      </c>
      <c r="AZ369" s="124">
        <f t="shared" ca="1" si="476"/>
        <v>0</v>
      </c>
      <c r="BA369" s="124">
        <f t="shared" ca="1" si="476"/>
        <v>0</v>
      </c>
      <c r="BB369" s="124">
        <f t="shared" ca="1" si="476"/>
        <v>0</v>
      </c>
      <c r="BC369" s="124">
        <f t="shared" ca="1" si="476"/>
        <v>0</v>
      </c>
      <c r="BD369" s="124">
        <f t="shared" ca="1" si="476"/>
        <v>0</v>
      </c>
      <c r="BE369" s="124">
        <f t="shared" ca="1" si="476"/>
        <v>0</v>
      </c>
      <c r="BF369" s="124">
        <f t="shared" ca="1" si="476"/>
        <v>0</v>
      </c>
      <c r="BG369" s="62"/>
      <c r="BH369" s="124">
        <f t="shared" si="476"/>
        <v>0</v>
      </c>
      <c r="BI369" s="124">
        <f t="shared" ref="BI369:BW369" ca="1" si="477">BH373</f>
        <v>0</v>
      </c>
      <c r="BJ369" s="124">
        <f t="shared" ca="1" si="477"/>
        <v>0</v>
      </c>
      <c r="BK369" s="124">
        <f t="shared" ca="1" si="477"/>
        <v>0</v>
      </c>
      <c r="BL369" s="124">
        <f t="shared" ca="1" si="477"/>
        <v>0</v>
      </c>
      <c r="BM369" s="124">
        <f t="shared" ca="1" si="477"/>
        <v>0</v>
      </c>
      <c r="BN369" s="124">
        <f t="shared" ca="1" si="477"/>
        <v>0</v>
      </c>
      <c r="BO369" s="124">
        <f t="shared" ca="1" si="477"/>
        <v>0</v>
      </c>
      <c r="BP369" s="124">
        <f t="shared" ca="1" si="477"/>
        <v>0</v>
      </c>
      <c r="BQ369" s="124">
        <f t="shared" ca="1" si="477"/>
        <v>0</v>
      </c>
      <c r="BR369" s="124">
        <f t="shared" ca="1" si="477"/>
        <v>0</v>
      </c>
      <c r="BS369" s="124">
        <f t="shared" ca="1" si="477"/>
        <v>0</v>
      </c>
      <c r="BT369" s="124">
        <f t="shared" ca="1" si="477"/>
        <v>0</v>
      </c>
      <c r="BU369" s="124">
        <f t="shared" ca="1" si="477"/>
        <v>0</v>
      </c>
      <c r="BV369" s="124">
        <f t="shared" ca="1" si="477"/>
        <v>0</v>
      </c>
      <c r="BW369" s="124">
        <f t="shared" ca="1" si="477"/>
        <v>0</v>
      </c>
      <c r="BX369" s="62"/>
      <c r="BY369" s="124">
        <f t="shared" ref="BY369" si="478">BX373</f>
        <v>0</v>
      </c>
      <c r="BZ369" s="124">
        <f ca="1">BY373</f>
        <v>0</v>
      </c>
      <c r="CA369" s="124">
        <f ca="1">BZ373</f>
        <v>0</v>
      </c>
      <c r="CB369" s="124">
        <f ca="1">CA373</f>
        <v>0</v>
      </c>
      <c r="CC369" s="62"/>
      <c r="CD369" s="62"/>
      <c r="CE369" s="62"/>
      <c r="CF369" s="62"/>
      <c r="CG369" s="62"/>
      <c r="CH369" s="62"/>
      <c r="CI369" s="62"/>
      <c r="CJ369" s="62"/>
      <c r="CK369" s="62"/>
      <c r="CL369" s="62"/>
      <c r="CM369" s="62"/>
      <c r="CN369" s="62"/>
      <c r="CO369" s="62"/>
      <c r="CP369" s="62"/>
      <c r="CQ369" s="62"/>
      <c r="CR369" s="62"/>
      <c r="CS369" s="62"/>
      <c r="CT369" s="62"/>
      <c r="CU369" s="62"/>
      <c r="CV369" s="62"/>
      <c r="CW369" s="62"/>
      <c r="CX369" s="62"/>
      <c r="CY369" s="62"/>
      <c r="CZ369" s="62"/>
      <c r="DA369" s="62"/>
      <c r="DB369" s="62"/>
      <c r="DC369" s="62"/>
      <c r="DD369" s="62"/>
      <c r="DE369" s="62"/>
      <c r="DF369" s="62"/>
      <c r="DG369" s="62"/>
      <c r="DH369" s="62"/>
      <c r="DI369" s="62"/>
      <c r="DJ369" s="62"/>
      <c r="DK369" s="62"/>
    </row>
    <row r="370" spans="2:115" s="220" customFormat="1" hidden="1" outlineLevel="1">
      <c r="B370" s="71" t="s">
        <v>564</v>
      </c>
      <c r="C370" s="225" t="str">
        <f>'Get Started'!$D$8</f>
        <v>$</v>
      </c>
      <c r="D370" s="71" t="s">
        <v>563</v>
      </c>
      <c r="E370" s="94"/>
      <c r="F370" s="94"/>
      <c r="G370" s="94"/>
      <c r="H370" s="94"/>
      <c r="I370" s="94"/>
      <c r="J370" s="94"/>
      <c r="K370" s="94"/>
      <c r="L370" s="71">
        <f ca="1">Statements!L37</f>
        <v>0</v>
      </c>
      <c r="M370" s="71">
        <f ca="1">Statements!M37</f>
        <v>0</v>
      </c>
      <c r="N370" s="71">
        <f ca="1">Statements!N37</f>
        <v>0</v>
      </c>
      <c r="O370" s="71">
        <f ca="1">Statements!O37</f>
        <v>0</v>
      </c>
      <c r="P370" s="71">
        <f ca="1">Statements!P37</f>
        <v>0</v>
      </c>
      <c r="Q370" s="71">
        <f ca="1">Statements!Q37</f>
        <v>0</v>
      </c>
      <c r="R370" s="71">
        <f ca="1">Statements!R37</f>
        <v>0</v>
      </c>
      <c r="S370" s="71">
        <f ca="1">Statements!S37</f>
        <v>0</v>
      </c>
      <c r="T370" s="71">
        <f ca="1">Statements!T37</f>
        <v>0</v>
      </c>
      <c r="U370" s="71">
        <f ca="1">Statements!U37</f>
        <v>0</v>
      </c>
      <c r="V370" s="71">
        <f ca="1">Statements!V37</f>
        <v>0</v>
      </c>
      <c r="W370" s="71">
        <f ca="1">Statements!W37</f>
        <v>0</v>
      </c>
      <c r="X370" s="71">
        <f ca="1">Statements!X37</f>
        <v>0</v>
      </c>
      <c r="Y370" s="71">
        <f ca="1">Statements!Y37</f>
        <v>0</v>
      </c>
      <c r="Z370" s="71">
        <f ca="1">Statements!Z37</f>
        <v>0</v>
      </c>
      <c r="AA370" s="71">
        <f ca="1">Statements!AA37</f>
        <v>0</v>
      </c>
      <c r="AB370" s="71">
        <f ca="1">Statements!AB37</f>
        <v>0</v>
      </c>
      <c r="AC370" s="71">
        <f ca="1">Statements!AC37</f>
        <v>0</v>
      </c>
      <c r="AD370" s="71">
        <f ca="1">Statements!AD37</f>
        <v>0</v>
      </c>
      <c r="AE370" s="71">
        <f ca="1">Statements!AE37</f>
        <v>0</v>
      </c>
      <c r="AF370" s="71">
        <f ca="1">Statements!AF37</f>
        <v>0</v>
      </c>
      <c r="AG370" s="71">
        <f ca="1">Statements!AG37</f>
        <v>0</v>
      </c>
      <c r="AH370" s="71">
        <f ca="1">Statements!AH37</f>
        <v>0</v>
      </c>
      <c r="AI370" s="71">
        <f ca="1">Statements!AI37</f>
        <v>0</v>
      </c>
      <c r="AJ370" s="71">
        <f ca="1">Statements!AJ37</f>
        <v>0</v>
      </c>
      <c r="AK370" s="71">
        <f ca="1">Statements!AK37</f>
        <v>0</v>
      </c>
      <c r="AL370" s="71">
        <f ca="1">Statements!AL37</f>
        <v>0</v>
      </c>
      <c r="AM370" s="71">
        <f ca="1">Statements!AM37</f>
        <v>0</v>
      </c>
      <c r="AN370" s="71">
        <f ca="1">Statements!AN37</f>
        <v>0</v>
      </c>
      <c r="AO370" s="71">
        <f ca="1">Statements!AO37</f>
        <v>0</v>
      </c>
      <c r="AP370" s="71">
        <f ca="1">Statements!AP37</f>
        <v>0</v>
      </c>
      <c r="AQ370" s="71">
        <f ca="1">Statements!AQ37</f>
        <v>0</v>
      </c>
      <c r="AR370" s="71">
        <f ca="1">Statements!AR37</f>
        <v>0</v>
      </c>
      <c r="AS370" s="71">
        <f ca="1">Statements!AS37</f>
        <v>0</v>
      </c>
      <c r="AT370" s="71">
        <f ca="1">Statements!AT37</f>
        <v>0</v>
      </c>
      <c r="AU370" s="71">
        <f ca="1">Statements!AU37</f>
        <v>0</v>
      </c>
      <c r="AV370" s="71">
        <f ca="1">Statements!AV37</f>
        <v>0</v>
      </c>
      <c r="AW370" s="71">
        <f ca="1">Statements!AW37</f>
        <v>0</v>
      </c>
      <c r="AX370" s="71">
        <f ca="1">Statements!AX37</f>
        <v>0</v>
      </c>
      <c r="AY370" s="71">
        <f ca="1">Statements!AY37</f>
        <v>0</v>
      </c>
      <c r="AZ370" s="71">
        <f ca="1">Statements!AZ37</f>
        <v>0</v>
      </c>
      <c r="BA370" s="71">
        <f ca="1">Statements!BA37</f>
        <v>0</v>
      </c>
      <c r="BB370" s="71">
        <f ca="1">Statements!BB37</f>
        <v>0</v>
      </c>
      <c r="BC370" s="71">
        <f ca="1">Statements!BC37</f>
        <v>0</v>
      </c>
      <c r="BD370" s="71">
        <f ca="1">Statements!BD37</f>
        <v>0</v>
      </c>
      <c r="BE370" s="71">
        <f ca="1">Statements!BE37</f>
        <v>0</v>
      </c>
      <c r="BF370" s="71">
        <f ca="1">Statements!BF37</f>
        <v>0</v>
      </c>
      <c r="BG370" s="71"/>
      <c r="BH370" s="226">
        <f t="shared" ref="BH370:BW372" ca="1" si="479">SUMIFS($L370:$BF370,$L$6:$BF$6,BH$6,$L$7:$BF$7,BH$7)</f>
        <v>0</v>
      </c>
      <c r="BI370" s="226">
        <f t="shared" ca="1" si="479"/>
        <v>0</v>
      </c>
      <c r="BJ370" s="226">
        <f t="shared" ca="1" si="479"/>
        <v>0</v>
      </c>
      <c r="BK370" s="226">
        <f t="shared" ca="1" si="479"/>
        <v>0</v>
      </c>
      <c r="BL370" s="226">
        <f t="shared" ca="1" si="479"/>
        <v>0</v>
      </c>
      <c r="BM370" s="226">
        <f t="shared" ca="1" si="479"/>
        <v>0</v>
      </c>
      <c r="BN370" s="226">
        <f t="shared" ca="1" si="479"/>
        <v>0</v>
      </c>
      <c r="BO370" s="226">
        <f t="shared" ca="1" si="479"/>
        <v>0</v>
      </c>
      <c r="BP370" s="226">
        <f t="shared" ca="1" si="479"/>
        <v>0</v>
      </c>
      <c r="BQ370" s="226">
        <f t="shared" ca="1" si="479"/>
        <v>0</v>
      </c>
      <c r="BR370" s="226">
        <f t="shared" ca="1" si="479"/>
        <v>0</v>
      </c>
      <c r="BS370" s="226">
        <f t="shared" ca="1" si="479"/>
        <v>0</v>
      </c>
      <c r="BT370" s="226">
        <f t="shared" ca="1" si="479"/>
        <v>0</v>
      </c>
      <c r="BU370" s="226">
        <f t="shared" ca="1" si="479"/>
        <v>0</v>
      </c>
      <c r="BV370" s="226">
        <f t="shared" ca="1" si="479"/>
        <v>0</v>
      </c>
      <c r="BW370" s="226">
        <f t="shared" ca="1" si="479"/>
        <v>0</v>
      </c>
      <c r="BX370" s="71"/>
      <c r="BY370" s="226">
        <f t="shared" ref="BY370:CB372" ca="1" si="480">SUMIFS($L370:$BF370,$L$6:$BF$6,BY$6)</f>
        <v>0</v>
      </c>
      <c r="BZ370" s="226">
        <f t="shared" ca="1" si="480"/>
        <v>0</v>
      </c>
      <c r="CA370" s="226">
        <f t="shared" ca="1" si="480"/>
        <v>0</v>
      </c>
      <c r="CB370" s="226">
        <f t="shared" ca="1" si="480"/>
        <v>0</v>
      </c>
      <c r="CC370" s="71"/>
      <c r="CD370" s="71"/>
      <c r="CE370" s="71"/>
      <c r="CF370" s="71"/>
      <c r="CG370" s="71"/>
      <c r="CH370" s="71"/>
      <c r="CI370" s="71"/>
      <c r="CJ370" s="71"/>
      <c r="CK370" s="71"/>
      <c r="CL370" s="71"/>
      <c r="CM370" s="71"/>
      <c r="CN370" s="71"/>
      <c r="CO370" s="71"/>
      <c r="CP370" s="71"/>
      <c r="CQ370" s="71"/>
      <c r="CR370" s="71"/>
      <c r="CS370" s="71"/>
      <c r="CT370" s="71"/>
      <c r="CU370" s="71"/>
      <c r="CV370" s="71"/>
      <c r="CW370" s="71"/>
      <c r="CX370" s="71"/>
      <c r="CY370" s="71"/>
      <c r="CZ370" s="71"/>
      <c r="DA370" s="71"/>
      <c r="DB370" s="71"/>
      <c r="DC370" s="71"/>
      <c r="DD370" s="71"/>
      <c r="DE370" s="71"/>
      <c r="DF370" s="71"/>
      <c r="DG370" s="71"/>
      <c r="DH370" s="71"/>
      <c r="DI370" s="71"/>
      <c r="DJ370" s="71"/>
      <c r="DK370" s="71"/>
    </row>
    <row r="371" spans="2:115" hidden="1" outlineLevel="1">
      <c r="B371" s="62" t="s">
        <v>565</v>
      </c>
      <c r="C371" s="63" t="str">
        <f>'Get Started'!$D$8</f>
        <v>$</v>
      </c>
      <c r="D371" s="62" t="s">
        <v>681</v>
      </c>
      <c r="L371" s="67">
        <f>K371</f>
        <v>0</v>
      </c>
      <c r="M371" s="67">
        <f t="shared" ref="M371" si="481">L371</f>
        <v>0</v>
      </c>
      <c r="N371" s="67">
        <f t="shared" ref="N371:BF371" si="482">M371</f>
        <v>0</v>
      </c>
      <c r="O371" s="67">
        <f t="shared" si="482"/>
        <v>0</v>
      </c>
      <c r="P371" s="67">
        <f t="shared" si="482"/>
        <v>0</v>
      </c>
      <c r="Q371" s="67">
        <f t="shared" si="482"/>
        <v>0</v>
      </c>
      <c r="R371" s="67">
        <f t="shared" si="482"/>
        <v>0</v>
      </c>
      <c r="S371" s="67">
        <f t="shared" si="482"/>
        <v>0</v>
      </c>
      <c r="T371" s="67">
        <f t="shared" si="482"/>
        <v>0</v>
      </c>
      <c r="U371" s="67">
        <f t="shared" si="482"/>
        <v>0</v>
      </c>
      <c r="V371" s="67">
        <f t="shared" si="482"/>
        <v>0</v>
      </c>
      <c r="W371" s="67">
        <f t="shared" si="482"/>
        <v>0</v>
      </c>
      <c r="X371" s="67">
        <f t="shared" si="482"/>
        <v>0</v>
      </c>
      <c r="Y371" s="67">
        <f t="shared" si="482"/>
        <v>0</v>
      </c>
      <c r="Z371" s="67">
        <f t="shared" si="482"/>
        <v>0</v>
      </c>
      <c r="AA371" s="67">
        <f t="shared" si="482"/>
        <v>0</v>
      </c>
      <c r="AB371" s="67">
        <f t="shared" si="482"/>
        <v>0</v>
      </c>
      <c r="AC371" s="67">
        <f t="shared" si="482"/>
        <v>0</v>
      </c>
      <c r="AD371" s="67">
        <f t="shared" si="482"/>
        <v>0</v>
      </c>
      <c r="AE371" s="67">
        <f t="shared" si="482"/>
        <v>0</v>
      </c>
      <c r="AF371" s="67">
        <f t="shared" si="482"/>
        <v>0</v>
      </c>
      <c r="AG371" s="67">
        <f t="shared" si="482"/>
        <v>0</v>
      </c>
      <c r="AH371" s="67">
        <f t="shared" si="482"/>
        <v>0</v>
      </c>
      <c r="AI371" s="67">
        <f t="shared" si="482"/>
        <v>0</v>
      </c>
      <c r="AJ371" s="67">
        <f t="shared" si="482"/>
        <v>0</v>
      </c>
      <c r="AK371" s="67">
        <f t="shared" si="482"/>
        <v>0</v>
      </c>
      <c r="AL371" s="67">
        <f t="shared" si="482"/>
        <v>0</v>
      </c>
      <c r="AM371" s="67">
        <f t="shared" si="482"/>
        <v>0</v>
      </c>
      <c r="AN371" s="67">
        <f t="shared" si="482"/>
        <v>0</v>
      </c>
      <c r="AO371" s="67">
        <f t="shared" si="482"/>
        <v>0</v>
      </c>
      <c r="AP371" s="67">
        <f t="shared" si="482"/>
        <v>0</v>
      </c>
      <c r="AQ371" s="67">
        <f t="shared" si="482"/>
        <v>0</v>
      </c>
      <c r="AR371" s="67">
        <f t="shared" si="482"/>
        <v>0</v>
      </c>
      <c r="AS371" s="67">
        <f t="shared" si="482"/>
        <v>0</v>
      </c>
      <c r="AT371" s="67">
        <f t="shared" si="482"/>
        <v>0</v>
      </c>
      <c r="AU371" s="67">
        <f t="shared" si="482"/>
        <v>0</v>
      </c>
      <c r="AV371" s="67">
        <f t="shared" si="482"/>
        <v>0</v>
      </c>
      <c r="AW371" s="67">
        <f t="shared" si="482"/>
        <v>0</v>
      </c>
      <c r="AX371" s="67">
        <f t="shared" si="482"/>
        <v>0</v>
      </c>
      <c r="AY371" s="67">
        <f t="shared" si="482"/>
        <v>0</v>
      </c>
      <c r="AZ371" s="67">
        <f t="shared" si="482"/>
        <v>0</v>
      </c>
      <c r="BA371" s="67">
        <f t="shared" si="482"/>
        <v>0</v>
      </c>
      <c r="BB371" s="67">
        <f t="shared" si="482"/>
        <v>0</v>
      </c>
      <c r="BC371" s="67">
        <f t="shared" si="482"/>
        <v>0</v>
      </c>
      <c r="BD371" s="67">
        <f t="shared" si="482"/>
        <v>0</v>
      </c>
      <c r="BE371" s="67">
        <f t="shared" si="482"/>
        <v>0</v>
      </c>
      <c r="BF371" s="67">
        <f t="shared" si="482"/>
        <v>0</v>
      </c>
      <c r="BG371" s="62"/>
      <c r="BH371" s="64">
        <f t="shared" ca="1" si="479"/>
        <v>0</v>
      </c>
      <c r="BI371" s="64">
        <f t="shared" ca="1" si="479"/>
        <v>0</v>
      </c>
      <c r="BJ371" s="64">
        <f t="shared" ca="1" si="479"/>
        <v>0</v>
      </c>
      <c r="BK371" s="64">
        <f t="shared" ca="1" si="479"/>
        <v>0</v>
      </c>
      <c r="BL371" s="64">
        <f t="shared" ca="1" si="479"/>
        <v>0</v>
      </c>
      <c r="BM371" s="64">
        <f t="shared" ca="1" si="479"/>
        <v>0</v>
      </c>
      <c r="BN371" s="64">
        <f t="shared" ca="1" si="479"/>
        <v>0</v>
      </c>
      <c r="BO371" s="64">
        <f t="shared" ca="1" si="479"/>
        <v>0</v>
      </c>
      <c r="BP371" s="64">
        <f t="shared" ca="1" si="479"/>
        <v>0</v>
      </c>
      <c r="BQ371" s="64">
        <f t="shared" ca="1" si="479"/>
        <v>0</v>
      </c>
      <c r="BR371" s="64">
        <f t="shared" ca="1" si="479"/>
        <v>0</v>
      </c>
      <c r="BS371" s="64">
        <f t="shared" ca="1" si="479"/>
        <v>0</v>
      </c>
      <c r="BT371" s="64">
        <f t="shared" ca="1" si="479"/>
        <v>0</v>
      </c>
      <c r="BU371" s="64">
        <f t="shared" ca="1" si="479"/>
        <v>0</v>
      </c>
      <c r="BV371" s="64">
        <f t="shared" ca="1" si="479"/>
        <v>0</v>
      </c>
      <c r="BW371" s="64">
        <f t="shared" ca="1" si="479"/>
        <v>0</v>
      </c>
      <c r="BX371" s="62"/>
      <c r="BY371" s="64">
        <f t="shared" ca="1" si="480"/>
        <v>0</v>
      </c>
      <c r="BZ371" s="64">
        <f t="shared" ca="1" si="480"/>
        <v>0</v>
      </c>
      <c r="CA371" s="64">
        <f t="shared" ca="1" si="480"/>
        <v>0</v>
      </c>
      <c r="CB371" s="64">
        <f t="shared" ca="1" si="480"/>
        <v>0</v>
      </c>
      <c r="CC371" s="62"/>
      <c r="CD371" s="62"/>
      <c r="CE371" s="62"/>
      <c r="CF371" s="62"/>
      <c r="CG371" s="62"/>
      <c r="CH371" s="62"/>
      <c r="CI371" s="62"/>
      <c r="CJ371" s="62"/>
      <c r="CK371" s="62"/>
      <c r="CL371" s="62"/>
      <c r="CM371" s="62"/>
      <c r="CN371" s="62"/>
      <c r="CO371" s="62"/>
      <c r="CP371" s="62"/>
      <c r="CQ371" s="62"/>
      <c r="CR371" s="62"/>
      <c r="CS371" s="62"/>
      <c r="CT371" s="62"/>
      <c r="CU371" s="62"/>
      <c r="CV371" s="62"/>
      <c r="CW371" s="62"/>
      <c r="CX371" s="62"/>
      <c r="CY371" s="62"/>
      <c r="CZ371" s="62"/>
      <c r="DA371" s="62"/>
      <c r="DB371" s="62"/>
      <c r="DC371" s="62"/>
      <c r="DD371" s="62"/>
      <c r="DE371" s="62"/>
      <c r="DF371" s="62"/>
      <c r="DG371" s="62"/>
      <c r="DH371" s="62"/>
      <c r="DI371" s="62"/>
      <c r="DJ371" s="62"/>
      <c r="DK371" s="62"/>
    </row>
    <row r="372" spans="2:115" hidden="1" outlineLevel="1">
      <c r="B372" s="62" t="s">
        <v>566</v>
      </c>
      <c r="C372" s="63" t="str">
        <f>'Get Started'!$D$8</f>
        <v>$</v>
      </c>
      <c r="D372" s="62" t="s">
        <v>562</v>
      </c>
      <c r="L372" s="124">
        <f ca="1">IF('Get Started'!$D68="monthly",1,IF('Get Started'!$D68="annual",IF(L10=1,1,0),IF('Get Started'!$D68="quarterly",IF(OR(L10=4,L10=7,L10=10,L10=1),1,0))))*-1*SUM(L369:L371)</f>
        <v>0</v>
      </c>
      <c r="M372" s="124">
        <f ca="1">IF('Get Started'!$D68="monthly",1,IF('Get Started'!$D68="annual",IF(M10=1,1,0),IF('Get Started'!$D68="quarterly",IF(OR(M10=4,M10=7,M10=10,M10=1),1,0))))*-1*SUM(M369:M371)</f>
        <v>0</v>
      </c>
      <c r="N372" s="124">
        <f ca="1">IF('Get Started'!$D68="monthly",1,IF('Get Started'!$D68="annual",IF(N10=1,1,0),IF('Get Started'!$D68="quarterly",IF(OR(N10=4,N10=7,N10=10,N10=1),1,0))))*-1*SUM(N369:N371)</f>
        <v>0</v>
      </c>
      <c r="O372" s="124">
        <f ca="1">IF('Get Started'!$D68="monthly",1,IF('Get Started'!$D68="annual",IF(O10=1,1,0),IF('Get Started'!$D68="quarterly",IF(OR(O10=4,O10=7,O10=10,O10=1),1,0))))*-1*SUM(O369:O371)</f>
        <v>0</v>
      </c>
      <c r="P372" s="124">
        <f ca="1">IF('Get Started'!$D68="monthly",1,IF('Get Started'!$D68="annual",IF(P10=1,1,0),IF('Get Started'!$D68="quarterly",IF(OR(P10=4,P10=7,P10=10,P10=1),1,0))))*-1*SUM(P369:P371)</f>
        <v>0</v>
      </c>
      <c r="Q372" s="124">
        <f ca="1">IF('Get Started'!$D68="monthly",1,IF('Get Started'!$D68="annual",IF(Q10=1,1,0),IF('Get Started'!$D68="quarterly",IF(OR(Q10=4,Q10=7,Q10=10,Q10=1),1,0))))*-1*SUM(Q369:Q371)</f>
        <v>0</v>
      </c>
      <c r="R372" s="124">
        <f ca="1">IF('Get Started'!$D68="monthly",1,IF('Get Started'!$D68="annual",IF(R10=1,1,0),IF('Get Started'!$D68="quarterly",IF(OR(R10=4,R10=7,R10=10,R10=1),1,0))))*-1*SUM(R369:R371)</f>
        <v>0</v>
      </c>
      <c r="S372" s="124">
        <f ca="1">IF('Get Started'!$D68="monthly",1,IF('Get Started'!$D68="annual",IF(S10=1,1,0),IF('Get Started'!$D68="quarterly",IF(OR(S10=4,S10=7,S10=10,S10=1),1,0))))*-1*SUM(S369:S371)</f>
        <v>0</v>
      </c>
      <c r="T372" s="124">
        <f ca="1">IF('Get Started'!$D68="monthly",1,IF('Get Started'!$D68="annual",IF(T10=1,1,0),IF('Get Started'!$D68="quarterly",IF(OR(T10=4,T10=7,T10=10,T10=1),1,0))))*-1*SUM(T369:T371)</f>
        <v>0</v>
      </c>
      <c r="U372" s="124">
        <f ca="1">IF('Get Started'!$D68="monthly",1,IF('Get Started'!$D68="annual",IF(U10=1,1,0),IF('Get Started'!$D68="quarterly",IF(OR(U10=4,U10=7,U10=10,U10=1),1,0))))*-1*SUM(U369:U371)</f>
        <v>0</v>
      </c>
      <c r="V372" s="124">
        <f ca="1">IF('Get Started'!$D68="monthly",1,IF('Get Started'!$D68="annual",IF(V10=1,1,0),IF('Get Started'!$D68="quarterly",IF(OR(V10=4,V10=7,V10=10,V10=1),1,0))))*-1*SUM(V369:V371)</f>
        <v>0</v>
      </c>
      <c r="W372" s="124">
        <f ca="1">IF('Get Started'!$D68="monthly",1,IF('Get Started'!$D68="annual",IF(W10=1,1,0),IF('Get Started'!$D68="quarterly",IF(OR(W10=4,W10=7,W10=10,W10=1),1,0))))*-1*SUM(W369:W371)</f>
        <v>0</v>
      </c>
      <c r="X372" s="124">
        <f ca="1">IF('Get Started'!$D68="monthly",1,IF('Get Started'!$D68="annual",IF(X10=1,1,0),IF('Get Started'!$D68="quarterly",IF(OR(X10=4,X10=7,X10=10,X10=1),1,0))))*-1*SUM(X369:X371)</f>
        <v>0</v>
      </c>
      <c r="Y372" s="124">
        <f ca="1">IF('Get Started'!$D68="monthly",1,IF('Get Started'!$D68="annual",IF(Y10=1,1,0),IF('Get Started'!$D68="quarterly",IF(OR(Y10=4,Y10=7,Y10=10,Y10=1),1,0))))*-1*SUM(Y369:Y371)</f>
        <v>0</v>
      </c>
      <c r="Z372" s="124">
        <f ca="1">IF('Get Started'!$D68="monthly",1,IF('Get Started'!$D68="annual",IF(Z10=1,1,0),IF('Get Started'!$D68="quarterly",IF(OR(Z10=4,Z10=7,Z10=10,Z10=1),1,0))))*-1*SUM(Z369:Z371)</f>
        <v>0</v>
      </c>
      <c r="AA372" s="124">
        <f ca="1">IF('Get Started'!$D68="monthly",1,IF('Get Started'!$D68="annual",IF(AA10=1,1,0),IF('Get Started'!$D68="quarterly",IF(OR(AA10=4,AA10=7,AA10=10,AA10=1),1,0))))*-1*SUM(AA369:AA371)</f>
        <v>0</v>
      </c>
      <c r="AB372" s="124">
        <f ca="1">IF('Get Started'!$D68="monthly",1,IF('Get Started'!$D68="annual",IF(AB10=1,1,0),IF('Get Started'!$D68="quarterly",IF(OR(AB10=4,AB10=7,AB10=10,AB10=1),1,0))))*-1*SUM(AB369:AB371)</f>
        <v>0</v>
      </c>
      <c r="AC372" s="124">
        <f ca="1">IF('Get Started'!$D68="monthly",1,IF('Get Started'!$D68="annual",IF(AC10=1,1,0),IF('Get Started'!$D68="quarterly",IF(OR(AC10=4,AC10=7,AC10=10,AC10=1),1,0))))*-1*SUM(AC369:AC371)</f>
        <v>0</v>
      </c>
      <c r="AD372" s="124">
        <f ca="1">IF('Get Started'!$D68="monthly",1,IF('Get Started'!$D68="annual",IF(AD10=1,1,0),IF('Get Started'!$D68="quarterly",IF(OR(AD10=4,AD10=7,AD10=10,AD10=1),1,0))))*-1*SUM(AD369:AD371)</f>
        <v>0</v>
      </c>
      <c r="AE372" s="124">
        <f ca="1">IF('Get Started'!$D68="monthly",1,IF('Get Started'!$D68="annual",IF(AE10=1,1,0),IF('Get Started'!$D68="quarterly",IF(OR(AE10=4,AE10=7,AE10=10,AE10=1),1,0))))*-1*SUM(AE369:AE371)</f>
        <v>0</v>
      </c>
      <c r="AF372" s="124">
        <f ca="1">IF('Get Started'!$D68="monthly",1,IF('Get Started'!$D68="annual",IF(AF10=1,1,0),IF('Get Started'!$D68="quarterly",IF(OR(AF10=4,AF10=7,AF10=10,AF10=1),1,0))))*-1*SUM(AF369:AF371)</f>
        <v>0</v>
      </c>
      <c r="AG372" s="124">
        <f ca="1">IF('Get Started'!$D68="monthly",1,IF('Get Started'!$D68="annual",IF(AG10=1,1,0),IF('Get Started'!$D68="quarterly",IF(OR(AG10=4,AG10=7,AG10=10,AG10=1),1,0))))*-1*SUM(AG369:AG371)</f>
        <v>0</v>
      </c>
      <c r="AH372" s="124">
        <f ca="1">IF('Get Started'!$D68="monthly",1,IF('Get Started'!$D68="annual",IF(AH10=1,1,0),IF('Get Started'!$D68="quarterly",IF(OR(AH10=4,AH10=7,AH10=10,AH10=1),1,0))))*-1*SUM(AH369:AH371)</f>
        <v>0</v>
      </c>
      <c r="AI372" s="124">
        <f ca="1">IF('Get Started'!$D68="monthly",1,IF('Get Started'!$D68="annual",IF(AI10=1,1,0),IF('Get Started'!$D68="quarterly",IF(OR(AI10=4,AI10=7,AI10=10,AI10=1),1,0))))*-1*SUM(AI369:AI371)</f>
        <v>0</v>
      </c>
      <c r="AJ372" s="124">
        <f ca="1">IF('Get Started'!$D68="monthly",1,IF('Get Started'!$D68="annual",IF(AJ10=1,1,0),IF('Get Started'!$D68="quarterly",IF(OR(AJ10=4,AJ10=7,AJ10=10,AJ10=1),1,0))))*-1*SUM(AJ369:AJ371)</f>
        <v>0</v>
      </c>
      <c r="AK372" s="124">
        <f ca="1">IF('Get Started'!$D68="monthly",1,IF('Get Started'!$D68="annual",IF(AK10=1,1,0),IF('Get Started'!$D68="quarterly",IF(OR(AK10=4,AK10=7,AK10=10,AK10=1),1,0))))*-1*SUM(AK369:AK371)</f>
        <v>0</v>
      </c>
      <c r="AL372" s="124">
        <f ca="1">IF('Get Started'!$D68="monthly",1,IF('Get Started'!$D68="annual",IF(AL10=1,1,0),IF('Get Started'!$D68="quarterly",IF(OR(AL10=4,AL10=7,AL10=10,AL10=1),1,0))))*-1*SUM(AL369:AL371)</f>
        <v>0</v>
      </c>
      <c r="AM372" s="124">
        <f ca="1">IF('Get Started'!$D68="monthly",1,IF('Get Started'!$D68="annual",IF(AM10=1,1,0),IF('Get Started'!$D68="quarterly",IF(OR(AM10=4,AM10=7,AM10=10,AM10=1),1,0))))*-1*SUM(AM369:AM371)</f>
        <v>0</v>
      </c>
      <c r="AN372" s="124">
        <f ca="1">IF('Get Started'!$D68="monthly",1,IF('Get Started'!$D68="annual",IF(AN10=1,1,0),IF('Get Started'!$D68="quarterly",IF(OR(AN10=4,AN10=7,AN10=10,AN10=1),1,0))))*-1*SUM(AN369:AN371)</f>
        <v>0</v>
      </c>
      <c r="AO372" s="124">
        <f ca="1">IF('Get Started'!$D68="monthly",1,IF('Get Started'!$D68="annual",IF(AO10=1,1,0),IF('Get Started'!$D68="quarterly",IF(OR(AO10=4,AO10=7,AO10=10,AO10=1),1,0))))*-1*SUM(AO369:AO371)</f>
        <v>0</v>
      </c>
      <c r="AP372" s="124">
        <f ca="1">IF('Get Started'!$D68="monthly",1,IF('Get Started'!$D68="annual",IF(AP10=1,1,0),IF('Get Started'!$D68="quarterly",IF(OR(AP10=4,AP10=7,AP10=10,AP10=1),1,0))))*-1*SUM(AP369:AP371)</f>
        <v>0</v>
      </c>
      <c r="AQ372" s="124">
        <f ca="1">IF('Get Started'!$D68="monthly",1,IF('Get Started'!$D68="annual",IF(AQ10=1,1,0),IF('Get Started'!$D68="quarterly",IF(OR(AQ10=4,AQ10=7,AQ10=10,AQ10=1),1,0))))*-1*SUM(AQ369:AQ371)</f>
        <v>0</v>
      </c>
      <c r="AR372" s="124">
        <f ca="1">IF('Get Started'!$D68="monthly",1,IF('Get Started'!$D68="annual",IF(AR10=1,1,0),IF('Get Started'!$D68="quarterly",IF(OR(AR10=4,AR10=7,AR10=10,AR10=1),1,0))))*-1*SUM(AR369:AR371)</f>
        <v>0</v>
      </c>
      <c r="AS372" s="124">
        <f ca="1">IF('Get Started'!$D68="monthly",1,IF('Get Started'!$D68="annual",IF(AS10=1,1,0),IF('Get Started'!$D68="quarterly",IF(OR(AS10=4,AS10=7,AS10=10,AS10=1),1,0))))*-1*SUM(AS369:AS371)</f>
        <v>0</v>
      </c>
      <c r="AT372" s="124">
        <f ca="1">IF('Get Started'!$D68="monthly",1,IF('Get Started'!$D68="annual",IF(AT10=1,1,0),IF('Get Started'!$D68="quarterly",IF(OR(AT10=4,AT10=7,AT10=10,AT10=1),1,0))))*-1*SUM(AT369:AT371)</f>
        <v>0</v>
      </c>
      <c r="AU372" s="124">
        <f ca="1">IF('Get Started'!$D68="monthly",1,IF('Get Started'!$D68="annual",IF(AU10=1,1,0),IF('Get Started'!$D68="quarterly",IF(OR(AU10=4,AU10=7,AU10=10,AU10=1),1,0))))*-1*SUM(AU369:AU371)</f>
        <v>0</v>
      </c>
      <c r="AV372" s="124">
        <f ca="1">IF('Get Started'!$D68="monthly",1,IF('Get Started'!$D68="annual",IF(AV10=1,1,0),IF('Get Started'!$D68="quarterly",IF(OR(AV10=4,AV10=7,AV10=10,AV10=1),1,0))))*-1*SUM(AV369:AV371)</f>
        <v>0</v>
      </c>
      <c r="AW372" s="124">
        <f ca="1">IF('Get Started'!$D68="monthly",1,IF('Get Started'!$D68="annual",IF(AW10=1,1,0),IF('Get Started'!$D68="quarterly",IF(OR(AW10=4,AW10=7,AW10=10,AW10=1),1,0))))*-1*SUM(AW369:AW371)</f>
        <v>0</v>
      </c>
      <c r="AX372" s="124">
        <f ca="1">IF('Get Started'!$D68="monthly",1,IF('Get Started'!$D68="annual",IF(AX10=1,1,0),IF('Get Started'!$D68="quarterly",IF(OR(AX10=4,AX10=7,AX10=10,AX10=1),1,0))))*-1*SUM(AX369:AX371)</f>
        <v>0</v>
      </c>
      <c r="AY372" s="124">
        <f ca="1">IF('Get Started'!$D68="monthly",1,IF('Get Started'!$D68="annual",IF(AY10=1,1,0),IF('Get Started'!$D68="quarterly",IF(OR(AY10=4,AY10=7,AY10=10,AY10=1),1,0))))*-1*SUM(AY369:AY371)</f>
        <v>0</v>
      </c>
      <c r="AZ372" s="124">
        <f ca="1">IF('Get Started'!$D68="monthly",1,IF('Get Started'!$D68="annual",IF(AZ10=1,1,0),IF('Get Started'!$D68="quarterly",IF(OR(AZ10=4,AZ10=7,AZ10=10,AZ10=1),1,0))))*-1*SUM(AZ369:AZ371)</f>
        <v>0</v>
      </c>
      <c r="BA372" s="124">
        <f ca="1">IF('Get Started'!$D68="monthly",1,IF('Get Started'!$D68="annual",IF(BA10=1,1,0),IF('Get Started'!$D68="quarterly",IF(OR(BA10=4,BA10=7,BA10=10,BA10=1),1,0))))*-1*SUM(BA369:BA371)</f>
        <v>0</v>
      </c>
      <c r="BB372" s="124">
        <f ca="1">IF('Get Started'!$D68="monthly",1,IF('Get Started'!$D68="annual",IF(BB10=1,1,0),IF('Get Started'!$D68="quarterly",IF(OR(BB10=4,BB10=7,BB10=10,BB10=1),1,0))))*-1*SUM(BB369:BB371)</f>
        <v>0</v>
      </c>
      <c r="BC372" s="124">
        <f ca="1">IF('Get Started'!$D68="monthly",1,IF('Get Started'!$D68="annual",IF(BC10=1,1,0),IF('Get Started'!$D68="quarterly",IF(OR(BC10=4,BC10=7,BC10=10,BC10=1),1,0))))*-1*SUM(BC369:BC371)</f>
        <v>0</v>
      </c>
      <c r="BD372" s="124">
        <f ca="1">IF('Get Started'!$D68="monthly",1,IF('Get Started'!$D68="annual",IF(BD10=1,1,0),IF('Get Started'!$D68="quarterly",IF(OR(BD10=4,BD10=7,BD10=10,BD10=1),1,0))))*-1*SUM(BD369:BD371)</f>
        <v>0</v>
      </c>
      <c r="BE372" s="124">
        <f ca="1">IF('Get Started'!$D68="monthly",1,IF('Get Started'!$D68="annual",IF(BE10=1,1,0),IF('Get Started'!$D68="quarterly",IF(OR(BE10=4,BE10=7,BE10=10,BE10=1),1,0))))*-1*SUM(BE369:BE371)</f>
        <v>0</v>
      </c>
      <c r="BF372" s="124">
        <f ca="1">IF('Get Started'!$D68="monthly",1,IF('Get Started'!$D68="annual",IF(BF10=1,1,0),IF('Get Started'!$D68="quarterly",IF(OR(BF10=4,BF10=7,BF10=10,BF10=1),1,0))))*-1*SUM(BF369:BF371)</f>
        <v>0</v>
      </c>
      <c r="BG372" s="62"/>
      <c r="BH372" s="64">
        <f t="shared" ca="1" si="479"/>
        <v>0</v>
      </c>
      <c r="BI372" s="64">
        <f t="shared" ca="1" si="479"/>
        <v>0</v>
      </c>
      <c r="BJ372" s="64">
        <f t="shared" ca="1" si="479"/>
        <v>0</v>
      </c>
      <c r="BK372" s="64">
        <f t="shared" ca="1" si="479"/>
        <v>0</v>
      </c>
      <c r="BL372" s="64">
        <f t="shared" ca="1" si="479"/>
        <v>0</v>
      </c>
      <c r="BM372" s="64">
        <f t="shared" ca="1" si="479"/>
        <v>0</v>
      </c>
      <c r="BN372" s="64">
        <f t="shared" ca="1" si="479"/>
        <v>0</v>
      </c>
      <c r="BO372" s="64">
        <f t="shared" ca="1" si="479"/>
        <v>0</v>
      </c>
      <c r="BP372" s="64">
        <f t="shared" ca="1" si="479"/>
        <v>0</v>
      </c>
      <c r="BQ372" s="64">
        <f t="shared" ca="1" si="479"/>
        <v>0</v>
      </c>
      <c r="BR372" s="64">
        <f t="shared" ca="1" si="479"/>
        <v>0</v>
      </c>
      <c r="BS372" s="64">
        <f t="shared" ca="1" si="479"/>
        <v>0</v>
      </c>
      <c r="BT372" s="64">
        <f t="shared" ca="1" si="479"/>
        <v>0</v>
      </c>
      <c r="BU372" s="64">
        <f t="shared" ca="1" si="479"/>
        <v>0</v>
      </c>
      <c r="BV372" s="64">
        <f t="shared" ca="1" si="479"/>
        <v>0</v>
      </c>
      <c r="BW372" s="64">
        <f t="shared" ca="1" si="479"/>
        <v>0</v>
      </c>
      <c r="BX372" s="62"/>
      <c r="BY372" s="64">
        <f t="shared" ca="1" si="480"/>
        <v>0</v>
      </c>
      <c r="BZ372" s="64">
        <f t="shared" ca="1" si="480"/>
        <v>0</v>
      </c>
      <c r="CA372" s="64">
        <f t="shared" ca="1" si="480"/>
        <v>0</v>
      </c>
      <c r="CB372" s="64">
        <f t="shared" ca="1" si="480"/>
        <v>0</v>
      </c>
      <c r="CC372" s="62"/>
      <c r="CD372" s="62"/>
      <c r="CE372" s="62"/>
      <c r="CF372" s="62"/>
      <c r="CG372" s="62"/>
      <c r="CH372" s="62"/>
      <c r="CI372" s="62"/>
      <c r="CJ372" s="62"/>
      <c r="CK372" s="62"/>
      <c r="CL372" s="62"/>
      <c r="CM372" s="62"/>
      <c r="CN372" s="62"/>
      <c r="CO372" s="62"/>
      <c r="CP372" s="62"/>
      <c r="CQ372" s="62"/>
      <c r="CR372" s="62"/>
      <c r="CS372" s="62"/>
      <c r="CT372" s="62"/>
      <c r="CU372" s="62"/>
      <c r="CV372" s="62"/>
      <c r="CW372" s="62"/>
      <c r="CX372" s="62"/>
      <c r="CY372" s="62"/>
      <c r="CZ372" s="62"/>
      <c r="DA372" s="62"/>
      <c r="DB372" s="62"/>
      <c r="DC372" s="62"/>
      <c r="DD372" s="62"/>
      <c r="DE372" s="62"/>
      <c r="DF372" s="62"/>
      <c r="DG372" s="62"/>
      <c r="DH372" s="62"/>
      <c r="DI372" s="62"/>
      <c r="DJ372" s="62"/>
      <c r="DK372" s="62"/>
    </row>
    <row r="373" spans="2:115" hidden="1" outlineLevel="1">
      <c r="B373" s="26" t="s">
        <v>552</v>
      </c>
      <c r="C373" s="63" t="str">
        <f>'Get Started'!$D$8</f>
        <v>$</v>
      </c>
      <c r="D373" s="62" t="s">
        <v>553</v>
      </c>
      <c r="L373" s="191">
        <f t="shared" ref="L373:BF373" ca="1" si="483">SUM(L369:L372)</f>
        <v>0</v>
      </c>
      <c r="M373" s="191">
        <f t="shared" ca="1" si="483"/>
        <v>0</v>
      </c>
      <c r="N373" s="191">
        <f t="shared" ca="1" si="483"/>
        <v>0</v>
      </c>
      <c r="O373" s="191">
        <f t="shared" ca="1" si="483"/>
        <v>0</v>
      </c>
      <c r="P373" s="191">
        <f t="shared" ca="1" si="483"/>
        <v>0</v>
      </c>
      <c r="Q373" s="191">
        <f t="shared" ca="1" si="483"/>
        <v>0</v>
      </c>
      <c r="R373" s="191">
        <f t="shared" ca="1" si="483"/>
        <v>0</v>
      </c>
      <c r="S373" s="191">
        <f t="shared" ca="1" si="483"/>
        <v>0</v>
      </c>
      <c r="T373" s="191">
        <f t="shared" ca="1" si="483"/>
        <v>0</v>
      </c>
      <c r="U373" s="191">
        <f t="shared" ca="1" si="483"/>
        <v>0</v>
      </c>
      <c r="V373" s="191">
        <f t="shared" ca="1" si="483"/>
        <v>0</v>
      </c>
      <c r="W373" s="191">
        <f t="shared" ca="1" si="483"/>
        <v>0</v>
      </c>
      <c r="X373" s="191">
        <f t="shared" ca="1" si="483"/>
        <v>0</v>
      </c>
      <c r="Y373" s="191">
        <f t="shared" ca="1" si="483"/>
        <v>0</v>
      </c>
      <c r="Z373" s="191">
        <f t="shared" ca="1" si="483"/>
        <v>0</v>
      </c>
      <c r="AA373" s="191">
        <f t="shared" ca="1" si="483"/>
        <v>0</v>
      </c>
      <c r="AB373" s="191">
        <f t="shared" ca="1" si="483"/>
        <v>0</v>
      </c>
      <c r="AC373" s="191">
        <f t="shared" ca="1" si="483"/>
        <v>0</v>
      </c>
      <c r="AD373" s="191">
        <f t="shared" ca="1" si="483"/>
        <v>0</v>
      </c>
      <c r="AE373" s="191">
        <f t="shared" ca="1" si="483"/>
        <v>0</v>
      </c>
      <c r="AF373" s="191">
        <f t="shared" ca="1" si="483"/>
        <v>0</v>
      </c>
      <c r="AG373" s="191">
        <f t="shared" ca="1" si="483"/>
        <v>0</v>
      </c>
      <c r="AH373" s="191">
        <f t="shared" ca="1" si="483"/>
        <v>0</v>
      </c>
      <c r="AI373" s="191">
        <f t="shared" ca="1" si="483"/>
        <v>0</v>
      </c>
      <c r="AJ373" s="191">
        <f t="shared" ca="1" si="483"/>
        <v>0</v>
      </c>
      <c r="AK373" s="191">
        <f t="shared" ca="1" si="483"/>
        <v>0</v>
      </c>
      <c r="AL373" s="191">
        <f t="shared" ca="1" si="483"/>
        <v>0</v>
      </c>
      <c r="AM373" s="191">
        <f t="shared" ca="1" si="483"/>
        <v>0</v>
      </c>
      <c r="AN373" s="191">
        <f t="shared" ca="1" si="483"/>
        <v>0</v>
      </c>
      <c r="AO373" s="191">
        <f t="shared" ca="1" si="483"/>
        <v>0</v>
      </c>
      <c r="AP373" s="191">
        <f t="shared" ca="1" si="483"/>
        <v>0</v>
      </c>
      <c r="AQ373" s="191">
        <f t="shared" ca="1" si="483"/>
        <v>0</v>
      </c>
      <c r="AR373" s="191">
        <f t="shared" ca="1" si="483"/>
        <v>0</v>
      </c>
      <c r="AS373" s="191">
        <f t="shared" ca="1" si="483"/>
        <v>0</v>
      </c>
      <c r="AT373" s="191">
        <f t="shared" ca="1" si="483"/>
        <v>0</v>
      </c>
      <c r="AU373" s="191">
        <f t="shared" ca="1" si="483"/>
        <v>0</v>
      </c>
      <c r="AV373" s="191">
        <f t="shared" ca="1" si="483"/>
        <v>0</v>
      </c>
      <c r="AW373" s="191">
        <f t="shared" ca="1" si="483"/>
        <v>0</v>
      </c>
      <c r="AX373" s="191">
        <f t="shared" ca="1" si="483"/>
        <v>0</v>
      </c>
      <c r="AY373" s="191">
        <f t="shared" ca="1" si="483"/>
        <v>0</v>
      </c>
      <c r="AZ373" s="191">
        <f t="shared" ca="1" si="483"/>
        <v>0</v>
      </c>
      <c r="BA373" s="191">
        <f t="shared" ca="1" si="483"/>
        <v>0</v>
      </c>
      <c r="BB373" s="191">
        <f t="shared" ca="1" si="483"/>
        <v>0</v>
      </c>
      <c r="BC373" s="191">
        <f t="shared" ca="1" si="483"/>
        <v>0</v>
      </c>
      <c r="BD373" s="191">
        <f t="shared" ca="1" si="483"/>
        <v>0</v>
      </c>
      <c r="BE373" s="191">
        <f t="shared" ca="1" si="483"/>
        <v>0</v>
      </c>
      <c r="BF373" s="191">
        <f t="shared" ca="1" si="483"/>
        <v>0</v>
      </c>
      <c r="BG373" s="62"/>
      <c r="BH373" s="191">
        <f t="shared" ref="BH373:BW373" ca="1" si="484">SUM(BH369:BH372)</f>
        <v>0</v>
      </c>
      <c r="BI373" s="191">
        <f t="shared" ca="1" si="484"/>
        <v>0</v>
      </c>
      <c r="BJ373" s="191">
        <f t="shared" ca="1" si="484"/>
        <v>0</v>
      </c>
      <c r="BK373" s="191">
        <f t="shared" ca="1" si="484"/>
        <v>0</v>
      </c>
      <c r="BL373" s="191">
        <f t="shared" ca="1" si="484"/>
        <v>0</v>
      </c>
      <c r="BM373" s="191">
        <f t="shared" ca="1" si="484"/>
        <v>0</v>
      </c>
      <c r="BN373" s="191">
        <f t="shared" ca="1" si="484"/>
        <v>0</v>
      </c>
      <c r="BO373" s="191">
        <f t="shared" ca="1" si="484"/>
        <v>0</v>
      </c>
      <c r="BP373" s="191">
        <f t="shared" ca="1" si="484"/>
        <v>0</v>
      </c>
      <c r="BQ373" s="191">
        <f t="shared" ca="1" si="484"/>
        <v>0</v>
      </c>
      <c r="BR373" s="191">
        <f t="shared" ca="1" si="484"/>
        <v>0</v>
      </c>
      <c r="BS373" s="191">
        <f t="shared" ca="1" si="484"/>
        <v>0</v>
      </c>
      <c r="BT373" s="191">
        <f t="shared" ca="1" si="484"/>
        <v>0</v>
      </c>
      <c r="BU373" s="191">
        <f t="shared" ca="1" si="484"/>
        <v>0</v>
      </c>
      <c r="BV373" s="191">
        <f t="shared" ca="1" si="484"/>
        <v>0</v>
      </c>
      <c r="BW373" s="191">
        <f t="shared" ca="1" si="484"/>
        <v>0</v>
      </c>
      <c r="BX373" s="62"/>
      <c r="BY373" s="191">
        <f ca="1">SUM(BY369:BY372)</f>
        <v>0</v>
      </c>
      <c r="BZ373" s="191">
        <f ca="1">SUM(BZ369:BZ372)</f>
        <v>0</v>
      </c>
      <c r="CA373" s="191">
        <f ca="1">SUM(CA369:CA372)</f>
        <v>0</v>
      </c>
      <c r="CB373" s="191">
        <f ca="1">SUM(CB369:CB372)</f>
        <v>0</v>
      </c>
      <c r="CC373" s="62"/>
      <c r="CD373" s="62"/>
      <c r="CE373" s="62"/>
      <c r="CF373" s="62"/>
      <c r="CG373" s="62"/>
      <c r="CH373" s="62"/>
      <c r="CI373" s="62"/>
      <c r="CJ373" s="62"/>
      <c r="CK373" s="62"/>
      <c r="CL373" s="62"/>
      <c r="CM373" s="62"/>
      <c r="CN373" s="62"/>
      <c r="CO373" s="62"/>
      <c r="CP373" s="62"/>
      <c r="CQ373" s="62"/>
      <c r="CR373" s="62"/>
      <c r="CS373" s="62"/>
      <c r="CT373" s="62"/>
      <c r="CU373" s="62"/>
      <c r="CV373" s="62"/>
      <c r="CW373" s="62"/>
      <c r="CX373" s="62"/>
      <c r="CY373" s="62"/>
      <c r="CZ373" s="62"/>
      <c r="DA373" s="62"/>
      <c r="DB373" s="62"/>
      <c r="DC373" s="62"/>
      <c r="DD373" s="62"/>
      <c r="DE373" s="62"/>
      <c r="DF373" s="62"/>
      <c r="DG373" s="62"/>
      <c r="DH373" s="62"/>
      <c r="DI373" s="62"/>
      <c r="DJ373" s="62"/>
      <c r="DK373" s="62"/>
    </row>
    <row r="374" spans="2:115" hidden="1" outlineLevel="1">
      <c r="B374" s="62"/>
      <c r="C374" s="63"/>
      <c r="D374" s="62"/>
      <c r="L374" s="124"/>
      <c r="M374" s="124"/>
      <c r="N374" s="124"/>
      <c r="O374" s="124"/>
      <c r="BG374" s="62"/>
      <c r="BX374" s="62"/>
      <c r="CC374" s="62"/>
      <c r="CD374" s="62"/>
      <c r="CE374" s="62"/>
      <c r="CF374" s="62"/>
      <c r="CG374" s="62"/>
      <c r="CH374" s="62"/>
      <c r="CI374" s="62"/>
      <c r="CJ374" s="62"/>
      <c r="CK374" s="62"/>
      <c r="CL374" s="62"/>
      <c r="CM374" s="62"/>
      <c r="CN374" s="62"/>
      <c r="CO374" s="62"/>
      <c r="CP374" s="62"/>
      <c r="CQ374" s="62"/>
      <c r="CR374" s="62"/>
      <c r="CS374" s="62"/>
      <c r="CT374" s="62"/>
      <c r="CU374" s="62"/>
      <c r="CV374" s="62"/>
      <c r="CW374" s="62"/>
      <c r="CX374" s="62"/>
      <c r="CY374" s="62"/>
      <c r="CZ374" s="62"/>
      <c r="DA374" s="62"/>
      <c r="DB374" s="62"/>
      <c r="DC374" s="62"/>
      <c r="DD374" s="62"/>
      <c r="DE374" s="62"/>
      <c r="DF374" s="62"/>
      <c r="DG374" s="62"/>
      <c r="DH374" s="62"/>
      <c r="DI374" s="62"/>
      <c r="DJ374" s="62"/>
      <c r="DK374" s="62"/>
    </row>
    <row r="375" spans="2:115" s="124" customFormat="1" hidden="1" outlineLevel="1">
      <c r="B375" s="66" t="s">
        <v>529</v>
      </c>
      <c r="C375" s="63"/>
      <c r="D375" s="3" t="s">
        <v>530</v>
      </c>
      <c r="E375" s="62"/>
      <c r="F375" s="62"/>
      <c r="G375" s="62"/>
      <c r="H375" s="62"/>
      <c r="I375" s="62"/>
      <c r="J375" s="62"/>
      <c r="K375" s="62"/>
      <c r="BG375" s="62"/>
      <c r="BX375" s="62"/>
      <c r="CC375" s="62"/>
      <c r="CD375" s="62"/>
      <c r="CE375" s="62"/>
      <c r="CF375" s="62"/>
      <c r="CG375" s="62"/>
      <c r="CH375" s="62"/>
      <c r="CI375" s="62"/>
      <c r="CJ375" s="62"/>
      <c r="CK375" s="62"/>
      <c r="CL375" s="62"/>
      <c r="CM375" s="62"/>
      <c r="CN375" s="62"/>
      <c r="CO375" s="62"/>
      <c r="CP375" s="62"/>
      <c r="CQ375" s="62"/>
      <c r="CR375" s="62"/>
      <c r="CS375" s="62"/>
      <c r="CT375" s="62"/>
      <c r="CU375" s="62"/>
      <c r="CV375" s="62"/>
      <c r="CW375" s="62"/>
      <c r="CX375" s="62"/>
      <c r="CY375" s="62"/>
      <c r="CZ375" s="62"/>
      <c r="DA375" s="62"/>
      <c r="DB375" s="62"/>
      <c r="DC375" s="62"/>
      <c r="DD375" s="62"/>
      <c r="DE375" s="62"/>
      <c r="DF375" s="62"/>
      <c r="DG375" s="62"/>
      <c r="DH375" s="62"/>
      <c r="DI375" s="62"/>
      <c r="DJ375" s="62"/>
      <c r="DK375" s="62"/>
    </row>
    <row r="376" spans="2:115" s="124" customFormat="1" hidden="1" outlineLevel="1">
      <c r="B376" s="62" t="s">
        <v>531</v>
      </c>
      <c r="C376" s="63" t="str">
        <f>'Get Started'!$D$8</f>
        <v>$</v>
      </c>
      <c r="D376" s="62" t="s">
        <v>532</v>
      </c>
      <c r="E376" s="62"/>
      <c r="F376" s="62"/>
      <c r="G376" s="62"/>
      <c r="H376" s="62"/>
      <c r="I376" s="62"/>
      <c r="J376" s="62"/>
      <c r="K376" s="62"/>
      <c r="L376" s="124">
        <f>Statements!K69</f>
        <v>0</v>
      </c>
      <c r="M376" s="124">
        <f ca="1">L380</f>
        <v>0</v>
      </c>
      <c r="N376" s="124">
        <f t="shared" ref="N376:BF376" ca="1" si="485">M380</f>
        <v>0</v>
      </c>
      <c r="O376" s="124">
        <f t="shared" ca="1" si="485"/>
        <v>0</v>
      </c>
      <c r="P376" s="124">
        <f t="shared" ca="1" si="485"/>
        <v>0</v>
      </c>
      <c r="Q376" s="124">
        <f t="shared" ca="1" si="485"/>
        <v>0</v>
      </c>
      <c r="R376" s="124">
        <f t="shared" ca="1" si="485"/>
        <v>0</v>
      </c>
      <c r="S376" s="124">
        <f t="shared" ca="1" si="485"/>
        <v>0</v>
      </c>
      <c r="T376" s="124">
        <f t="shared" ca="1" si="485"/>
        <v>0</v>
      </c>
      <c r="U376" s="124">
        <f t="shared" ca="1" si="485"/>
        <v>0</v>
      </c>
      <c r="V376" s="124">
        <f t="shared" ca="1" si="485"/>
        <v>0</v>
      </c>
      <c r="W376" s="124">
        <f t="shared" ca="1" si="485"/>
        <v>0</v>
      </c>
      <c r="X376" s="124">
        <f t="shared" ca="1" si="485"/>
        <v>0</v>
      </c>
      <c r="Y376" s="124">
        <f t="shared" ca="1" si="485"/>
        <v>0</v>
      </c>
      <c r="Z376" s="124">
        <f t="shared" ca="1" si="485"/>
        <v>0</v>
      </c>
      <c r="AA376" s="124">
        <f t="shared" ca="1" si="485"/>
        <v>0</v>
      </c>
      <c r="AB376" s="124">
        <f t="shared" ca="1" si="485"/>
        <v>0</v>
      </c>
      <c r="AC376" s="124">
        <f t="shared" ca="1" si="485"/>
        <v>0</v>
      </c>
      <c r="AD376" s="124">
        <f t="shared" ca="1" si="485"/>
        <v>0</v>
      </c>
      <c r="AE376" s="124">
        <f t="shared" ca="1" si="485"/>
        <v>0</v>
      </c>
      <c r="AF376" s="124">
        <f t="shared" ca="1" si="485"/>
        <v>0</v>
      </c>
      <c r="AG376" s="124">
        <f t="shared" ca="1" si="485"/>
        <v>0</v>
      </c>
      <c r="AH376" s="124">
        <f t="shared" ca="1" si="485"/>
        <v>0</v>
      </c>
      <c r="AI376" s="124">
        <f t="shared" ca="1" si="485"/>
        <v>0</v>
      </c>
      <c r="AJ376" s="124">
        <f t="shared" ca="1" si="485"/>
        <v>0</v>
      </c>
      <c r="AK376" s="124">
        <f t="shared" ca="1" si="485"/>
        <v>0</v>
      </c>
      <c r="AL376" s="124">
        <f t="shared" ca="1" si="485"/>
        <v>0</v>
      </c>
      <c r="AM376" s="124">
        <f t="shared" ca="1" si="485"/>
        <v>0</v>
      </c>
      <c r="AN376" s="124">
        <f t="shared" ca="1" si="485"/>
        <v>0</v>
      </c>
      <c r="AO376" s="124">
        <f t="shared" ca="1" si="485"/>
        <v>0</v>
      </c>
      <c r="AP376" s="124">
        <f t="shared" ca="1" si="485"/>
        <v>0</v>
      </c>
      <c r="AQ376" s="124">
        <f t="shared" ca="1" si="485"/>
        <v>0</v>
      </c>
      <c r="AR376" s="124">
        <f t="shared" ca="1" si="485"/>
        <v>0</v>
      </c>
      <c r="AS376" s="124">
        <f t="shared" ca="1" si="485"/>
        <v>0</v>
      </c>
      <c r="AT376" s="124">
        <f t="shared" ca="1" si="485"/>
        <v>0</v>
      </c>
      <c r="AU376" s="124">
        <f t="shared" ca="1" si="485"/>
        <v>0</v>
      </c>
      <c r="AV376" s="124">
        <f t="shared" ca="1" si="485"/>
        <v>0</v>
      </c>
      <c r="AW376" s="124">
        <f t="shared" ca="1" si="485"/>
        <v>0</v>
      </c>
      <c r="AX376" s="124">
        <f t="shared" ca="1" si="485"/>
        <v>0</v>
      </c>
      <c r="AY376" s="124">
        <f t="shared" ca="1" si="485"/>
        <v>0</v>
      </c>
      <c r="AZ376" s="124">
        <f t="shared" ca="1" si="485"/>
        <v>0</v>
      </c>
      <c r="BA376" s="124">
        <f t="shared" ca="1" si="485"/>
        <v>0</v>
      </c>
      <c r="BB376" s="124">
        <f t="shared" ca="1" si="485"/>
        <v>0</v>
      </c>
      <c r="BC376" s="124">
        <f t="shared" ca="1" si="485"/>
        <v>0</v>
      </c>
      <c r="BD376" s="124">
        <f t="shared" ca="1" si="485"/>
        <v>0</v>
      </c>
      <c r="BE376" s="124">
        <f t="shared" ca="1" si="485"/>
        <v>0</v>
      </c>
      <c r="BF376" s="124">
        <f t="shared" ca="1" si="485"/>
        <v>0</v>
      </c>
      <c r="BG376" s="62"/>
      <c r="BH376" s="124">
        <f t="shared" ref="BH376" si="486">BG380</f>
        <v>0</v>
      </c>
      <c r="BI376" s="124">
        <f t="shared" ref="BI376:BW376" ca="1" si="487">BH380</f>
        <v>0</v>
      </c>
      <c r="BJ376" s="124">
        <f t="shared" ca="1" si="487"/>
        <v>0</v>
      </c>
      <c r="BK376" s="124">
        <f t="shared" ca="1" si="487"/>
        <v>0</v>
      </c>
      <c r="BL376" s="124">
        <f t="shared" ca="1" si="487"/>
        <v>0</v>
      </c>
      <c r="BM376" s="124">
        <f t="shared" ca="1" si="487"/>
        <v>0</v>
      </c>
      <c r="BN376" s="124">
        <f t="shared" ca="1" si="487"/>
        <v>0</v>
      </c>
      <c r="BO376" s="124">
        <f t="shared" ca="1" si="487"/>
        <v>0</v>
      </c>
      <c r="BP376" s="124">
        <f t="shared" ca="1" si="487"/>
        <v>0</v>
      </c>
      <c r="BQ376" s="124">
        <f t="shared" ca="1" si="487"/>
        <v>0</v>
      </c>
      <c r="BR376" s="124">
        <f t="shared" ca="1" si="487"/>
        <v>0</v>
      </c>
      <c r="BS376" s="124">
        <f t="shared" ca="1" si="487"/>
        <v>0</v>
      </c>
      <c r="BT376" s="124">
        <f t="shared" ca="1" si="487"/>
        <v>0</v>
      </c>
      <c r="BU376" s="124">
        <f t="shared" ca="1" si="487"/>
        <v>0</v>
      </c>
      <c r="BV376" s="124">
        <f t="shared" ca="1" si="487"/>
        <v>0</v>
      </c>
      <c r="BW376" s="124">
        <f t="shared" ca="1" si="487"/>
        <v>0</v>
      </c>
      <c r="BX376" s="62"/>
      <c r="BY376" s="124">
        <f t="shared" ref="BY376" si="488">BX380</f>
        <v>0</v>
      </c>
      <c r="BZ376" s="124">
        <f ca="1">BY380</f>
        <v>0</v>
      </c>
      <c r="CA376" s="124">
        <f ca="1">BZ380</f>
        <v>0</v>
      </c>
      <c r="CB376" s="124">
        <f ca="1">CA380</f>
        <v>0</v>
      </c>
      <c r="CC376" s="62"/>
      <c r="CD376" s="62"/>
      <c r="CE376" s="62"/>
      <c r="CF376" s="62"/>
      <c r="CG376" s="62"/>
      <c r="CH376" s="62"/>
      <c r="CI376" s="62"/>
      <c r="CJ376" s="62"/>
      <c r="CK376" s="62"/>
      <c r="CL376" s="62"/>
      <c r="CM376" s="62"/>
      <c r="CN376" s="62"/>
      <c r="CO376" s="62"/>
      <c r="CP376" s="62"/>
      <c r="CQ376" s="62"/>
      <c r="CR376" s="62"/>
      <c r="CS376" s="62"/>
      <c r="CT376" s="62"/>
      <c r="CU376" s="62"/>
      <c r="CV376" s="62"/>
      <c r="CW376" s="62"/>
      <c r="CX376" s="62"/>
      <c r="CY376" s="62"/>
      <c r="CZ376" s="62"/>
      <c r="DA376" s="62"/>
      <c r="DB376" s="62"/>
      <c r="DC376" s="62"/>
      <c r="DD376" s="62"/>
      <c r="DE376" s="62"/>
      <c r="DF376" s="62"/>
      <c r="DG376" s="62"/>
      <c r="DH376" s="62"/>
      <c r="DI376" s="62"/>
      <c r="DJ376" s="62"/>
      <c r="DK376" s="62"/>
    </row>
    <row r="377" spans="2:115" s="124" customFormat="1" hidden="1" outlineLevel="1">
      <c r="B377" s="62" t="s">
        <v>567</v>
      </c>
      <c r="C377" s="63" t="str">
        <f>'Get Started'!$D$8</f>
        <v>$</v>
      </c>
      <c r="D377" s="62" t="s">
        <v>560</v>
      </c>
      <c r="E377" s="62"/>
      <c r="F377" s="62"/>
      <c r="G377" s="62"/>
      <c r="H377" s="62"/>
      <c r="I377" s="62"/>
      <c r="J377" s="62"/>
      <c r="K377" s="62"/>
      <c r="L377" s="67">
        <f ca="1">L305*'Get Started'!$D69</f>
        <v>0</v>
      </c>
      <c r="M377" s="67">
        <f ca="1">M305*'Get Started'!$D69</f>
        <v>0</v>
      </c>
      <c r="N377" s="67">
        <f ca="1">N305*'Get Started'!$D69</f>
        <v>0</v>
      </c>
      <c r="O377" s="67">
        <f ca="1">O305*'Get Started'!$D69</f>
        <v>0</v>
      </c>
      <c r="P377" s="67">
        <f ca="1">P305*'Get Started'!$D69</f>
        <v>0</v>
      </c>
      <c r="Q377" s="67">
        <f ca="1">Q305*'Get Started'!$D69</f>
        <v>0</v>
      </c>
      <c r="R377" s="67">
        <f ca="1">R305*'Get Started'!$D69</f>
        <v>0</v>
      </c>
      <c r="S377" s="67">
        <f ca="1">S305*'Get Started'!$D69</f>
        <v>0</v>
      </c>
      <c r="T377" s="67">
        <f ca="1">T305*'Get Started'!$D69</f>
        <v>0</v>
      </c>
      <c r="U377" s="67">
        <f ca="1">U305*'Get Started'!$D69</f>
        <v>0</v>
      </c>
      <c r="V377" s="67">
        <f ca="1">V305*'Get Started'!$D69</f>
        <v>0</v>
      </c>
      <c r="W377" s="67">
        <f ca="1">W305*'Get Started'!$D69</f>
        <v>0</v>
      </c>
      <c r="X377" s="67">
        <f ca="1">X305*'Get Started'!$D69</f>
        <v>0</v>
      </c>
      <c r="Y377" s="67">
        <f ca="1">Y305*'Get Started'!$D69</f>
        <v>0</v>
      </c>
      <c r="Z377" s="67">
        <f ca="1">Z305*'Get Started'!$D69</f>
        <v>0</v>
      </c>
      <c r="AA377" s="67">
        <f ca="1">AA305*'Get Started'!$D69</f>
        <v>0</v>
      </c>
      <c r="AB377" s="67">
        <f ca="1">AB305*'Get Started'!$D69</f>
        <v>0</v>
      </c>
      <c r="AC377" s="67">
        <f ca="1">AC305*'Get Started'!$D69</f>
        <v>0</v>
      </c>
      <c r="AD377" s="67">
        <f ca="1">AD305*'Get Started'!$D69</f>
        <v>0</v>
      </c>
      <c r="AE377" s="67">
        <f ca="1">AE305*'Get Started'!$D69</f>
        <v>0</v>
      </c>
      <c r="AF377" s="67">
        <f ca="1">AF305*'Get Started'!$D69</f>
        <v>0</v>
      </c>
      <c r="AG377" s="67">
        <f ca="1">AG305*'Get Started'!$D69</f>
        <v>0</v>
      </c>
      <c r="AH377" s="67">
        <f ca="1">AH305*'Get Started'!$D69</f>
        <v>0</v>
      </c>
      <c r="AI377" s="67">
        <f ca="1">AI305*'Get Started'!$D69</f>
        <v>0</v>
      </c>
      <c r="AJ377" s="67">
        <f ca="1">AJ305*'Get Started'!$D69</f>
        <v>0</v>
      </c>
      <c r="AK377" s="67">
        <f ca="1">AK305*'Get Started'!$D69</f>
        <v>0</v>
      </c>
      <c r="AL377" s="67">
        <f ca="1">AL305*'Get Started'!$D69</f>
        <v>0</v>
      </c>
      <c r="AM377" s="67">
        <f ca="1">AM305*'Get Started'!$D69</f>
        <v>0</v>
      </c>
      <c r="AN377" s="67">
        <f ca="1">AN305*'Get Started'!$D69</f>
        <v>0</v>
      </c>
      <c r="AO377" s="67">
        <f ca="1">AO305*'Get Started'!$D69</f>
        <v>0</v>
      </c>
      <c r="AP377" s="67">
        <f ca="1">AP305*'Get Started'!$D69</f>
        <v>0</v>
      </c>
      <c r="AQ377" s="67">
        <f ca="1">AQ305*'Get Started'!$D69</f>
        <v>0</v>
      </c>
      <c r="AR377" s="67">
        <f ca="1">AR305*'Get Started'!$D69</f>
        <v>0</v>
      </c>
      <c r="AS377" s="67">
        <f ca="1">AS305*'Get Started'!$D69</f>
        <v>0</v>
      </c>
      <c r="AT377" s="67">
        <f ca="1">AT305*'Get Started'!$D69</f>
        <v>0</v>
      </c>
      <c r="AU377" s="67">
        <f ca="1">AU305*'Get Started'!$D69</f>
        <v>0</v>
      </c>
      <c r="AV377" s="67">
        <f ca="1">AV305*'Get Started'!$D69</f>
        <v>0</v>
      </c>
      <c r="AW377" s="67">
        <f ca="1">AW305*'Get Started'!$D69</f>
        <v>0</v>
      </c>
      <c r="AX377" s="67">
        <f ca="1">AX305*'Get Started'!$D69</f>
        <v>0</v>
      </c>
      <c r="AY377" s="67">
        <f ca="1">AY305*'Get Started'!$D69</f>
        <v>0</v>
      </c>
      <c r="AZ377" s="67">
        <f ca="1">AZ305*'Get Started'!$D69</f>
        <v>0</v>
      </c>
      <c r="BA377" s="67">
        <f ca="1">BA305*'Get Started'!$D69</f>
        <v>0</v>
      </c>
      <c r="BB377" s="67">
        <f ca="1">BB305*'Get Started'!$D69</f>
        <v>0</v>
      </c>
      <c r="BC377" s="67">
        <f ca="1">BC305*'Get Started'!$D69</f>
        <v>0</v>
      </c>
      <c r="BD377" s="67">
        <f ca="1">BD305*'Get Started'!$D69</f>
        <v>0</v>
      </c>
      <c r="BE377" s="67">
        <f ca="1">BE305*'Get Started'!$D69</f>
        <v>0</v>
      </c>
      <c r="BF377" s="67">
        <f ca="1">BF305*'Get Started'!$D69</f>
        <v>0</v>
      </c>
      <c r="BG377" s="62"/>
      <c r="BH377" s="64">
        <f t="shared" ref="BH377:BW379" ca="1" si="489">SUMIFS($L377:$BF377,$L$6:$BF$6,BH$6,$L$7:$BF$7,BH$7)</f>
        <v>0</v>
      </c>
      <c r="BI377" s="64">
        <f t="shared" ca="1" si="489"/>
        <v>0</v>
      </c>
      <c r="BJ377" s="64">
        <f t="shared" ca="1" si="489"/>
        <v>0</v>
      </c>
      <c r="BK377" s="64">
        <f t="shared" ca="1" si="489"/>
        <v>0</v>
      </c>
      <c r="BL377" s="64">
        <f t="shared" ca="1" si="489"/>
        <v>0</v>
      </c>
      <c r="BM377" s="64">
        <f t="shared" ca="1" si="489"/>
        <v>0</v>
      </c>
      <c r="BN377" s="64">
        <f t="shared" ca="1" si="489"/>
        <v>0</v>
      </c>
      <c r="BO377" s="64">
        <f t="shared" ca="1" si="489"/>
        <v>0</v>
      </c>
      <c r="BP377" s="64">
        <f t="shared" ca="1" si="489"/>
        <v>0</v>
      </c>
      <c r="BQ377" s="64">
        <f t="shared" ca="1" si="489"/>
        <v>0</v>
      </c>
      <c r="BR377" s="64">
        <f t="shared" ca="1" si="489"/>
        <v>0</v>
      </c>
      <c r="BS377" s="64">
        <f t="shared" ca="1" si="489"/>
        <v>0</v>
      </c>
      <c r="BT377" s="64">
        <f t="shared" ca="1" si="489"/>
        <v>0</v>
      </c>
      <c r="BU377" s="64">
        <f t="shared" ca="1" si="489"/>
        <v>0</v>
      </c>
      <c r="BV377" s="64">
        <f t="shared" ca="1" si="489"/>
        <v>0</v>
      </c>
      <c r="BW377" s="64">
        <f t="shared" ca="1" si="489"/>
        <v>0</v>
      </c>
      <c r="BX377" s="62"/>
      <c r="BY377" s="64">
        <f t="shared" ref="BY377:CB379" ca="1" si="490">SUMIFS($L377:$BF377,$L$6:$BF$6,BY$6)</f>
        <v>0</v>
      </c>
      <c r="BZ377" s="64">
        <f t="shared" ca="1" si="490"/>
        <v>0</v>
      </c>
      <c r="CA377" s="64">
        <f t="shared" ca="1" si="490"/>
        <v>0</v>
      </c>
      <c r="CB377" s="64">
        <f t="shared" ca="1" si="490"/>
        <v>0</v>
      </c>
      <c r="CC377" s="62"/>
      <c r="CD377" s="62"/>
      <c r="CE377" s="62"/>
      <c r="CF377" s="62"/>
      <c r="CG377" s="62"/>
      <c r="CH377" s="62"/>
      <c r="CI377" s="62"/>
      <c r="CJ377" s="62"/>
      <c r="CK377" s="62"/>
      <c r="CL377" s="62"/>
      <c r="CM377" s="62"/>
      <c r="CN377" s="62"/>
      <c r="CO377" s="62"/>
      <c r="CP377" s="62"/>
      <c r="CQ377" s="62"/>
      <c r="CR377" s="62"/>
      <c r="CS377" s="62"/>
      <c r="CT377" s="62"/>
      <c r="CU377" s="62"/>
      <c r="CV377" s="62"/>
      <c r="CW377" s="62"/>
      <c r="CX377" s="62"/>
      <c r="CY377" s="62"/>
      <c r="CZ377" s="62"/>
      <c r="DA377" s="62"/>
      <c r="DB377" s="62"/>
      <c r="DC377" s="62"/>
      <c r="DD377" s="62"/>
      <c r="DE377" s="62"/>
      <c r="DF377" s="62"/>
      <c r="DG377" s="62"/>
      <c r="DH377" s="62"/>
      <c r="DI377" s="62"/>
      <c r="DJ377" s="62"/>
      <c r="DK377" s="62"/>
    </row>
    <row r="378" spans="2:115" s="124" customFormat="1" hidden="1" outlineLevel="1">
      <c r="B378" s="62" t="s">
        <v>568</v>
      </c>
      <c r="C378" s="63" t="str">
        <f>'Get Started'!$D$8</f>
        <v>$</v>
      </c>
      <c r="D378" s="62" t="s">
        <v>527</v>
      </c>
      <c r="E378" s="62"/>
      <c r="F378" s="62"/>
      <c r="G378" s="62"/>
      <c r="H378" s="62"/>
      <c r="I378" s="62"/>
      <c r="J378" s="62"/>
      <c r="K378" s="62"/>
      <c r="L378" s="67">
        <f>K378</f>
        <v>0</v>
      </c>
      <c r="M378" s="67">
        <f t="shared" ref="M378:BF378" si="491">L378</f>
        <v>0</v>
      </c>
      <c r="N378" s="67">
        <f t="shared" si="491"/>
        <v>0</v>
      </c>
      <c r="O378" s="67">
        <f t="shared" si="491"/>
        <v>0</v>
      </c>
      <c r="P378" s="67">
        <f t="shared" si="491"/>
        <v>0</v>
      </c>
      <c r="Q378" s="67">
        <f t="shared" si="491"/>
        <v>0</v>
      </c>
      <c r="R378" s="67">
        <f t="shared" si="491"/>
        <v>0</v>
      </c>
      <c r="S378" s="67">
        <f t="shared" si="491"/>
        <v>0</v>
      </c>
      <c r="T378" s="67">
        <f t="shared" si="491"/>
        <v>0</v>
      </c>
      <c r="U378" s="67">
        <f t="shared" si="491"/>
        <v>0</v>
      </c>
      <c r="V378" s="67">
        <f t="shared" si="491"/>
        <v>0</v>
      </c>
      <c r="W378" s="67">
        <f t="shared" si="491"/>
        <v>0</v>
      </c>
      <c r="X378" s="67">
        <f t="shared" si="491"/>
        <v>0</v>
      </c>
      <c r="Y378" s="67">
        <f t="shared" si="491"/>
        <v>0</v>
      </c>
      <c r="Z378" s="67">
        <f t="shared" si="491"/>
        <v>0</v>
      </c>
      <c r="AA378" s="67">
        <f t="shared" si="491"/>
        <v>0</v>
      </c>
      <c r="AB378" s="67">
        <f t="shared" si="491"/>
        <v>0</v>
      </c>
      <c r="AC378" s="67">
        <f t="shared" si="491"/>
        <v>0</v>
      </c>
      <c r="AD378" s="67">
        <f t="shared" si="491"/>
        <v>0</v>
      </c>
      <c r="AE378" s="67">
        <f t="shared" si="491"/>
        <v>0</v>
      </c>
      <c r="AF378" s="67">
        <f t="shared" si="491"/>
        <v>0</v>
      </c>
      <c r="AG378" s="67">
        <f t="shared" si="491"/>
        <v>0</v>
      </c>
      <c r="AH378" s="67">
        <f t="shared" si="491"/>
        <v>0</v>
      </c>
      <c r="AI378" s="67">
        <f t="shared" si="491"/>
        <v>0</v>
      </c>
      <c r="AJ378" s="67">
        <f t="shared" si="491"/>
        <v>0</v>
      </c>
      <c r="AK378" s="67">
        <f t="shared" si="491"/>
        <v>0</v>
      </c>
      <c r="AL378" s="67">
        <f t="shared" si="491"/>
        <v>0</v>
      </c>
      <c r="AM378" s="67">
        <f t="shared" si="491"/>
        <v>0</v>
      </c>
      <c r="AN378" s="67">
        <f t="shared" si="491"/>
        <v>0</v>
      </c>
      <c r="AO378" s="67">
        <f t="shared" si="491"/>
        <v>0</v>
      </c>
      <c r="AP378" s="67">
        <f t="shared" si="491"/>
        <v>0</v>
      </c>
      <c r="AQ378" s="67">
        <f t="shared" si="491"/>
        <v>0</v>
      </c>
      <c r="AR378" s="67">
        <f t="shared" si="491"/>
        <v>0</v>
      </c>
      <c r="AS378" s="67">
        <f t="shared" si="491"/>
        <v>0</v>
      </c>
      <c r="AT378" s="67">
        <f t="shared" si="491"/>
        <v>0</v>
      </c>
      <c r="AU378" s="67">
        <f t="shared" si="491"/>
        <v>0</v>
      </c>
      <c r="AV378" s="67">
        <f t="shared" si="491"/>
        <v>0</v>
      </c>
      <c r="AW378" s="67">
        <f t="shared" si="491"/>
        <v>0</v>
      </c>
      <c r="AX378" s="67">
        <f t="shared" si="491"/>
        <v>0</v>
      </c>
      <c r="AY378" s="67">
        <f t="shared" si="491"/>
        <v>0</v>
      </c>
      <c r="AZ378" s="67">
        <f t="shared" si="491"/>
        <v>0</v>
      </c>
      <c r="BA378" s="67">
        <f t="shared" si="491"/>
        <v>0</v>
      </c>
      <c r="BB378" s="67">
        <f t="shared" si="491"/>
        <v>0</v>
      </c>
      <c r="BC378" s="67">
        <f t="shared" si="491"/>
        <v>0</v>
      </c>
      <c r="BD378" s="67">
        <f t="shared" si="491"/>
        <v>0</v>
      </c>
      <c r="BE378" s="67">
        <f t="shared" si="491"/>
        <v>0</v>
      </c>
      <c r="BF378" s="67">
        <f t="shared" si="491"/>
        <v>0</v>
      </c>
      <c r="BG378" s="62"/>
      <c r="BH378" s="64">
        <f t="shared" ca="1" si="489"/>
        <v>0</v>
      </c>
      <c r="BI378" s="64">
        <f t="shared" ca="1" si="489"/>
        <v>0</v>
      </c>
      <c r="BJ378" s="64">
        <f t="shared" ca="1" si="489"/>
        <v>0</v>
      </c>
      <c r="BK378" s="64">
        <f t="shared" ca="1" si="489"/>
        <v>0</v>
      </c>
      <c r="BL378" s="64">
        <f t="shared" ca="1" si="489"/>
        <v>0</v>
      </c>
      <c r="BM378" s="64">
        <f t="shared" ca="1" si="489"/>
        <v>0</v>
      </c>
      <c r="BN378" s="64">
        <f t="shared" ca="1" si="489"/>
        <v>0</v>
      </c>
      <c r="BO378" s="64">
        <f t="shared" ca="1" si="489"/>
        <v>0</v>
      </c>
      <c r="BP378" s="64">
        <f t="shared" ca="1" si="489"/>
        <v>0</v>
      </c>
      <c r="BQ378" s="64">
        <f t="shared" ca="1" si="489"/>
        <v>0</v>
      </c>
      <c r="BR378" s="64">
        <f t="shared" ca="1" si="489"/>
        <v>0</v>
      </c>
      <c r="BS378" s="64">
        <f t="shared" ca="1" si="489"/>
        <v>0</v>
      </c>
      <c r="BT378" s="64">
        <f t="shared" ca="1" si="489"/>
        <v>0</v>
      </c>
      <c r="BU378" s="64">
        <f t="shared" ca="1" si="489"/>
        <v>0</v>
      </c>
      <c r="BV378" s="64">
        <f t="shared" ca="1" si="489"/>
        <v>0</v>
      </c>
      <c r="BW378" s="64">
        <f t="shared" ca="1" si="489"/>
        <v>0</v>
      </c>
      <c r="BX378" s="62"/>
      <c r="BY378" s="64">
        <f t="shared" ca="1" si="490"/>
        <v>0</v>
      </c>
      <c r="BZ378" s="64">
        <f t="shared" ca="1" si="490"/>
        <v>0</v>
      </c>
      <c r="CA378" s="64">
        <f t="shared" ca="1" si="490"/>
        <v>0</v>
      </c>
      <c r="CB378" s="64">
        <f t="shared" ca="1" si="490"/>
        <v>0</v>
      </c>
      <c r="CC378" s="62"/>
      <c r="CD378" s="62"/>
      <c r="CE378" s="62"/>
      <c r="CF378" s="62"/>
      <c r="CG378" s="62"/>
      <c r="CH378" s="62"/>
      <c r="CI378" s="62"/>
      <c r="CJ378" s="62"/>
      <c r="CK378" s="62"/>
      <c r="CL378" s="62"/>
      <c r="CM378" s="62"/>
      <c r="CN378" s="62"/>
      <c r="CO378" s="62"/>
      <c r="CP378" s="62"/>
      <c r="CQ378" s="62"/>
      <c r="CR378" s="62"/>
      <c r="CS378" s="62"/>
      <c r="CT378" s="62"/>
      <c r="CU378" s="62"/>
      <c r="CV378" s="62"/>
      <c r="CW378" s="62"/>
      <c r="CX378" s="62"/>
      <c r="CY378" s="62"/>
      <c r="CZ378" s="62"/>
      <c r="DA378" s="62"/>
      <c r="DB378" s="62"/>
      <c r="DC378" s="62"/>
      <c r="DD378" s="62"/>
      <c r="DE378" s="62"/>
      <c r="DF378" s="62"/>
      <c r="DG378" s="62"/>
      <c r="DH378" s="62"/>
      <c r="DI378" s="62"/>
      <c r="DJ378" s="62"/>
      <c r="DK378" s="62"/>
    </row>
    <row r="379" spans="2:115" s="124" customFormat="1" hidden="1" outlineLevel="1">
      <c r="B379" s="62" t="s">
        <v>557</v>
      </c>
      <c r="C379" s="63" t="str">
        <f>'Get Started'!$D$8</f>
        <v>$</v>
      </c>
      <c r="D379" s="62" t="s">
        <v>561</v>
      </c>
      <c r="E379" s="62"/>
      <c r="F379" s="62"/>
      <c r="G379" s="62"/>
      <c r="H379" s="62"/>
      <c r="I379" s="62"/>
      <c r="J379" s="62"/>
      <c r="K379" s="62"/>
      <c r="L379" s="124">
        <f ca="1">IF('Get Started'!$D70="monthly",1,IF('Get Started'!$D70="annual",IF(L10=1,1,0),IF('Get Started'!$D70="quarterly",IF(OR(L10=4,L10=7,L10=10,L10=1),1,0))))*-1*SUM(L376:L378)</f>
        <v>0</v>
      </c>
      <c r="M379" s="124">
        <f ca="1">IF('Get Started'!$D70="monthly",1,IF('Get Started'!$D70="annual",IF(M10=1,1,0),IF('Get Started'!$D70="quarterly",IF(OR(M10=4,M10=7,M10=10,M10=1),1,0))))*-1*SUM(M376:M378)</f>
        <v>0</v>
      </c>
      <c r="N379" s="124">
        <f ca="1">IF('Get Started'!$D70="monthly",1,IF('Get Started'!$D70="annual",IF(N10=1,1,0),IF('Get Started'!$D70="quarterly",IF(OR(N10=4,N10=7,N10=10,N10=1),1,0))))*-1*SUM(N376:N378)</f>
        <v>0</v>
      </c>
      <c r="O379" s="124">
        <f ca="1">IF('Get Started'!$D70="monthly",1,IF('Get Started'!$D70="annual",IF(O10=1,1,0),IF('Get Started'!$D70="quarterly",IF(OR(O10=4,O10=7,O10=10,O10=1),1,0))))*-1*SUM(O376:O378)</f>
        <v>0</v>
      </c>
      <c r="P379" s="124">
        <f ca="1">IF('Get Started'!$D70="monthly",1,IF('Get Started'!$D70="annual",IF(P10=1,1,0),IF('Get Started'!$D70="quarterly",IF(OR(P10=4,P10=7,P10=10,P10=1),1,0))))*-1*SUM(P376:P378)</f>
        <v>0</v>
      </c>
      <c r="Q379" s="124">
        <f ca="1">IF('Get Started'!$D70="monthly",1,IF('Get Started'!$D70="annual",IF(Q10=1,1,0),IF('Get Started'!$D70="quarterly",IF(OR(Q10=4,Q10=7,Q10=10,Q10=1),1,0))))*-1*SUM(Q376:Q378)</f>
        <v>0</v>
      </c>
      <c r="R379" s="124">
        <f ca="1">IF('Get Started'!$D70="monthly",1,IF('Get Started'!$D70="annual",IF(R10=1,1,0),IF('Get Started'!$D70="quarterly",IF(OR(R10=4,R10=7,R10=10,R10=1),1,0))))*-1*SUM(R376:R378)</f>
        <v>0</v>
      </c>
      <c r="S379" s="124">
        <f ca="1">IF('Get Started'!$D70="monthly",1,IF('Get Started'!$D70="annual",IF(S10=1,1,0),IF('Get Started'!$D70="quarterly",IF(OR(S10=4,S10=7,S10=10,S10=1),1,0))))*-1*SUM(S376:S378)</f>
        <v>0</v>
      </c>
      <c r="T379" s="124">
        <f ca="1">IF('Get Started'!$D70="monthly",1,IF('Get Started'!$D70="annual",IF(T10=1,1,0),IF('Get Started'!$D70="quarterly",IF(OR(T10=4,T10=7,T10=10,T10=1),1,0))))*-1*SUM(T376:T378)</f>
        <v>0</v>
      </c>
      <c r="U379" s="124">
        <f ca="1">IF('Get Started'!$D70="monthly",1,IF('Get Started'!$D70="annual",IF(U10=1,1,0),IF('Get Started'!$D70="quarterly",IF(OR(U10=4,U10=7,U10=10,U10=1),1,0))))*-1*SUM(U376:U378)</f>
        <v>0</v>
      </c>
      <c r="V379" s="124">
        <f ca="1">IF('Get Started'!$D70="monthly",1,IF('Get Started'!$D70="annual",IF(V10=1,1,0),IF('Get Started'!$D70="quarterly",IF(OR(V10=4,V10=7,V10=10,V10=1),1,0))))*-1*SUM(V376:V378)</f>
        <v>0</v>
      </c>
      <c r="W379" s="124">
        <f ca="1">IF('Get Started'!$D70="monthly",1,IF('Get Started'!$D70="annual",IF(W10=1,1,0),IF('Get Started'!$D70="quarterly",IF(OR(W10=4,W10=7,W10=10,W10=1),1,0))))*-1*SUM(W376:W378)</f>
        <v>0</v>
      </c>
      <c r="X379" s="124">
        <f ca="1">IF('Get Started'!$D70="monthly",1,IF('Get Started'!$D70="annual",IF(X10=1,1,0),IF('Get Started'!$D70="quarterly",IF(OR(X10=4,X10=7,X10=10,X10=1),1,0))))*-1*SUM(X376:X378)</f>
        <v>0</v>
      </c>
      <c r="Y379" s="124">
        <f ca="1">IF('Get Started'!$D70="monthly",1,IF('Get Started'!$D70="annual",IF(Y10=1,1,0),IF('Get Started'!$D70="quarterly",IF(OR(Y10=4,Y10=7,Y10=10,Y10=1),1,0))))*-1*SUM(Y376:Y378)</f>
        <v>0</v>
      </c>
      <c r="Z379" s="124">
        <f ca="1">IF('Get Started'!$D70="monthly",1,IF('Get Started'!$D70="annual",IF(Z10=1,1,0),IF('Get Started'!$D70="quarterly",IF(OR(Z10=4,Z10=7,Z10=10,Z10=1),1,0))))*-1*SUM(Z376:Z378)</f>
        <v>0</v>
      </c>
      <c r="AA379" s="124">
        <f ca="1">IF('Get Started'!$D70="monthly",1,IF('Get Started'!$D70="annual",IF(AA10=1,1,0),IF('Get Started'!$D70="quarterly",IF(OR(AA10=4,AA10=7,AA10=10,AA10=1),1,0))))*-1*SUM(AA376:AA378)</f>
        <v>0</v>
      </c>
      <c r="AB379" s="124">
        <f ca="1">IF('Get Started'!$D70="monthly",1,IF('Get Started'!$D70="annual",IF(AB10=1,1,0),IF('Get Started'!$D70="quarterly",IF(OR(AB10=4,AB10=7,AB10=10,AB10=1),1,0))))*-1*SUM(AB376:AB378)</f>
        <v>0</v>
      </c>
      <c r="AC379" s="124">
        <f ca="1">IF('Get Started'!$D70="monthly",1,IF('Get Started'!$D70="annual",IF(AC10=1,1,0),IF('Get Started'!$D70="quarterly",IF(OR(AC10=4,AC10=7,AC10=10,AC10=1),1,0))))*-1*SUM(AC376:AC378)</f>
        <v>0</v>
      </c>
      <c r="AD379" s="124">
        <f ca="1">IF('Get Started'!$D70="monthly",1,IF('Get Started'!$D70="annual",IF(AD10=1,1,0),IF('Get Started'!$D70="quarterly",IF(OR(AD10=4,AD10=7,AD10=10,AD10=1),1,0))))*-1*SUM(AD376:AD378)</f>
        <v>0</v>
      </c>
      <c r="AE379" s="124">
        <f ca="1">IF('Get Started'!$D70="monthly",1,IF('Get Started'!$D70="annual",IF(AE10=1,1,0),IF('Get Started'!$D70="quarterly",IF(OR(AE10=4,AE10=7,AE10=10,AE10=1),1,0))))*-1*SUM(AE376:AE378)</f>
        <v>0</v>
      </c>
      <c r="AF379" s="124">
        <f ca="1">IF('Get Started'!$D70="monthly",1,IF('Get Started'!$D70="annual",IF(AF10=1,1,0),IF('Get Started'!$D70="quarterly",IF(OR(AF10=4,AF10=7,AF10=10,AF10=1),1,0))))*-1*SUM(AF376:AF378)</f>
        <v>0</v>
      </c>
      <c r="AG379" s="124">
        <f ca="1">IF('Get Started'!$D70="monthly",1,IF('Get Started'!$D70="annual",IF(AG10=1,1,0),IF('Get Started'!$D70="quarterly",IF(OR(AG10=4,AG10=7,AG10=10,AG10=1),1,0))))*-1*SUM(AG376:AG378)</f>
        <v>0</v>
      </c>
      <c r="AH379" s="124">
        <f ca="1">IF('Get Started'!$D70="monthly",1,IF('Get Started'!$D70="annual",IF(AH10=1,1,0),IF('Get Started'!$D70="quarterly",IF(OR(AH10=4,AH10=7,AH10=10,AH10=1),1,0))))*-1*SUM(AH376:AH378)</f>
        <v>0</v>
      </c>
      <c r="AI379" s="124">
        <f ca="1">IF('Get Started'!$D70="monthly",1,IF('Get Started'!$D70="annual",IF(AI10=1,1,0),IF('Get Started'!$D70="quarterly",IF(OR(AI10=4,AI10=7,AI10=10,AI10=1),1,0))))*-1*SUM(AI376:AI378)</f>
        <v>0</v>
      </c>
      <c r="AJ379" s="124">
        <f ca="1">IF('Get Started'!$D70="monthly",1,IF('Get Started'!$D70="annual",IF(AJ10=1,1,0),IF('Get Started'!$D70="quarterly",IF(OR(AJ10=4,AJ10=7,AJ10=10,AJ10=1),1,0))))*-1*SUM(AJ376:AJ378)</f>
        <v>0</v>
      </c>
      <c r="AK379" s="124">
        <f ca="1">IF('Get Started'!$D70="monthly",1,IF('Get Started'!$D70="annual",IF(AK10=1,1,0),IF('Get Started'!$D70="quarterly",IF(OR(AK10=4,AK10=7,AK10=10,AK10=1),1,0))))*-1*SUM(AK376:AK378)</f>
        <v>0</v>
      </c>
      <c r="AL379" s="124">
        <f ca="1">IF('Get Started'!$D70="monthly",1,IF('Get Started'!$D70="annual",IF(AL10=1,1,0),IF('Get Started'!$D70="quarterly",IF(OR(AL10=4,AL10=7,AL10=10,AL10=1),1,0))))*-1*SUM(AL376:AL378)</f>
        <v>0</v>
      </c>
      <c r="AM379" s="124">
        <f ca="1">IF('Get Started'!$D70="monthly",1,IF('Get Started'!$D70="annual",IF(AM10=1,1,0),IF('Get Started'!$D70="quarterly",IF(OR(AM10=4,AM10=7,AM10=10,AM10=1),1,0))))*-1*SUM(AM376:AM378)</f>
        <v>0</v>
      </c>
      <c r="AN379" s="124">
        <f ca="1">IF('Get Started'!$D70="monthly",1,IF('Get Started'!$D70="annual",IF(AN10=1,1,0),IF('Get Started'!$D70="quarterly",IF(OR(AN10=4,AN10=7,AN10=10,AN10=1),1,0))))*-1*SUM(AN376:AN378)</f>
        <v>0</v>
      </c>
      <c r="AO379" s="124">
        <f ca="1">IF('Get Started'!$D70="monthly",1,IF('Get Started'!$D70="annual",IF(AO10=1,1,0),IF('Get Started'!$D70="quarterly",IF(OR(AO10=4,AO10=7,AO10=10,AO10=1),1,0))))*-1*SUM(AO376:AO378)</f>
        <v>0</v>
      </c>
      <c r="AP379" s="124">
        <f ca="1">IF('Get Started'!$D70="monthly",1,IF('Get Started'!$D70="annual",IF(AP10=1,1,0),IF('Get Started'!$D70="quarterly",IF(OR(AP10=4,AP10=7,AP10=10,AP10=1),1,0))))*-1*SUM(AP376:AP378)</f>
        <v>0</v>
      </c>
      <c r="AQ379" s="124">
        <f ca="1">IF('Get Started'!$D70="monthly",1,IF('Get Started'!$D70="annual",IF(AQ10=1,1,0),IF('Get Started'!$D70="quarterly",IF(OR(AQ10=4,AQ10=7,AQ10=10,AQ10=1),1,0))))*-1*SUM(AQ376:AQ378)</f>
        <v>0</v>
      </c>
      <c r="AR379" s="124">
        <f ca="1">IF('Get Started'!$D70="monthly",1,IF('Get Started'!$D70="annual",IF(AR10=1,1,0),IF('Get Started'!$D70="quarterly",IF(OR(AR10=4,AR10=7,AR10=10,AR10=1),1,0))))*-1*SUM(AR376:AR378)</f>
        <v>0</v>
      </c>
      <c r="AS379" s="124">
        <f ca="1">IF('Get Started'!$D70="monthly",1,IF('Get Started'!$D70="annual",IF(AS10=1,1,0),IF('Get Started'!$D70="quarterly",IF(OR(AS10=4,AS10=7,AS10=10,AS10=1),1,0))))*-1*SUM(AS376:AS378)</f>
        <v>0</v>
      </c>
      <c r="AT379" s="124">
        <f ca="1">IF('Get Started'!$D70="monthly",1,IF('Get Started'!$D70="annual",IF(AT10=1,1,0),IF('Get Started'!$D70="quarterly",IF(OR(AT10=4,AT10=7,AT10=10,AT10=1),1,0))))*-1*SUM(AT376:AT378)</f>
        <v>0</v>
      </c>
      <c r="AU379" s="124">
        <f ca="1">IF('Get Started'!$D70="monthly",1,IF('Get Started'!$D70="annual",IF(AU10=1,1,0),IF('Get Started'!$D70="quarterly",IF(OR(AU10=4,AU10=7,AU10=10,AU10=1),1,0))))*-1*SUM(AU376:AU378)</f>
        <v>0</v>
      </c>
      <c r="AV379" s="124">
        <f ca="1">IF('Get Started'!$D70="monthly",1,IF('Get Started'!$D70="annual",IF(AV10=1,1,0),IF('Get Started'!$D70="quarterly",IF(OR(AV10=4,AV10=7,AV10=10,AV10=1),1,0))))*-1*SUM(AV376:AV378)</f>
        <v>0</v>
      </c>
      <c r="AW379" s="124">
        <f ca="1">IF('Get Started'!$D70="monthly",1,IF('Get Started'!$D70="annual",IF(AW10=1,1,0),IF('Get Started'!$D70="quarterly",IF(OR(AW10=4,AW10=7,AW10=10,AW10=1),1,0))))*-1*SUM(AW376:AW378)</f>
        <v>0</v>
      </c>
      <c r="AX379" s="124">
        <f ca="1">IF('Get Started'!$D70="monthly",1,IF('Get Started'!$D70="annual",IF(AX10=1,1,0),IF('Get Started'!$D70="quarterly",IF(OR(AX10=4,AX10=7,AX10=10,AX10=1),1,0))))*-1*SUM(AX376:AX378)</f>
        <v>0</v>
      </c>
      <c r="AY379" s="124">
        <f ca="1">IF('Get Started'!$D70="monthly",1,IF('Get Started'!$D70="annual",IF(AY10=1,1,0),IF('Get Started'!$D70="quarterly",IF(OR(AY10=4,AY10=7,AY10=10,AY10=1),1,0))))*-1*SUM(AY376:AY378)</f>
        <v>0</v>
      </c>
      <c r="AZ379" s="124">
        <f ca="1">IF('Get Started'!$D70="monthly",1,IF('Get Started'!$D70="annual",IF(AZ10=1,1,0),IF('Get Started'!$D70="quarterly",IF(OR(AZ10=4,AZ10=7,AZ10=10,AZ10=1),1,0))))*-1*SUM(AZ376:AZ378)</f>
        <v>0</v>
      </c>
      <c r="BA379" s="124">
        <f ca="1">IF('Get Started'!$D70="monthly",1,IF('Get Started'!$D70="annual",IF(BA10=1,1,0),IF('Get Started'!$D70="quarterly",IF(OR(BA10=4,BA10=7,BA10=10,BA10=1),1,0))))*-1*SUM(BA376:BA378)</f>
        <v>0</v>
      </c>
      <c r="BB379" s="124">
        <f ca="1">IF('Get Started'!$D70="monthly",1,IF('Get Started'!$D70="annual",IF(BB10=1,1,0),IF('Get Started'!$D70="quarterly",IF(OR(BB10=4,BB10=7,BB10=10,BB10=1),1,0))))*-1*SUM(BB376:BB378)</f>
        <v>0</v>
      </c>
      <c r="BC379" s="124">
        <f ca="1">IF('Get Started'!$D70="monthly",1,IF('Get Started'!$D70="annual",IF(BC10=1,1,0),IF('Get Started'!$D70="quarterly",IF(OR(BC10=4,BC10=7,BC10=10,BC10=1),1,0))))*-1*SUM(BC376:BC378)</f>
        <v>0</v>
      </c>
      <c r="BD379" s="124">
        <f ca="1">IF('Get Started'!$D70="monthly",1,IF('Get Started'!$D70="annual",IF(BD10=1,1,0),IF('Get Started'!$D70="quarterly",IF(OR(BD10=4,BD10=7,BD10=10,BD10=1),1,0))))*-1*SUM(BD376:BD378)</f>
        <v>0</v>
      </c>
      <c r="BE379" s="124">
        <f ca="1">IF('Get Started'!$D70="monthly",1,IF('Get Started'!$D70="annual",IF(BE10=1,1,0),IF('Get Started'!$D70="quarterly",IF(OR(BE10=4,BE10=7,BE10=10,BE10=1),1,0))))*-1*SUM(BE376:BE378)</f>
        <v>0</v>
      </c>
      <c r="BF379" s="124">
        <f ca="1">IF('Get Started'!$D70="monthly",1,IF('Get Started'!$D70="annual",IF(BF10=1,1,0),IF('Get Started'!$D70="quarterly",IF(OR(BF10=4,BF10=7,BF10=10,BF10=1),1,0))))*-1*SUM(BF376:BF378)</f>
        <v>0</v>
      </c>
      <c r="BG379" s="62"/>
      <c r="BH379" s="64">
        <f t="shared" ca="1" si="489"/>
        <v>0</v>
      </c>
      <c r="BI379" s="64">
        <f t="shared" ca="1" si="489"/>
        <v>0</v>
      </c>
      <c r="BJ379" s="64">
        <f t="shared" ca="1" si="489"/>
        <v>0</v>
      </c>
      <c r="BK379" s="64">
        <f t="shared" ca="1" si="489"/>
        <v>0</v>
      </c>
      <c r="BL379" s="64">
        <f t="shared" ca="1" si="489"/>
        <v>0</v>
      </c>
      <c r="BM379" s="64">
        <f t="shared" ca="1" si="489"/>
        <v>0</v>
      </c>
      <c r="BN379" s="64">
        <f t="shared" ca="1" si="489"/>
        <v>0</v>
      </c>
      <c r="BO379" s="64">
        <f t="shared" ca="1" si="489"/>
        <v>0</v>
      </c>
      <c r="BP379" s="64">
        <f t="shared" ca="1" si="489"/>
        <v>0</v>
      </c>
      <c r="BQ379" s="64">
        <f t="shared" ca="1" si="489"/>
        <v>0</v>
      </c>
      <c r="BR379" s="64">
        <f t="shared" ca="1" si="489"/>
        <v>0</v>
      </c>
      <c r="BS379" s="64">
        <f t="shared" ca="1" si="489"/>
        <v>0</v>
      </c>
      <c r="BT379" s="64">
        <f t="shared" ca="1" si="489"/>
        <v>0</v>
      </c>
      <c r="BU379" s="64">
        <f t="shared" ca="1" si="489"/>
        <v>0</v>
      </c>
      <c r="BV379" s="64">
        <f t="shared" ca="1" si="489"/>
        <v>0</v>
      </c>
      <c r="BW379" s="64">
        <f t="shared" ca="1" si="489"/>
        <v>0</v>
      </c>
      <c r="BX379" s="62"/>
      <c r="BY379" s="64">
        <f t="shared" ca="1" si="490"/>
        <v>0</v>
      </c>
      <c r="BZ379" s="64">
        <f t="shared" ca="1" si="490"/>
        <v>0</v>
      </c>
      <c r="CA379" s="64">
        <f t="shared" ca="1" si="490"/>
        <v>0</v>
      </c>
      <c r="CB379" s="64">
        <f t="shared" ca="1" si="490"/>
        <v>0</v>
      </c>
      <c r="CC379" s="62"/>
      <c r="CD379" s="62"/>
      <c r="CE379" s="62"/>
      <c r="CF379" s="62"/>
      <c r="CG379" s="62"/>
      <c r="CH379" s="62"/>
      <c r="CI379" s="62"/>
      <c r="CJ379" s="62"/>
      <c r="CK379" s="62"/>
      <c r="CL379" s="62"/>
      <c r="CM379" s="62"/>
      <c r="CN379" s="62"/>
      <c r="CO379" s="62"/>
      <c r="CP379" s="62"/>
      <c r="CQ379" s="62"/>
      <c r="CR379" s="62"/>
      <c r="CS379" s="62"/>
      <c r="CT379" s="62"/>
      <c r="CU379" s="62"/>
      <c r="CV379" s="62"/>
      <c r="CW379" s="62"/>
      <c r="CX379" s="62"/>
      <c r="CY379" s="62"/>
      <c r="CZ379" s="62"/>
      <c r="DA379" s="62"/>
      <c r="DB379" s="62"/>
      <c r="DC379" s="62"/>
      <c r="DD379" s="62"/>
      <c r="DE379" s="62"/>
      <c r="DF379" s="62"/>
      <c r="DG379" s="62"/>
      <c r="DH379" s="62"/>
      <c r="DI379" s="62"/>
      <c r="DJ379" s="62"/>
      <c r="DK379" s="62"/>
    </row>
    <row r="380" spans="2:115" s="124" customFormat="1" hidden="1" outlineLevel="1">
      <c r="B380" s="62" t="s">
        <v>533</v>
      </c>
      <c r="C380" s="63" t="str">
        <f>'Get Started'!$D$8</f>
        <v>$</v>
      </c>
      <c r="D380" s="62" t="s">
        <v>528</v>
      </c>
      <c r="E380" s="62"/>
      <c r="F380" s="62"/>
      <c r="G380" s="62"/>
      <c r="H380" s="62"/>
      <c r="I380" s="62"/>
      <c r="J380" s="62"/>
      <c r="K380" s="62"/>
      <c r="L380" s="191">
        <f t="shared" ref="L380:BF380" ca="1" si="492">SUM(L376:L379)</f>
        <v>0</v>
      </c>
      <c r="M380" s="191">
        <f t="shared" ca="1" si="492"/>
        <v>0</v>
      </c>
      <c r="N380" s="191">
        <f t="shared" ca="1" si="492"/>
        <v>0</v>
      </c>
      <c r="O380" s="191">
        <f t="shared" ca="1" si="492"/>
        <v>0</v>
      </c>
      <c r="P380" s="191">
        <f t="shared" ca="1" si="492"/>
        <v>0</v>
      </c>
      <c r="Q380" s="191">
        <f t="shared" ca="1" si="492"/>
        <v>0</v>
      </c>
      <c r="R380" s="191">
        <f t="shared" ca="1" si="492"/>
        <v>0</v>
      </c>
      <c r="S380" s="191">
        <f t="shared" ca="1" si="492"/>
        <v>0</v>
      </c>
      <c r="T380" s="191">
        <f t="shared" ca="1" si="492"/>
        <v>0</v>
      </c>
      <c r="U380" s="191">
        <f t="shared" ca="1" si="492"/>
        <v>0</v>
      </c>
      <c r="V380" s="191">
        <f t="shared" ca="1" si="492"/>
        <v>0</v>
      </c>
      <c r="W380" s="191">
        <f t="shared" ca="1" si="492"/>
        <v>0</v>
      </c>
      <c r="X380" s="191">
        <f t="shared" ca="1" si="492"/>
        <v>0</v>
      </c>
      <c r="Y380" s="191">
        <f t="shared" ca="1" si="492"/>
        <v>0</v>
      </c>
      <c r="Z380" s="191">
        <f t="shared" ca="1" si="492"/>
        <v>0</v>
      </c>
      <c r="AA380" s="191">
        <f t="shared" ca="1" si="492"/>
        <v>0</v>
      </c>
      <c r="AB380" s="191">
        <f t="shared" ca="1" si="492"/>
        <v>0</v>
      </c>
      <c r="AC380" s="191">
        <f t="shared" ca="1" si="492"/>
        <v>0</v>
      </c>
      <c r="AD380" s="191">
        <f t="shared" ca="1" si="492"/>
        <v>0</v>
      </c>
      <c r="AE380" s="191">
        <f t="shared" ca="1" si="492"/>
        <v>0</v>
      </c>
      <c r="AF380" s="191">
        <f t="shared" ca="1" si="492"/>
        <v>0</v>
      </c>
      <c r="AG380" s="191">
        <f t="shared" ca="1" si="492"/>
        <v>0</v>
      </c>
      <c r="AH380" s="191">
        <f t="shared" ca="1" si="492"/>
        <v>0</v>
      </c>
      <c r="AI380" s="191">
        <f t="shared" ca="1" si="492"/>
        <v>0</v>
      </c>
      <c r="AJ380" s="191">
        <f t="shared" ca="1" si="492"/>
        <v>0</v>
      </c>
      <c r="AK380" s="191">
        <f t="shared" ca="1" si="492"/>
        <v>0</v>
      </c>
      <c r="AL380" s="191">
        <f t="shared" ca="1" si="492"/>
        <v>0</v>
      </c>
      <c r="AM380" s="191">
        <f t="shared" ca="1" si="492"/>
        <v>0</v>
      </c>
      <c r="AN380" s="191">
        <f t="shared" ca="1" si="492"/>
        <v>0</v>
      </c>
      <c r="AO380" s="191">
        <f t="shared" ca="1" si="492"/>
        <v>0</v>
      </c>
      <c r="AP380" s="191">
        <f t="shared" ca="1" si="492"/>
        <v>0</v>
      </c>
      <c r="AQ380" s="191">
        <f t="shared" ca="1" si="492"/>
        <v>0</v>
      </c>
      <c r="AR380" s="191">
        <f t="shared" ca="1" si="492"/>
        <v>0</v>
      </c>
      <c r="AS380" s="191">
        <f t="shared" ca="1" si="492"/>
        <v>0</v>
      </c>
      <c r="AT380" s="191">
        <f t="shared" ca="1" si="492"/>
        <v>0</v>
      </c>
      <c r="AU380" s="191">
        <f t="shared" ca="1" si="492"/>
        <v>0</v>
      </c>
      <c r="AV380" s="191">
        <f t="shared" ca="1" si="492"/>
        <v>0</v>
      </c>
      <c r="AW380" s="191">
        <f t="shared" ca="1" si="492"/>
        <v>0</v>
      </c>
      <c r="AX380" s="191">
        <f t="shared" ca="1" si="492"/>
        <v>0</v>
      </c>
      <c r="AY380" s="191">
        <f t="shared" ca="1" si="492"/>
        <v>0</v>
      </c>
      <c r="AZ380" s="191">
        <f t="shared" ca="1" si="492"/>
        <v>0</v>
      </c>
      <c r="BA380" s="191">
        <f t="shared" ca="1" si="492"/>
        <v>0</v>
      </c>
      <c r="BB380" s="191">
        <f t="shared" ca="1" si="492"/>
        <v>0</v>
      </c>
      <c r="BC380" s="191">
        <f t="shared" ca="1" si="492"/>
        <v>0</v>
      </c>
      <c r="BD380" s="191">
        <f t="shared" ca="1" si="492"/>
        <v>0</v>
      </c>
      <c r="BE380" s="191">
        <f t="shared" ca="1" si="492"/>
        <v>0</v>
      </c>
      <c r="BF380" s="191">
        <f t="shared" ca="1" si="492"/>
        <v>0</v>
      </c>
      <c r="BG380" s="62"/>
      <c r="BH380" s="191">
        <f t="shared" ref="BH380:BW380" ca="1" si="493">SUM(BH377:BH379)</f>
        <v>0</v>
      </c>
      <c r="BI380" s="191">
        <f t="shared" ca="1" si="493"/>
        <v>0</v>
      </c>
      <c r="BJ380" s="191">
        <f t="shared" ca="1" si="493"/>
        <v>0</v>
      </c>
      <c r="BK380" s="191">
        <f t="shared" ca="1" si="493"/>
        <v>0</v>
      </c>
      <c r="BL380" s="191">
        <f t="shared" ca="1" si="493"/>
        <v>0</v>
      </c>
      <c r="BM380" s="191">
        <f t="shared" ca="1" si="493"/>
        <v>0</v>
      </c>
      <c r="BN380" s="191">
        <f t="shared" ca="1" si="493"/>
        <v>0</v>
      </c>
      <c r="BO380" s="191">
        <f t="shared" ca="1" si="493"/>
        <v>0</v>
      </c>
      <c r="BP380" s="191">
        <f t="shared" ca="1" si="493"/>
        <v>0</v>
      </c>
      <c r="BQ380" s="191">
        <f t="shared" ca="1" si="493"/>
        <v>0</v>
      </c>
      <c r="BR380" s="191">
        <f t="shared" ca="1" si="493"/>
        <v>0</v>
      </c>
      <c r="BS380" s="191">
        <f t="shared" ca="1" si="493"/>
        <v>0</v>
      </c>
      <c r="BT380" s="191">
        <f t="shared" ca="1" si="493"/>
        <v>0</v>
      </c>
      <c r="BU380" s="191">
        <f t="shared" ca="1" si="493"/>
        <v>0</v>
      </c>
      <c r="BV380" s="191">
        <f t="shared" ca="1" si="493"/>
        <v>0</v>
      </c>
      <c r="BW380" s="191">
        <f t="shared" ca="1" si="493"/>
        <v>0</v>
      </c>
      <c r="BX380" s="62"/>
      <c r="BY380" s="191">
        <f ca="1">SUM(BY377:BY379)</f>
        <v>0</v>
      </c>
      <c r="BZ380" s="191">
        <f ca="1">SUM(BZ377:BZ379)</f>
        <v>0</v>
      </c>
      <c r="CA380" s="191">
        <f ca="1">SUM(CA377:CA379)</f>
        <v>0</v>
      </c>
      <c r="CB380" s="191">
        <f ca="1">SUM(CB377:CB379)</f>
        <v>0</v>
      </c>
      <c r="CC380" s="62"/>
      <c r="CD380" s="62"/>
      <c r="CE380" s="62"/>
      <c r="CF380" s="62"/>
      <c r="CG380" s="62"/>
      <c r="CH380" s="62"/>
      <c r="CI380" s="62"/>
      <c r="CJ380" s="62"/>
      <c r="CK380" s="62"/>
      <c r="CL380" s="62"/>
      <c r="CM380" s="62"/>
      <c r="CN380" s="62"/>
      <c r="CO380" s="62"/>
      <c r="CP380" s="62"/>
      <c r="CQ380" s="62"/>
      <c r="CR380" s="62"/>
      <c r="CS380" s="62"/>
      <c r="CT380" s="62"/>
      <c r="CU380" s="62"/>
      <c r="CV380" s="62"/>
      <c r="CW380" s="62"/>
      <c r="CX380" s="62"/>
      <c r="CY380" s="62"/>
      <c r="CZ380" s="62"/>
      <c r="DA380" s="62"/>
      <c r="DB380" s="62"/>
      <c r="DC380" s="62"/>
      <c r="DD380" s="62"/>
      <c r="DE380" s="62"/>
      <c r="DF380" s="62"/>
      <c r="DG380" s="62"/>
      <c r="DH380" s="62"/>
      <c r="DI380" s="62"/>
      <c r="DJ380" s="62"/>
      <c r="DK380" s="62"/>
    </row>
    <row r="381" spans="2:115" s="62" customFormat="1" hidden="1" outlineLevel="1">
      <c r="C381" s="63"/>
    </row>
    <row r="382" spans="2:115" s="62" customFormat="1" collapsed="1">
      <c r="C382" s="63"/>
    </row>
    <row r="383" spans="2:115" s="43" customFormat="1">
      <c r="B383" s="86" t="s">
        <v>658</v>
      </c>
      <c r="D383" s="43" t="s">
        <v>136</v>
      </c>
      <c r="BG383" s="62"/>
    </row>
    <row r="384" spans="2:115" s="43" customFormat="1" hidden="1" outlineLevel="1">
      <c r="BG384" s="62"/>
    </row>
    <row r="385" spans="1:81" s="43" customFormat="1" hidden="1" outlineLevel="1">
      <c r="B385" s="43" t="s">
        <v>137</v>
      </c>
      <c r="C385" s="87" t="s">
        <v>130</v>
      </c>
      <c r="D385" s="43" t="s">
        <v>138</v>
      </c>
      <c r="L385" s="31">
        <v>0</v>
      </c>
      <c r="M385" s="31">
        <v>0</v>
      </c>
      <c r="N385" s="31">
        <v>0</v>
      </c>
      <c r="O385" s="31">
        <v>0</v>
      </c>
      <c r="P385" s="31">
        <v>0</v>
      </c>
      <c r="Q385" s="31">
        <v>0</v>
      </c>
      <c r="R385" s="31">
        <v>0</v>
      </c>
      <c r="S385" s="31">
        <v>0</v>
      </c>
      <c r="T385" s="31">
        <v>0</v>
      </c>
      <c r="U385" s="31">
        <v>0</v>
      </c>
      <c r="V385" s="31">
        <v>0</v>
      </c>
      <c r="W385" s="31">
        <v>0</v>
      </c>
      <c r="X385" s="31">
        <v>0</v>
      </c>
      <c r="Y385" s="31">
        <v>0</v>
      </c>
      <c r="Z385" s="31">
        <v>0</v>
      </c>
      <c r="AA385" s="31">
        <v>0</v>
      </c>
      <c r="AB385" s="31">
        <v>0</v>
      </c>
      <c r="AC385" s="31">
        <v>0</v>
      </c>
      <c r="AD385" s="31">
        <v>0</v>
      </c>
      <c r="AE385" s="31">
        <v>0</v>
      </c>
      <c r="AF385" s="31">
        <v>0</v>
      </c>
      <c r="AG385" s="31">
        <v>0</v>
      </c>
      <c r="AH385" s="31">
        <v>0</v>
      </c>
      <c r="AI385" s="31">
        <v>0</v>
      </c>
      <c r="AJ385" s="31">
        <v>0</v>
      </c>
      <c r="AK385" s="31">
        <v>0</v>
      </c>
      <c r="AL385" s="31">
        <v>0</v>
      </c>
      <c r="AM385" s="31">
        <v>0</v>
      </c>
      <c r="AN385" s="31">
        <v>0</v>
      </c>
      <c r="AO385" s="31">
        <v>0</v>
      </c>
      <c r="AP385" s="31">
        <v>0</v>
      </c>
      <c r="AQ385" s="31">
        <v>0</v>
      </c>
      <c r="AR385" s="31">
        <v>0</v>
      </c>
      <c r="AS385" s="31">
        <v>0</v>
      </c>
      <c r="AT385" s="31">
        <v>0</v>
      </c>
      <c r="AU385" s="31">
        <v>0</v>
      </c>
      <c r="AV385" s="31">
        <v>0</v>
      </c>
      <c r="AW385" s="31">
        <v>0</v>
      </c>
      <c r="AX385" s="31">
        <v>0</v>
      </c>
      <c r="AY385" s="31">
        <v>0</v>
      </c>
      <c r="AZ385" s="31">
        <v>0</v>
      </c>
      <c r="BA385" s="31">
        <v>0</v>
      </c>
      <c r="BB385" s="31">
        <v>0</v>
      </c>
      <c r="BC385" s="31">
        <v>0</v>
      </c>
      <c r="BD385" s="31">
        <v>0</v>
      </c>
      <c r="BE385" s="31">
        <v>0</v>
      </c>
      <c r="BF385" s="31">
        <v>0</v>
      </c>
      <c r="BG385" s="62"/>
      <c r="BI385" s="64"/>
      <c r="BJ385" s="64"/>
      <c r="BK385" s="64"/>
      <c r="BL385" s="64"/>
      <c r="BM385" s="64"/>
      <c r="BN385" s="64"/>
      <c r="BO385" s="64"/>
      <c r="BP385" s="64"/>
      <c r="BQ385" s="64"/>
      <c r="BR385" s="64"/>
      <c r="BS385" s="64"/>
      <c r="BT385" s="64"/>
      <c r="BU385" s="64"/>
      <c r="BV385" s="64"/>
      <c r="BW385" s="64"/>
      <c r="BY385" s="64"/>
      <c r="BZ385" s="64"/>
      <c r="CA385" s="64"/>
      <c r="CB385" s="64"/>
      <c r="CC385" s="64"/>
    </row>
    <row r="386" spans="1:81" s="90" customFormat="1" hidden="1" outlineLevel="1">
      <c r="A386" s="88"/>
      <c r="B386" s="43" t="str">
        <f>'Get Started'!$D$8&amp;" New Investment in Round"</f>
        <v>$ New Investment in Round</v>
      </c>
      <c r="C386" s="30" t="str">
        <f>'Get Started'!$D$8</f>
        <v>$</v>
      </c>
      <c r="D386" s="89" t="s">
        <v>139</v>
      </c>
      <c r="K386" s="43"/>
      <c r="L386" s="91">
        <f t="shared" ref="L386:BF386" si="494">L313</f>
        <v>0</v>
      </c>
      <c r="M386" s="91">
        <f t="shared" si="494"/>
        <v>0</v>
      </c>
      <c r="N386" s="91">
        <f t="shared" si="494"/>
        <v>0</v>
      </c>
      <c r="O386" s="91">
        <f t="shared" si="494"/>
        <v>0</v>
      </c>
      <c r="P386" s="91">
        <f t="shared" si="494"/>
        <v>0</v>
      </c>
      <c r="Q386" s="91">
        <f t="shared" si="494"/>
        <v>0</v>
      </c>
      <c r="R386" s="91">
        <f t="shared" si="494"/>
        <v>0</v>
      </c>
      <c r="S386" s="91">
        <f t="shared" si="494"/>
        <v>0</v>
      </c>
      <c r="T386" s="91">
        <f t="shared" si="494"/>
        <v>0</v>
      </c>
      <c r="U386" s="91">
        <f t="shared" si="494"/>
        <v>0</v>
      </c>
      <c r="V386" s="91">
        <f t="shared" si="494"/>
        <v>0</v>
      </c>
      <c r="W386" s="91">
        <f t="shared" si="494"/>
        <v>0</v>
      </c>
      <c r="X386" s="91">
        <f t="shared" si="494"/>
        <v>0</v>
      </c>
      <c r="Y386" s="91">
        <f t="shared" si="494"/>
        <v>0</v>
      </c>
      <c r="Z386" s="91">
        <f t="shared" si="494"/>
        <v>0</v>
      </c>
      <c r="AA386" s="91">
        <f t="shared" si="494"/>
        <v>0</v>
      </c>
      <c r="AB386" s="91">
        <f t="shared" si="494"/>
        <v>0</v>
      </c>
      <c r="AC386" s="91">
        <f t="shared" si="494"/>
        <v>0</v>
      </c>
      <c r="AD386" s="91">
        <f t="shared" si="494"/>
        <v>0</v>
      </c>
      <c r="AE386" s="91">
        <f t="shared" si="494"/>
        <v>0</v>
      </c>
      <c r="AF386" s="91">
        <f t="shared" si="494"/>
        <v>0</v>
      </c>
      <c r="AG386" s="91">
        <f t="shared" si="494"/>
        <v>0</v>
      </c>
      <c r="AH386" s="91">
        <f t="shared" si="494"/>
        <v>0</v>
      </c>
      <c r="AI386" s="91">
        <f t="shared" si="494"/>
        <v>0</v>
      </c>
      <c r="AJ386" s="91">
        <f t="shared" si="494"/>
        <v>0</v>
      </c>
      <c r="AK386" s="91">
        <f t="shared" si="494"/>
        <v>0</v>
      </c>
      <c r="AL386" s="91">
        <f t="shared" si="494"/>
        <v>0</v>
      </c>
      <c r="AM386" s="91">
        <f t="shared" si="494"/>
        <v>0</v>
      </c>
      <c r="AN386" s="91">
        <f t="shared" si="494"/>
        <v>0</v>
      </c>
      <c r="AO386" s="91">
        <f t="shared" si="494"/>
        <v>0</v>
      </c>
      <c r="AP386" s="91">
        <f t="shared" si="494"/>
        <v>0</v>
      </c>
      <c r="AQ386" s="91">
        <f t="shared" si="494"/>
        <v>0</v>
      </c>
      <c r="AR386" s="91">
        <f t="shared" si="494"/>
        <v>0</v>
      </c>
      <c r="AS386" s="91">
        <f t="shared" si="494"/>
        <v>0</v>
      </c>
      <c r="AT386" s="91">
        <f t="shared" si="494"/>
        <v>0</v>
      </c>
      <c r="AU386" s="91">
        <f t="shared" si="494"/>
        <v>0</v>
      </c>
      <c r="AV386" s="91">
        <f t="shared" si="494"/>
        <v>0</v>
      </c>
      <c r="AW386" s="91">
        <f t="shared" si="494"/>
        <v>0</v>
      </c>
      <c r="AX386" s="91">
        <f t="shared" si="494"/>
        <v>0</v>
      </c>
      <c r="AY386" s="91">
        <f t="shared" si="494"/>
        <v>0</v>
      </c>
      <c r="AZ386" s="91">
        <f t="shared" si="494"/>
        <v>0</v>
      </c>
      <c r="BA386" s="91">
        <f t="shared" si="494"/>
        <v>0</v>
      </c>
      <c r="BB386" s="91">
        <f t="shared" si="494"/>
        <v>0</v>
      </c>
      <c r="BC386" s="91">
        <f t="shared" si="494"/>
        <v>0</v>
      </c>
      <c r="BD386" s="91">
        <f t="shared" si="494"/>
        <v>0</v>
      </c>
      <c r="BE386" s="91">
        <f t="shared" si="494"/>
        <v>0</v>
      </c>
      <c r="BF386" s="91">
        <f t="shared" si="494"/>
        <v>0</v>
      </c>
      <c r="BG386" s="62"/>
      <c r="BH386" s="64">
        <f t="shared" ref="BH386:BW386" ca="1" si="495">SUMIFS($L386:$BF386,$L$6:$BF$6,BH$6,$L$7:$BF$7,BH$7)</f>
        <v>0</v>
      </c>
      <c r="BI386" s="64">
        <f t="shared" ca="1" si="495"/>
        <v>0</v>
      </c>
      <c r="BJ386" s="64">
        <f t="shared" ca="1" si="495"/>
        <v>0</v>
      </c>
      <c r="BK386" s="64">
        <f t="shared" ca="1" si="495"/>
        <v>0</v>
      </c>
      <c r="BL386" s="64">
        <f t="shared" ca="1" si="495"/>
        <v>0</v>
      </c>
      <c r="BM386" s="64">
        <f t="shared" ca="1" si="495"/>
        <v>0</v>
      </c>
      <c r="BN386" s="64">
        <f t="shared" ca="1" si="495"/>
        <v>0</v>
      </c>
      <c r="BO386" s="64">
        <f t="shared" ca="1" si="495"/>
        <v>0</v>
      </c>
      <c r="BP386" s="64">
        <f t="shared" ca="1" si="495"/>
        <v>0</v>
      </c>
      <c r="BQ386" s="64">
        <f t="shared" ca="1" si="495"/>
        <v>0</v>
      </c>
      <c r="BR386" s="64">
        <f t="shared" ca="1" si="495"/>
        <v>0</v>
      </c>
      <c r="BS386" s="64">
        <f t="shared" ca="1" si="495"/>
        <v>0</v>
      </c>
      <c r="BT386" s="64">
        <f t="shared" ca="1" si="495"/>
        <v>0</v>
      </c>
      <c r="BU386" s="64">
        <f t="shared" ca="1" si="495"/>
        <v>0</v>
      </c>
      <c r="BV386" s="64">
        <f t="shared" ca="1" si="495"/>
        <v>0</v>
      </c>
      <c r="BW386" s="64">
        <f t="shared" ca="1" si="495"/>
        <v>0</v>
      </c>
      <c r="BX386" s="43"/>
      <c r="BY386" s="64">
        <f ca="1">SUMIFS($L386:$BF386,$L$6:$BF$6,BY$6)</f>
        <v>0</v>
      </c>
      <c r="BZ386" s="64">
        <f ca="1">SUMIFS($L386:$BF386,$L$6:$BF$6,BZ$6)</f>
        <v>0</v>
      </c>
      <c r="CA386" s="64">
        <f ca="1">SUMIFS($L386:$BF386,$L$6:$BF$6,CA$6)</f>
        <v>0</v>
      </c>
      <c r="CB386" s="64">
        <f ca="1">SUMIFS($L386:$BF386,$L$6:$BF$6,CB$6)</f>
        <v>0</v>
      </c>
      <c r="CC386" s="64"/>
    </row>
    <row r="387" spans="1:81" s="90" customFormat="1" hidden="1" outlineLevel="1">
      <c r="A387" s="88"/>
      <c r="B387" s="43" t="str">
        <f>'Get Started'!$D$8&amp;" Cumulative New Investment"</f>
        <v>$ Cumulative New Investment</v>
      </c>
      <c r="C387" s="30" t="str">
        <f>'Get Started'!$D$8</f>
        <v>$</v>
      </c>
      <c r="D387" s="89" t="s">
        <v>140</v>
      </c>
      <c r="K387" s="92">
        <v>0</v>
      </c>
      <c r="L387" s="91">
        <f t="shared" ref="L387:BF387" si="496">SUM(L386:L386)+K387</f>
        <v>0</v>
      </c>
      <c r="M387" s="91">
        <f t="shared" si="496"/>
        <v>0</v>
      </c>
      <c r="N387" s="91">
        <f t="shared" si="496"/>
        <v>0</v>
      </c>
      <c r="O387" s="91">
        <f t="shared" si="496"/>
        <v>0</v>
      </c>
      <c r="P387" s="91">
        <f t="shared" si="496"/>
        <v>0</v>
      </c>
      <c r="Q387" s="91">
        <f t="shared" si="496"/>
        <v>0</v>
      </c>
      <c r="R387" s="91">
        <f t="shared" si="496"/>
        <v>0</v>
      </c>
      <c r="S387" s="91">
        <f t="shared" si="496"/>
        <v>0</v>
      </c>
      <c r="T387" s="91">
        <f t="shared" si="496"/>
        <v>0</v>
      </c>
      <c r="U387" s="91">
        <f t="shared" si="496"/>
        <v>0</v>
      </c>
      <c r="V387" s="91">
        <f t="shared" si="496"/>
        <v>0</v>
      </c>
      <c r="W387" s="91">
        <f t="shared" si="496"/>
        <v>0</v>
      </c>
      <c r="X387" s="91">
        <f t="shared" si="496"/>
        <v>0</v>
      </c>
      <c r="Y387" s="91">
        <f t="shared" si="496"/>
        <v>0</v>
      </c>
      <c r="Z387" s="91">
        <f t="shared" si="496"/>
        <v>0</v>
      </c>
      <c r="AA387" s="91">
        <f t="shared" si="496"/>
        <v>0</v>
      </c>
      <c r="AB387" s="91">
        <f t="shared" si="496"/>
        <v>0</v>
      </c>
      <c r="AC387" s="91">
        <f t="shared" si="496"/>
        <v>0</v>
      </c>
      <c r="AD387" s="91">
        <f t="shared" si="496"/>
        <v>0</v>
      </c>
      <c r="AE387" s="91">
        <f t="shared" si="496"/>
        <v>0</v>
      </c>
      <c r="AF387" s="91">
        <f t="shared" si="496"/>
        <v>0</v>
      </c>
      <c r="AG387" s="91">
        <f t="shared" si="496"/>
        <v>0</v>
      </c>
      <c r="AH387" s="91">
        <f t="shared" si="496"/>
        <v>0</v>
      </c>
      <c r="AI387" s="91">
        <f t="shared" si="496"/>
        <v>0</v>
      </c>
      <c r="AJ387" s="91">
        <f t="shared" si="496"/>
        <v>0</v>
      </c>
      <c r="AK387" s="91">
        <f t="shared" si="496"/>
        <v>0</v>
      </c>
      <c r="AL387" s="91">
        <f t="shared" si="496"/>
        <v>0</v>
      </c>
      <c r="AM387" s="91">
        <f t="shared" si="496"/>
        <v>0</v>
      </c>
      <c r="AN387" s="91">
        <f t="shared" si="496"/>
        <v>0</v>
      </c>
      <c r="AO387" s="91">
        <f t="shared" si="496"/>
        <v>0</v>
      </c>
      <c r="AP387" s="91">
        <f t="shared" si="496"/>
        <v>0</v>
      </c>
      <c r="AQ387" s="91">
        <f t="shared" si="496"/>
        <v>0</v>
      </c>
      <c r="AR387" s="91">
        <f t="shared" si="496"/>
        <v>0</v>
      </c>
      <c r="AS387" s="91">
        <f t="shared" si="496"/>
        <v>0</v>
      </c>
      <c r="AT387" s="91">
        <f t="shared" si="496"/>
        <v>0</v>
      </c>
      <c r="AU387" s="91">
        <f t="shared" si="496"/>
        <v>0</v>
      </c>
      <c r="AV387" s="91">
        <f t="shared" si="496"/>
        <v>0</v>
      </c>
      <c r="AW387" s="91">
        <f t="shared" si="496"/>
        <v>0</v>
      </c>
      <c r="AX387" s="91">
        <f t="shared" si="496"/>
        <v>0</v>
      </c>
      <c r="AY387" s="91">
        <f t="shared" si="496"/>
        <v>0</v>
      </c>
      <c r="AZ387" s="91">
        <f t="shared" si="496"/>
        <v>0</v>
      </c>
      <c r="BA387" s="91">
        <f t="shared" si="496"/>
        <v>0</v>
      </c>
      <c r="BB387" s="91">
        <f t="shared" si="496"/>
        <v>0</v>
      </c>
      <c r="BC387" s="91">
        <f t="shared" si="496"/>
        <v>0</v>
      </c>
      <c r="BD387" s="91">
        <f t="shared" si="496"/>
        <v>0</v>
      </c>
      <c r="BE387" s="91">
        <f t="shared" si="496"/>
        <v>0</v>
      </c>
      <c r="BF387" s="91">
        <f t="shared" si="496"/>
        <v>0</v>
      </c>
      <c r="BG387" s="62"/>
      <c r="BH387" s="62">
        <f t="shared" ref="BH387:BW387" si="497">INDEX($L387:$BF387,1,MATCH(BH$5,$L$5:$BF$5,0))</f>
        <v>0</v>
      </c>
      <c r="BI387" s="62">
        <f t="shared" si="497"/>
        <v>0</v>
      </c>
      <c r="BJ387" s="62">
        <f t="shared" si="497"/>
        <v>0</v>
      </c>
      <c r="BK387" s="62">
        <f t="shared" si="497"/>
        <v>0</v>
      </c>
      <c r="BL387" s="62">
        <f t="shared" si="497"/>
        <v>0</v>
      </c>
      <c r="BM387" s="62">
        <f t="shared" si="497"/>
        <v>0</v>
      </c>
      <c r="BN387" s="62">
        <f t="shared" si="497"/>
        <v>0</v>
      </c>
      <c r="BO387" s="62">
        <f t="shared" si="497"/>
        <v>0</v>
      </c>
      <c r="BP387" s="62">
        <f t="shared" si="497"/>
        <v>0</v>
      </c>
      <c r="BQ387" s="62">
        <f t="shared" si="497"/>
        <v>0</v>
      </c>
      <c r="BR387" s="62">
        <f t="shared" si="497"/>
        <v>0</v>
      </c>
      <c r="BS387" s="62">
        <f t="shared" si="497"/>
        <v>0</v>
      </c>
      <c r="BT387" s="62">
        <f t="shared" si="497"/>
        <v>0</v>
      </c>
      <c r="BU387" s="62">
        <f t="shared" si="497"/>
        <v>0</v>
      </c>
      <c r="BV387" s="62">
        <f t="shared" si="497"/>
        <v>0</v>
      </c>
      <c r="BW387" s="62">
        <f t="shared" si="497"/>
        <v>0</v>
      </c>
      <c r="BX387" s="62"/>
      <c r="BY387" s="62">
        <f>INDEX($L387:$BF387,1,MATCH(BY$5,$L$5:$BF$5,0))</f>
        <v>0</v>
      </c>
      <c r="BZ387" s="62">
        <f>INDEX($L387:$BF387,1,MATCH(BZ$5,$L$5:$BF$5,0))</f>
        <v>0</v>
      </c>
      <c r="CA387" s="62">
        <f>INDEX($L387:$BF387,1,MATCH(CA$5,$L$5:$BF$5,0))</f>
        <v>0</v>
      </c>
      <c r="CB387" s="62">
        <f>INDEX($L387:$BF387,1,MATCH(CB$5,$L$5:$BF$5,0))</f>
        <v>0</v>
      </c>
      <c r="CC387" s="62"/>
    </row>
    <row r="388" spans="1:81" s="90" customFormat="1" hidden="1" outlineLevel="1">
      <c r="A388" s="88"/>
      <c r="B388" s="43"/>
      <c r="C388" s="30"/>
      <c r="D388" s="89"/>
      <c r="K388" s="91"/>
      <c r="L388" s="91"/>
      <c r="M388" s="91"/>
      <c r="N388" s="91"/>
      <c r="O388" s="91"/>
      <c r="P388" s="91"/>
      <c r="Q388" s="91"/>
      <c r="R388" s="91"/>
      <c r="BG388" s="62"/>
      <c r="BI388" s="64"/>
      <c r="BJ388" s="64"/>
      <c r="BK388" s="64"/>
      <c r="BL388" s="64"/>
      <c r="BM388" s="64"/>
      <c r="BN388" s="64"/>
      <c r="BO388" s="64"/>
      <c r="BP388" s="64"/>
      <c r="BQ388" s="64"/>
      <c r="BR388" s="64"/>
      <c r="BS388" s="64"/>
      <c r="BT388" s="64"/>
      <c r="BU388" s="64"/>
      <c r="BV388" s="64"/>
      <c r="BW388" s="64"/>
      <c r="BX388" s="43"/>
      <c r="BY388" s="64"/>
      <c r="BZ388" s="64"/>
      <c r="CA388" s="64"/>
      <c r="CB388" s="64"/>
      <c r="CC388" s="64"/>
    </row>
    <row r="389" spans="1:81" s="90" customFormat="1" hidden="1" outlineLevel="1">
      <c r="A389" s="88"/>
      <c r="B389" s="49" t="s">
        <v>141</v>
      </c>
      <c r="C389" s="30"/>
      <c r="D389" s="89"/>
      <c r="K389" s="91"/>
      <c r="L389" s="91"/>
      <c r="M389" s="91"/>
      <c r="N389" s="91"/>
      <c r="O389" s="91"/>
      <c r="P389" s="91"/>
      <c r="Q389" s="91"/>
      <c r="R389" s="91"/>
      <c r="BG389" s="62"/>
      <c r="BI389" s="64"/>
      <c r="BJ389" s="64"/>
      <c r="BK389" s="64"/>
      <c r="BL389" s="64"/>
      <c r="BM389" s="64"/>
      <c r="BN389" s="64"/>
      <c r="BO389" s="64"/>
      <c r="BP389" s="64"/>
      <c r="BQ389" s="64"/>
      <c r="BR389" s="64"/>
      <c r="BS389" s="64"/>
      <c r="BT389" s="64"/>
      <c r="BU389" s="64"/>
      <c r="BV389" s="64"/>
      <c r="BW389" s="64"/>
      <c r="BX389" s="43"/>
      <c r="BY389" s="64"/>
      <c r="BZ389" s="64"/>
      <c r="CA389" s="64"/>
      <c r="CB389" s="64"/>
      <c r="CC389" s="64"/>
    </row>
    <row r="390" spans="1:81" s="90" customFormat="1" hidden="1" outlineLevel="1">
      <c r="A390" s="88"/>
      <c r="B390" s="43" t="str">
        <f>'Get Started'!$D$8&amp;" Investment through Equity Instruments"</f>
        <v>$ Investment through Equity Instruments</v>
      </c>
      <c r="C390" s="30" t="str">
        <f>'Get Started'!$D$8</f>
        <v>$</v>
      </c>
      <c r="D390" s="89" t="s">
        <v>142</v>
      </c>
      <c r="K390" s="91"/>
      <c r="L390" s="91">
        <f t="shared" ref="L390:BF390" si="498">L386-L391</f>
        <v>0</v>
      </c>
      <c r="M390" s="91">
        <f t="shared" si="498"/>
        <v>0</v>
      </c>
      <c r="N390" s="91">
        <f t="shared" si="498"/>
        <v>0</v>
      </c>
      <c r="O390" s="91">
        <f t="shared" si="498"/>
        <v>0</v>
      </c>
      <c r="P390" s="91">
        <f t="shared" si="498"/>
        <v>0</v>
      </c>
      <c r="Q390" s="91">
        <f t="shared" si="498"/>
        <v>0</v>
      </c>
      <c r="R390" s="91">
        <f t="shared" si="498"/>
        <v>0</v>
      </c>
      <c r="S390" s="91">
        <f t="shared" si="498"/>
        <v>0</v>
      </c>
      <c r="T390" s="91">
        <f t="shared" si="498"/>
        <v>0</v>
      </c>
      <c r="U390" s="91">
        <f t="shared" si="498"/>
        <v>0</v>
      </c>
      <c r="V390" s="91">
        <f t="shared" si="498"/>
        <v>0</v>
      </c>
      <c r="W390" s="91">
        <f t="shared" si="498"/>
        <v>0</v>
      </c>
      <c r="X390" s="91">
        <f t="shared" si="498"/>
        <v>0</v>
      </c>
      <c r="Y390" s="91">
        <f t="shared" si="498"/>
        <v>0</v>
      </c>
      <c r="Z390" s="91">
        <f t="shared" si="498"/>
        <v>0</v>
      </c>
      <c r="AA390" s="91">
        <f t="shared" si="498"/>
        <v>0</v>
      </c>
      <c r="AB390" s="91">
        <f t="shared" si="498"/>
        <v>0</v>
      </c>
      <c r="AC390" s="91">
        <f t="shared" si="498"/>
        <v>0</v>
      </c>
      <c r="AD390" s="91">
        <f t="shared" si="498"/>
        <v>0</v>
      </c>
      <c r="AE390" s="91">
        <f t="shared" si="498"/>
        <v>0</v>
      </c>
      <c r="AF390" s="91">
        <f t="shared" si="498"/>
        <v>0</v>
      </c>
      <c r="AG390" s="91">
        <f t="shared" si="498"/>
        <v>0</v>
      </c>
      <c r="AH390" s="91">
        <f t="shared" si="498"/>
        <v>0</v>
      </c>
      <c r="AI390" s="91">
        <f t="shared" si="498"/>
        <v>0</v>
      </c>
      <c r="AJ390" s="91">
        <f t="shared" si="498"/>
        <v>0</v>
      </c>
      <c r="AK390" s="91">
        <f t="shared" si="498"/>
        <v>0</v>
      </c>
      <c r="AL390" s="91">
        <f t="shared" si="498"/>
        <v>0</v>
      </c>
      <c r="AM390" s="91">
        <f t="shared" si="498"/>
        <v>0</v>
      </c>
      <c r="AN390" s="91">
        <f t="shared" si="498"/>
        <v>0</v>
      </c>
      <c r="AO390" s="91">
        <f t="shared" si="498"/>
        <v>0</v>
      </c>
      <c r="AP390" s="91">
        <f t="shared" si="498"/>
        <v>0</v>
      </c>
      <c r="AQ390" s="91">
        <f t="shared" si="498"/>
        <v>0</v>
      </c>
      <c r="AR390" s="91">
        <f t="shared" si="498"/>
        <v>0</v>
      </c>
      <c r="AS390" s="91">
        <f t="shared" si="498"/>
        <v>0</v>
      </c>
      <c r="AT390" s="91">
        <f t="shared" si="498"/>
        <v>0</v>
      </c>
      <c r="AU390" s="91">
        <f t="shared" si="498"/>
        <v>0</v>
      </c>
      <c r="AV390" s="91">
        <f t="shared" si="498"/>
        <v>0</v>
      </c>
      <c r="AW390" s="91">
        <f t="shared" si="498"/>
        <v>0</v>
      </c>
      <c r="AX390" s="91">
        <f t="shared" si="498"/>
        <v>0</v>
      </c>
      <c r="AY390" s="91">
        <f t="shared" si="498"/>
        <v>0</v>
      </c>
      <c r="AZ390" s="91">
        <f t="shared" si="498"/>
        <v>0</v>
      </c>
      <c r="BA390" s="91">
        <f t="shared" si="498"/>
        <v>0</v>
      </c>
      <c r="BB390" s="91">
        <f t="shared" si="498"/>
        <v>0</v>
      </c>
      <c r="BC390" s="91">
        <f t="shared" si="498"/>
        <v>0</v>
      </c>
      <c r="BD390" s="91">
        <f t="shared" si="498"/>
        <v>0</v>
      </c>
      <c r="BE390" s="91">
        <f t="shared" si="498"/>
        <v>0</v>
      </c>
      <c r="BF390" s="91">
        <f t="shared" si="498"/>
        <v>0</v>
      </c>
      <c r="BG390" s="62"/>
      <c r="BH390" s="64">
        <f t="shared" ref="BH390:BW392" ca="1" si="499">SUMIFS($L390:$BF390,$L$6:$BF$6,BH$6,$L$7:$BF$7,BH$7)</f>
        <v>0</v>
      </c>
      <c r="BI390" s="64">
        <f t="shared" ca="1" si="499"/>
        <v>0</v>
      </c>
      <c r="BJ390" s="64">
        <f t="shared" ca="1" si="499"/>
        <v>0</v>
      </c>
      <c r="BK390" s="64">
        <f t="shared" ca="1" si="499"/>
        <v>0</v>
      </c>
      <c r="BL390" s="64">
        <f t="shared" ca="1" si="499"/>
        <v>0</v>
      </c>
      <c r="BM390" s="64">
        <f t="shared" ca="1" si="499"/>
        <v>0</v>
      </c>
      <c r="BN390" s="64">
        <f t="shared" ca="1" si="499"/>
        <v>0</v>
      </c>
      <c r="BO390" s="64">
        <f t="shared" ca="1" si="499"/>
        <v>0</v>
      </c>
      <c r="BP390" s="64">
        <f t="shared" ca="1" si="499"/>
        <v>0</v>
      </c>
      <c r="BQ390" s="64">
        <f t="shared" ca="1" si="499"/>
        <v>0</v>
      </c>
      <c r="BR390" s="64">
        <f t="shared" ca="1" si="499"/>
        <v>0</v>
      </c>
      <c r="BS390" s="64">
        <f t="shared" ca="1" si="499"/>
        <v>0</v>
      </c>
      <c r="BT390" s="64">
        <f t="shared" ca="1" si="499"/>
        <v>0</v>
      </c>
      <c r="BU390" s="64">
        <f t="shared" ca="1" si="499"/>
        <v>0</v>
      </c>
      <c r="BV390" s="64">
        <f t="shared" ca="1" si="499"/>
        <v>0</v>
      </c>
      <c r="BW390" s="64">
        <f t="shared" ca="1" si="499"/>
        <v>0</v>
      </c>
      <c r="BX390" s="43"/>
      <c r="BY390" s="64">
        <f t="shared" ref="BY390:CB392" ca="1" si="500">SUMIFS($L390:$BF390,$L$6:$BF$6,BY$6)</f>
        <v>0</v>
      </c>
      <c r="BZ390" s="64">
        <f t="shared" ca="1" si="500"/>
        <v>0</v>
      </c>
      <c r="CA390" s="64">
        <f t="shared" ca="1" si="500"/>
        <v>0</v>
      </c>
      <c r="CB390" s="64">
        <f t="shared" ca="1" si="500"/>
        <v>0</v>
      </c>
      <c r="CC390" s="64"/>
    </row>
    <row r="391" spans="1:81" s="90" customFormat="1" hidden="1" outlineLevel="1">
      <c r="A391" s="88"/>
      <c r="B391" s="43" t="str">
        <f>'Get Started'!$D$8&amp;" Investment through New Convertible Notes or SAFEs"</f>
        <v>$ Investment through New Convertible Notes or SAFEs</v>
      </c>
      <c r="C391" s="30" t="str">
        <f>'Get Started'!$D$8</f>
        <v>$</v>
      </c>
      <c r="D391" s="89" t="s">
        <v>143</v>
      </c>
      <c r="K391" s="91"/>
      <c r="L391" s="31">
        <v>0</v>
      </c>
      <c r="M391" s="31">
        <v>0</v>
      </c>
      <c r="N391" s="31">
        <v>0</v>
      </c>
      <c r="O391" s="31">
        <v>0</v>
      </c>
      <c r="P391" s="31">
        <v>0</v>
      </c>
      <c r="Q391" s="31">
        <v>0</v>
      </c>
      <c r="R391" s="31">
        <v>0</v>
      </c>
      <c r="S391" s="31">
        <v>0</v>
      </c>
      <c r="T391" s="31">
        <v>0</v>
      </c>
      <c r="U391" s="31">
        <v>0</v>
      </c>
      <c r="V391" s="31">
        <v>0</v>
      </c>
      <c r="W391" s="31">
        <v>0</v>
      </c>
      <c r="X391" s="31">
        <v>0</v>
      </c>
      <c r="Y391" s="31">
        <v>0</v>
      </c>
      <c r="Z391" s="31">
        <v>0</v>
      </c>
      <c r="AA391" s="31">
        <v>0</v>
      </c>
      <c r="AB391" s="31">
        <v>0</v>
      </c>
      <c r="AC391" s="31">
        <v>0</v>
      </c>
      <c r="AD391" s="31">
        <v>0</v>
      </c>
      <c r="AE391" s="31">
        <v>0</v>
      </c>
      <c r="AF391" s="31">
        <v>0</v>
      </c>
      <c r="AG391" s="31">
        <v>0</v>
      </c>
      <c r="AH391" s="31">
        <v>0</v>
      </c>
      <c r="AI391" s="31">
        <v>0</v>
      </c>
      <c r="AJ391" s="31">
        <v>0</v>
      </c>
      <c r="AK391" s="31">
        <v>0</v>
      </c>
      <c r="AL391" s="31">
        <v>0</v>
      </c>
      <c r="AM391" s="31">
        <v>0</v>
      </c>
      <c r="AN391" s="31">
        <v>0</v>
      </c>
      <c r="AO391" s="31">
        <v>0</v>
      </c>
      <c r="AP391" s="31">
        <v>0</v>
      </c>
      <c r="AQ391" s="31">
        <v>0</v>
      </c>
      <c r="AR391" s="31">
        <v>0</v>
      </c>
      <c r="AS391" s="31">
        <v>0</v>
      </c>
      <c r="AT391" s="31">
        <v>0</v>
      </c>
      <c r="AU391" s="31">
        <v>0</v>
      </c>
      <c r="AV391" s="31">
        <v>0</v>
      </c>
      <c r="AW391" s="31">
        <v>0</v>
      </c>
      <c r="AX391" s="31">
        <v>0</v>
      </c>
      <c r="AY391" s="31">
        <v>0</v>
      </c>
      <c r="AZ391" s="31">
        <v>0</v>
      </c>
      <c r="BA391" s="31">
        <v>0</v>
      </c>
      <c r="BB391" s="31">
        <v>0</v>
      </c>
      <c r="BC391" s="31">
        <v>0</v>
      </c>
      <c r="BD391" s="31">
        <v>0</v>
      </c>
      <c r="BE391" s="31">
        <v>0</v>
      </c>
      <c r="BF391" s="31">
        <v>0</v>
      </c>
      <c r="BG391" s="62"/>
      <c r="BH391" s="64">
        <f t="shared" ca="1" si="499"/>
        <v>0</v>
      </c>
      <c r="BI391" s="64">
        <f t="shared" ca="1" si="499"/>
        <v>0</v>
      </c>
      <c r="BJ391" s="64">
        <f t="shared" ca="1" si="499"/>
        <v>0</v>
      </c>
      <c r="BK391" s="64">
        <f t="shared" ca="1" si="499"/>
        <v>0</v>
      </c>
      <c r="BL391" s="64">
        <f t="shared" ca="1" si="499"/>
        <v>0</v>
      </c>
      <c r="BM391" s="64">
        <f t="shared" ca="1" si="499"/>
        <v>0</v>
      </c>
      <c r="BN391" s="64">
        <f t="shared" ca="1" si="499"/>
        <v>0</v>
      </c>
      <c r="BO391" s="64">
        <f t="shared" ca="1" si="499"/>
        <v>0</v>
      </c>
      <c r="BP391" s="64">
        <f t="shared" ca="1" si="499"/>
        <v>0</v>
      </c>
      <c r="BQ391" s="64">
        <f t="shared" ca="1" si="499"/>
        <v>0</v>
      </c>
      <c r="BR391" s="64">
        <f t="shared" ca="1" si="499"/>
        <v>0</v>
      </c>
      <c r="BS391" s="64">
        <f t="shared" ca="1" si="499"/>
        <v>0</v>
      </c>
      <c r="BT391" s="64">
        <f t="shared" ca="1" si="499"/>
        <v>0</v>
      </c>
      <c r="BU391" s="64">
        <f t="shared" ca="1" si="499"/>
        <v>0</v>
      </c>
      <c r="BV391" s="64">
        <f t="shared" ca="1" si="499"/>
        <v>0</v>
      </c>
      <c r="BW391" s="64">
        <f t="shared" ca="1" si="499"/>
        <v>0</v>
      </c>
      <c r="BX391" s="43"/>
      <c r="BY391" s="64">
        <f t="shared" ca="1" si="500"/>
        <v>0</v>
      </c>
      <c r="BZ391" s="64">
        <f t="shared" ca="1" si="500"/>
        <v>0</v>
      </c>
      <c r="CA391" s="64">
        <f t="shared" ca="1" si="500"/>
        <v>0</v>
      </c>
      <c r="CB391" s="64">
        <f t="shared" ca="1" si="500"/>
        <v>0</v>
      </c>
      <c r="CC391" s="64"/>
    </row>
    <row r="392" spans="1:81" s="90" customFormat="1" hidden="1" outlineLevel="1">
      <c r="A392" s="88"/>
      <c r="B392" s="43" t="str">
        <f>'Get Started'!$D$8&amp;" Converted Amount of Convertible Notes or SAFEs"</f>
        <v>$ Converted Amount of Convertible Notes or SAFEs</v>
      </c>
      <c r="C392" s="30" t="str">
        <f>'Get Started'!$D$8</f>
        <v>$</v>
      </c>
      <c r="D392" s="89" t="s">
        <v>200</v>
      </c>
      <c r="K392" s="91"/>
      <c r="L392" s="106">
        <f>IF(AND(L390&lt;&gt;0,K393&lt;&gt;0),SUM($K391:K391)-SUM($K392:K392),0)</f>
        <v>0</v>
      </c>
      <c r="M392" s="106">
        <f>IF(AND(M390&lt;&gt;0,L393&lt;&gt;0),SUM($K391:L391)-SUM($K392:L392),0)</f>
        <v>0</v>
      </c>
      <c r="N392" s="106">
        <f>IF(AND(N390&lt;&gt;0,M393&lt;&gt;0),SUM($K391:M391)-SUM($K392:M392),0)</f>
        <v>0</v>
      </c>
      <c r="O392" s="106">
        <f>IF(AND(O390&lt;&gt;0,N393&lt;&gt;0),SUM($K391:N391)-SUM($K392:N392),0)</f>
        <v>0</v>
      </c>
      <c r="P392" s="106">
        <f>IF(AND(P390&lt;&gt;0,O393&lt;&gt;0),SUM($K391:O391)-SUM($K392:O392),0)</f>
        <v>0</v>
      </c>
      <c r="Q392" s="106">
        <f>IF(AND(Q390&lt;&gt;0,P393&lt;&gt;0),SUM($K391:P391)-SUM($K392:P392),0)</f>
        <v>0</v>
      </c>
      <c r="R392" s="106">
        <f>IF(AND(R390&lt;&gt;0,Q393&lt;&gt;0),SUM($K391:Q391)-SUM($K392:Q392),0)</f>
        <v>0</v>
      </c>
      <c r="S392" s="106">
        <f>IF(AND(S390&lt;&gt;0,R393&lt;&gt;0),SUM($K391:R391)-SUM($K392:R392),0)</f>
        <v>0</v>
      </c>
      <c r="T392" s="106">
        <f>IF(AND(T390&lt;&gt;0,S393&lt;&gt;0),SUM($K391:S391)-SUM($K392:S392),0)</f>
        <v>0</v>
      </c>
      <c r="U392" s="106">
        <f>IF(AND(U390&lt;&gt;0,T393&lt;&gt;0),SUM($K391:T391)-SUM($K392:T392),0)</f>
        <v>0</v>
      </c>
      <c r="V392" s="106">
        <f>IF(AND(V390&lt;&gt;0,U393&lt;&gt;0),SUM($K391:U391)-SUM($K392:U392),0)</f>
        <v>0</v>
      </c>
      <c r="W392" s="106">
        <f>IF(AND(W390&lt;&gt;0,V393&lt;&gt;0),SUM($K391:V391)-SUM($K392:V392),0)</f>
        <v>0</v>
      </c>
      <c r="X392" s="106">
        <f>IF(AND(X390&lt;&gt;0,W393&lt;&gt;0),SUM($K391:W391)-SUM($K392:W392),0)</f>
        <v>0</v>
      </c>
      <c r="Y392" s="106">
        <f>IF(AND(Y390&lt;&gt;0,X393&lt;&gt;0),SUM($K391:X391)-SUM($K392:X392),0)</f>
        <v>0</v>
      </c>
      <c r="Z392" s="106">
        <f>IF(AND(Z390&lt;&gt;0,Y393&lt;&gt;0),SUM($K391:Y391)-SUM($K392:Y392),0)</f>
        <v>0</v>
      </c>
      <c r="AA392" s="106">
        <f>IF(AND(AA390&lt;&gt;0,Z393&lt;&gt;0),SUM($K391:Z391)-SUM($K392:Z392),0)</f>
        <v>0</v>
      </c>
      <c r="AB392" s="106">
        <f>IF(AND(AB390&lt;&gt;0,AA393&lt;&gt;0),SUM($K391:AA391)-SUM($K392:AA392),0)</f>
        <v>0</v>
      </c>
      <c r="AC392" s="106">
        <f>IF(AND(AC390&lt;&gt;0,AB393&lt;&gt;0),SUM($K391:AB391)-SUM($K392:AB392),0)</f>
        <v>0</v>
      </c>
      <c r="AD392" s="106">
        <f>IF(AND(AD390&lt;&gt;0,AC393&lt;&gt;0),SUM($K391:AC391)-SUM($K392:AC392),0)</f>
        <v>0</v>
      </c>
      <c r="AE392" s="106">
        <f>IF(AND(AE390&lt;&gt;0,AD393&lt;&gt;0),SUM($K391:AD391)-SUM($K392:AD392),0)</f>
        <v>0</v>
      </c>
      <c r="AF392" s="106">
        <f>IF(AND(AF390&lt;&gt;0,AE393&lt;&gt;0),SUM($K391:AE391)-SUM($K392:AE392),0)</f>
        <v>0</v>
      </c>
      <c r="AG392" s="106">
        <f>IF(AND(AG390&lt;&gt;0,AF393&lt;&gt;0),SUM($K391:AF391)-SUM($K392:AF392),0)</f>
        <v>0</v>
      </c>
      <c r="AH392" s="106">
        <f>IF(AND(AH390&lt;&gt;0,AG393&lt;&gt;0),SUM($K391:AG391)-SUM($K392:AG392),0)</f>
        <v>0</v>
      </c>
      <c r="AI392" s="106">
        <f>IF(AND(AI390&lt;&gt;0,AH393&lt;&gt;0),SUM($K391:AH391)-SUM($K392:AH392),0)</f>
        <v>0</v>
      </c>
      <c r="AJ392" s="106">
        <f>IF(AND(AJ390&lt;&gt;0,AI393&lt;&gt;0),SUM($K391:AI391)-SUM($K392:AI392),0)</f>
        <v>0</v>
      </c>
      <c r="AK392" s="106">
        <f>IF(AND(AK390&lt;&gt;0,AJ393&lt;&gt;0),SUM($K391:AJ391)-SUM($K392:AJ392),0)</f>
        <v>0</v>
      </c>
      <c r="AL392" s="106">
        <f>IF(AND(AL390&lt;&gt;0,AK393&lt;&gt;0),SUM($K391:AK391)-SUM($K392:AK392),0)</f>
        <v>0</v>
      </c>
      <c r="AM392" s="106">
        <f>IF(AND(AM390&lt;&gt;0,AL393&lt;&gt;0),SUM($K391:AL391)-SUM($K392:AL392),0)</f>
        <v>0</v>
      </c>
      <c r="AN392" s="106">
        <f>IF(AND(AN390&lt;&gt;0,AM393&lt;&gt;0),SUM($K391:AM391)-SUM($K392:AM392),0)</f>
        <v>0</v>
      </c>
      <c r="AO392" s="106">
        <f>IF(AND(AO390&lt;&gt;0,AN393&lt;&gt;0),SUM($K391:AN391)-SUM($K392:AN392),0)</f>
        <v>0</v>
      </c>
      <c r="AP392" s="106">
        <f>IF(AND(AP390&lt;&gt;0,AO393&lt;&gt;0),SUM($K391:AO391)-SUM($K392:AO392),0)</f>
        <v>0</v>
      </c>
      <c r="AQ392" s="106">
        <f>IF(AND(AQ390&lt;&gt;0,AP393&lt;&gt;0),SUM($K391:AP391)-SUM($K392:AP392),0)</f>
        <v>0</v>
      </c>
      <c r="AR392" s="106">
        <f>IF(AND(AR390&lt;&gt;0,AQ393&lt;&gt;0),SUM($K391:AQ391)-SUM($K392:AQ392),0)</f>
        <v>0</v>
      </c>
      <c r="AS392" s="106">
        <f>IF(AND(AS390&lt;&gt;0,AR393&lt;&gt;0),SUM($K391:AR391)-SUM($K392:AR392),0)</f>
        <v>0</v>
      </c>
      <c r="AT392" s="106">
        <f>IF(AND(AT390&lt;&gt;0,AS393&lt;&gt;0),SUM($K391:AS391)-SUM($K392:AS392),0)</f>
        <v>0</v>
      </c>
      <c r="AU392" s="106">
        <f>IF(AND(AU390&lt;&gt;0,AT393&lt;&gt;0),SUM($K391:AT391)-SUM($K392:AT392),0)</f>
        <v>0</v>
      </c>
      <c r="AV392" s="106">
        <f>IF(AND(AV390&lt;&gt;0,AU393&lt;&gt;0),SUM($K391:AU391)-SUM($K392:AU392),0)</f>
        <v>0</v>
      </c>
      <c r="AW392" s="106">
        <f>IF(AND(AW390&lt;&gt;0,AV393&lt;&gt;0),SUM($K391:AV391)-SUM($K392:AV392),0)</f>
        <v>0</v>
      </c>
      <c r="AX392" s="106">
        <f>IF(AND(AX390&lt;&gt;0,AW393&lt;&gt;0),SUM($K391:AW391)-SUM($K392:AW392),0)</f>
        <v>0</v>
      </c>
      <c r="AY392" s="106">
        <f>IF(AND(AY390&lt;&gt;0,AX393&lt;&gt;0),SUM($K391:AX391)-SUM($K392:AX392),0)</f>
        <v>0</v>
      </c>
      <c r="AZ392" s="106">
        <f>IF(AND(AZ390&lt;&gt;0,AY393&lt;&gt;0),SUM($K391:AY391)-SUM($K392:AY392),0)</f>
        <v>0</v>
      </c>
      <c r="BA392" s="106">
        <f>IF(AND(BA390&lt;&gt;0,AZ393&lt;&gt;0),SUM($K391:AZ391)-SUM($K392:AZ392),0)</f>
        <v>0</v>
      </c>
      <c r="BB392" s="106">
        <f>IF(AND(BB390&lt;&gt;0,BA393&lt;&gt;0),SUM($K391:BA391)-SUM($K392:BA392),0)</f>
        <v>0</v>
      </c>
      <c r="BC392" s="106">
        <f>IF(AND(BC390&lt;&gt;0,BB393&lt;&gt;0),SUM($K391:BB391)-SUM($K392:BB392),0)</f>
        <v>0</v>
      </c>
      <c r="BD392" s="106">
        <f>IF(AND(BD390&lt;&gt;0,BC393&lt;&gt;0),SUM($K391:BC391)-SUM($K392:BC392),0)</f>
        <v>0</v>
      </c>
      <c r="BE392" s="106">
        <f>IF(AND(BE390&lt;&gt;0,BD393&lt;&gt;0),SUM($K391:BD391)-SUM($K392:BD392),0)</f>
        <v>0</v>
      </c>
      <c r="BF392" s="106">
        <f>IF(AND(BF390&lt;&gt;0,BE393&lt;&gt;0),SUM($K391:BE391)-SUM($K392:BE392),0)</f>
        <v>0</v>
      </c>
      <c r="BG392" s="62"/>
      <c r="BH392" s="64">
        <f t="shared" ca="1" si="499"/>
        <v>0</v>
      </c>
      <c r="BI392" s="64">
        <f t="shared" ca="1" si="499"/>
        <v>0</v>
      </c>
      <c r="BJ392" s="64">
        <f t="shared" ca="1" si="499"/>
        <v>0</v>
      </c>
      <c r="BK392" s="64">
        <f t="shared" ca="1" si="499"/>
        <v>0</v>
      </c>
      <c r="BL392" s="64">
        <f t="shared" ca="1" si="499"/>
        <v>0</v>
      </c>
      <c r="BM392" s="64">
        <f t="shared" ca="1" si="499"/>
        <v>0</v>
      </c>
      <c r="BN392" s="64">
        <f t="shared" ca="1" si="499"/>
        <v>0</v>
      </c>
      <c r="BO392" s="64">
        <f t="shared" ca="1" si="499"/>
        <v>0</v>
      </c>
      <c r="BP392" s="64">
        <f t="shared" ca="1" si="499"/>
        <v>0</v>
      </c>
      <c r="BQ392" s="64">
        <f t="shared" ca="1" si="499"/>
        <v>0</v>
      </c>
      <c r="BR392" s="64">
        <f t="shared" ca="1" si="499"/>
        <v>0</v>
      </c>
      <c r="BS392" s="64">
        <f t="shared" ca="1" si="499"/>
        <v>0</v>
      </c>
      <c r="BT392" s="64">
        <f t="shared" ca="1" si="499"/>
        <v>0</v>
      </c>
      <c r="BU392" s="64">
        <f t="shared" ca="1" si="499"/>
        <v>0</v>
      </c>
      <c r="BV392" s="64">
        <f t="shared" ca="1" si="499"/>
        <v>0</v>
      </c>
      <c r="BW392" s="64">
        <f t="shared" ca="1" si="499"/>
        <v>0</v>
      </c>
      <c r="BX392" s="43"/>
      <c r="BY392" s="64">
        <f t="shared" ca="1" si="500"/>
        <v>0</v>
      </c>
      <c r="BZ392" s="64">
        <f t="shared" ca="1" si="500"/>
        <v>0</v>
      </c>
      <c r="CA392" s="64">
        <f t="shared" ca="1" si="500"/>
        <v>0</v>
      </c>
      <c r="CB392" s="64">
        <f t="shared" ca="1" si="500"/>
        <v>0</v>
      </c>
      <c r="CC392" s="64"/>
    </row>
    <row r="393" spans="1:81" s="90" customFormat="1" hidden="1" outlineLevel="1">
      <c r="A393" s="88"/>
      <c r="B393" s="43" t="str">
        <f>'Get Started'!$D$8&amp;" Outstanding, Unconverted Convertible Notes or SAFEs"</f>
        <v>$ Outstanding, Unconverted Convertible Notes or SAFEs</v>
      </c>
      <c r="C393" s="30" t="str">
        <f>'Get Started'!$D$8</f>
        <v>$</v>
      </c>
      <c r="D393" s="89" t="s">
        <v>145</v>
      </c>
      <c r="K393" s="91">
        <f>Statements!K74</f>
        <v>0</v>
      </c>
      <c r="L393" s="91">
        <f t="shared" ref="L393:BF393" si="501">L391-L392+K393</f>
        <v>0</v>
      </c>
      <c r="M393" s="91">
        <f t="shared" si="501"/>
        <v>0</v>
      </c>
      <c r="N393" s="91">
        <f t="shared" si="501"/>
        <v>0</v>
      </c>
      <c r="O393" s="91">
        <f t="shared" si="501"/>
        <v>0</v>
      </c>
      <c r="P393" s="91">
        <f t="shared" si="501"/>
        <v>0</v>
      </c>
      <c r="Q393" s="91">
        <f t="shared" si="501"/>
        <v>0</v>
      </c>
      <c r="R393" s="91">
        <f t="shared" si="501"/>
        <v>0</v>
      </c>
      <c r="S393" s="91">
        <f t="shared" si="501"/>
        <v>0</v>
      </c>
      <c r="T393" s="91">
        <f t="shared" si="501"/>
        <v>0</v>
      </c>
      <c r="U393" s="91">
        <f t="shared" si="501"/>
        <v>0</v>
      </c>
      <c r="V393" s="91">
        <f t="shared" si="501"/>
        <v>0</v>
      </c>
      <c r="W393" s="91">
        <f t="shared" si="501"/>
        <v>0</v>
      </c>
      <c r="X393" s="91">
        <f t="shared" si="501"/>
        <v>0</v>
      </c>
      <c r="Y393" s="91">
        <f t="shared" si="501"/>
        <v>0</v>
      </c>
      <c r="Z393" s="91">
        <f t="shared" si="501"/>
        <v>0</v>
      </c>
      <c r="AA393" s="91">
        <f t="shared" si="501"/>
        <v>0</v>
      </c>
      <c r="AB393" s="91">
        <f t="shared" si="501"/>
        <v>0</v>
      </c>
      <c r="AC393" s="91">
        <f t="shared" si="501"/>
        <v>0</v>
      </c>
      <c r="AD393" s="91">
        <f t="shared" si="501"/>
        <v>0</v>
      </c>
      <c r="AE393" s="91">
        <f t="shared" si="501"/>
        <v>0</v>
      </c>
      <c r="AF393" s="91">
        <f t="shared" si="501"/>
        <v>0</v>
      </c>
      <c r="AG393" s="91">
        <f t="shared" si="501"/>
        <v>0</v>
      </c>
      <c r="AH393" s="91">
        <f t="shared" si="501"/>
        <v>0</v>
      </c>
      <c r="AI393" s="91">
        <f t="shared" si="501"/>
        <v>0</v>
      </c>
      <c r="AJ393" s="91">
        <f t="shared" si="501"/>
        <v>0</v>
      </c>
      <c r="AK393" s="91">
        <f t="shared" si="501"/>
        <v>0</v>
      </c>
      <c r="AL393" s="91">
        <f t="shared" si="501"/>
        <v>0</v>
      </c>
      <c r="AM393" s="91">
        <f t="shared" si="501"/>
        <v>0</v>
      </c>
      <c r="AN393" s="91">
        <f t="shared" si="501"/>
        <v>0</v>
      </c>
      <c r="AO393" s="91">
        <f t="shared" si="501"/>
        <v>0</v>
      </c>
      <c r="AP393" s="91">
        <f t="shared" si="501"/>
        <v>0</v>
      </c>
      <c r="AQ393" s="91">
        <f t="shared" si="501"/>
        <v>0</v>
      </c>
      <c r="AR393" s="91">
        <f t="shared" si="501"/>
        <v>0</v>
      </c>
      <c r="AS393" s="91">
        <f t="shared" si="501"/>
        <v>0</v>
      </c>
      <c r="AT393" s="91">
        <f t="shared" si="501"/>
        <v>0</v>
      </c>
      <c r="AU393" s="91">
        <f t="shared" si="501"/>
        <v>0</v>
      </c>
      <c r="AV393" s="91">
        <f t="shared" si="501"/>
        <v>0</v>
      </c>
      <c r="AW393" s="91">
        <f t="shared" si="501"/>
        <v>0</v>
      </c>
      <c r="AX393" s="91">
        <f t="shared" si="501"/>
        <v>0</v>
      </c>
      <c r="AY393" s="91">
        <f t="shared" si="501"/>
        <v>0</v>
      </c>
      <c r="AZ393" s="91">
        <f t="shared" si="501"/>
        <v>0</v>
      </c>
      <c r="BA393" s="91">
        <f t="shared" si="501"/>
        <v>0</v>
      </c>
      <c r="BB393" s="91">
        <f t="shared" si="501"/>
        <v>0</v>
      </c>
      <c r="BC393" s="91">
        <f t="shared" si="501"/>
        <v>0</v>
      </c>
      <c r="BD393" s="91">
        <f t="shared" si="501"/>
        <v>0</v>
      </c>
      <c r="BE393" s="91">
        <f t="shared" si="501"/>
        <v>0</v>
      </c>
      <c r="BF393" s="91">
        <f t="shared" si="501"/>
        <v>0</v>
      </c>
      <c r="BG393" s="62"/>
      <c r="BH393" s="62">
        <f t="shared" ref="BH393:BW393" si="502">INDEX($L393:$BF393,1,MATCH(BH$5,$L$5:$BF$5,0))</f>
        <v>0</v>
      </c>
      <c r="BI393" s="62">
        <f t="shared" si="502"/>
        <v>0</v>
      </c>
      <c r="BJ393" s="62">
        <f t="shared" si="502"/>
        <v>0</v>
      </c>
      <c r="BK393" s="62">
        <f t="shared" si="502"/>
        <v>0</v>
      </c>
      <c r="BL393" s="62">
        <f t="shared" si="502"/>
        <v>0</v>
      </c>
      <c r="BM393" s="62">
        <f t="shared" si="502"/>
        <v>0</v>
      </c>
      <c r="BN393" s="62">
        <f t="shared" si="502"/>
        <v>0</v>
      </c>
      <c r="BO393" s="62">
        <f t="shared" si="502"/>
        <v>0</v>
      </c>
      <c r="BP393" s="62">
        <f t="shared" si="502"/>
        <v>0</v>
      </c>
      <c r="BQ393" s="62">
        <f t="shared" si="502"/>
        <v>0</v>
      </c>
      <c r="BR393" s="62">
        <f t="shared" si="502"/>
        <v>0</v>
      </c>
      <c r="BS393" s="62">
        <f t="shared" si="502"/>
        <v>0</v>
      </c>
      <c r="BT393" s="62">
        <f t="shared" si="502"/>
        <v>0</v>
      </c>
      <c r="BU393" s="62">
        <f t="shared" si="502"/>
        <v>0</v>
      </c>
      <c r="BV393" s="62">
        <f t="shared" si="502"/>
        <v>0</v>
      </c>
      <c r="BW393" s="62">
        <f t="shared" si="502"/>
        <v>0</v>
      </c>
      <c r="BX393" s="62"/>
      <c r="BY393" s="62">
        <f>INDEX($L393:$BF393,1,MATCH(BY$5,$L$5:$BF$5,0))</f>
        <v>0</v>
      </c>
      <c r="BZ393" s="62">
        <f>INDEX($L393:$BF393,1,MATCH(BZ$5,$L$5:$BF$5,0))</f>
        <v>0</v>
      </c>
      <c r="CA393" s="62">
        <f>INDEX($L393:$BF393,1,MATCH(CA$5,$L$5:$BF$5,0))</f>
        <v>0</v>
      </c>
      <c r="CB393" s="62">
        <f>INDEX($L393:$BF393,1,MATCH(CB$5,$L$5:$BF$5,0))</f>
        <v>0</v>
      </c>
      <c r="CC393" s="62"/>
    </row>
    <row r="394" spans="1:81" s="90" customFormat="1" hidden="1" outlineLevel="1">
      <c r="A394" s="88"/>
      <c r="B394" s="43" t="s">
        <v>146</v>
      </c>
      <c r="C394" s="30" t="s">
        <v>24</v>
      </c>
      <c r="D394" s="89" t="s">
        <v>147</v>
      </c>
      <c r="K394" s="91"/>
      <c r="L394" s="93">
        <v>0</v>
      </c>
      <c r="M394" s="93">
        <f t="shared" ref="M394:BF394" si="503">L394</f>
        <v>0</v>
      </c>
      <c r="N394" s="93">
        <f t="shared" si="503"/>
        <v>0</v>
      </c>
      <c r="O394" s="93">
        <f t="shared" si="503"/>
        <v>0</v>
      </c>
      <c r="P394" s="93">
        <f t="shared" si="503"/>
        <v>0</v>
      </c>
      <c r="Q394" s="93">
        <f t="shared" si="503"/>
        <v>0</v>
      </c>
      <c r="R394" s="93">
        <f t="shared" si="503"/>
        <v>0</v>
      </c>
      <c r="S394" s="93">
        <f t="shared" si="503"/>
        <v>0</v>
      </c>
      <c r="T394" s="93">
        <f t="shared" si="503"/>
        <v>0</v>
      </c>
      <c r="U394" s="93">
        <f t="shared" si="503"/>
        <v>0</v>
      </c>
      <c r="V394" s="93">
        <f t="shared" si="503"/>
        <v>0</v>
      </c>
      <c r="W394" s="93">
        <f t="shared" si="503"/>
        <v>0</v>
      </c>
      <c r="X394" s="93">
        <f t="shared" si="503"/>
        <v>0</v>
      </c>
      <c r="Y394" s="93">
        <f t="shared" si="503"/>
        <v>0</v>
      </c>
      <c r="Z394" s="93">
        <f t="shared" si="503"/>
        <v>0</v>
      </c>
      <c r="AA394" s="93">
        <f t="shared" si="503"/>
        <v>0</v>
      </c>
      <c r="AB394" s="93">
        <f t="shared" si="503"/>
        <v>0</v>
      </c>
      <c r="AC394" s="93">
        <f t="shared" si="503"/>
        <v>0</v>
      </c>
      <c r="AD394" s="93">
        <f t="shared" si="503"/>
        <v>0</v>
      </c>
      <c r="AE394" s="93">
        <f t="shared" si="503"/>
        <v>0</v>
      </c>
      <c r="AF394" s="93">
        <f t="shared" si="503"/>
        <v>0</v>
      </c>
      <c r="AG394" s="93">
        <f t="shared" si="503"/>
        <v>0</v>
      </c>
      <c r="AH394" s="93">
        <f t="shared" si="503"/>
        <v>0</v>
      </c>
      <c r="AI394" s="93">
        <f t="shared" si="503"/>
        <v>0</v>
      </c>
      <c r="AJ394" s="93">
        <f t="shared" si="503"/>
        <v>0</v>
      </c>
      <c r="AK394" s="93">
        <f t="shared" si="503"/>
        <v>0</v>
      </c>
      <c r="AL394" s="93">
        <f t="shared" si="503"/>
        <v>0</v>
      </c>
      <c r="AM394" s="93">
        <f t="shared" si="503"/>
        <v>0</v>
      </c>
      <c r="AN394" s="93">
        <f t="shared" si="503"/>
        <v>0</v>
      </c>
      <c r="AO394" s="93">
        <f t="shared" si="503"/>
        <v>0</v>
      </c>
      <c r="AP394" s="93">
        <f t="shared" si="503"/>
        <v>0</v>
      </c>
      <c r="AQ394" s="93">
        <f t="shared" si="503"/>
        <v>0</v>
      </c>
      <c r="AR394" s="93">
        <f t="shared" si="503"/>
        <v>0</v>
      </c>
      <c r="AS394" s="93">
        <f t="shared" si="503"/>
        <v>0</v>
      </c>
      <c r="AT394" s="93">
        <f t="shared" si="503"/>
        <v>0</v>
      </c>
      <c r="AU394" s="93">
        <f t="shared" si="503"/>
        <v>0</v>
      </c>
      <c r="AV394" s="93">
        <f t="shared" si="503"/>
        <v>0</v>
      </c>
      <c r="AW394" s="93">
        <f t="shared" si="503"/>
        <v>0</v>
      </c>
      <c r="AX394" s="93">
        <f t="shared" si="503"/>
        <v>0</v>
      </c>
      <c r="AY394" s="93">
        <f t="shared" si="503"/>
        <v>0</v>
      </c>
      <c r="AZ394" s="93">
        <f t="shared" si="503"/>
        <v>0</v>
      </c>
      <c r="BA394" s="93">
        <f t="shared" si="503"/>
        <v>0</v>
      </c>
      <c r="BB394" s="93">
        <f t="shared" si="503"/>
        <v>0</v>
      </c>
      <c r="BC394" s="93">
        <f t="shared" si="503"/>
        <v>0</v>
      </c>
      <c r="BD394" s="93">
        <f t="shared" si="503"/>
        <v>0</v>
      </c>
      <c r="BE394" s="93">
        <f t="shared" si="503"/>
        <v>0</v>
      </c>
      <c r="BF394" s="93">
        <f t="shared" si="503"/>
        <v>0</v>
      </c>
      <c r="BG394" s="62"/>
      <c r="BI394" s="64"/>
      <c r="BJ394" s="64"/>
      <c r="BK394" s="64"/>
      <c r="BL394" s="64"/>
      <c r="BM394" s="64"/>
      <c r="BN394" s="64"/>
      <c r="BO394" s="64"/>
      <c r="BP394" s="64"/>
      <c r="BQ394" s="64"/>
      <c r="BR394" s="64"/>
      <c r="BS394" s="64"/>
      <c r="BT394" s="64"/>
      <c r="BU394" s="64"/>
      <c r="BV394" s="64"/>
      <c r="BW394" s="64"/>
      <c r="BX394" s="43"/>
      <c r="BY394" s="64"/>
      <c r="BZ394" s="64"/>
      <c r="CA394" s="64"/>
      <c r="CB394" s="64"/>
      <c r="CC394" s="64"/>
    </row>
    <row r="395" spans="1:81" s="90" customFormat="1" hidden="1" outlineLevel="1">
      <c r="A395" s="88"/>
      <c r="B395" s="43" t="str">
        <f>'Get Started'!$D$8&amp;" Valuation Cap"</f>
        <v>$ Valuation Cap</v>
      </c>
      <c r="C395" s="30" t="str">
        <f>'Get Started'!$D$8</f>
        <v>$</v>
      </c>
      <c r="D395" s="89" t="s">
        <v>148</v>
      </c>
      <c r="K395" s="91"/>
      <c r="L395" s="31">
        <v>0</v>
      </c>
      <c r="M395" s="31">
        <f t="shared" ref="M395:BF395" si="504">L395</f>
        <v>0</v>
      </c>
      <c r="N395" s="31">
        <f t="shared" si="504"/>
        <v>0</v>
      </c>
      <c r="O395" s="31">
        <f t="shared" si="504"/>
        <v>0</v>
      </c>
      <c r="P395" s="31">
        <f t="shared" si="504"/>
        <v>0</v>
      </c>
      <c r="Q395" s="31">
        <f t="shared" si="504"/>
        <v>0</v>
      </c>
      <c r="R395" s="31">
        <f t="shared" si="504"/>
        <v>0</v>
      </c>
      <c r="S395" s="31">
        <f t="shared" si="504"/>
        <v>0</v>
      </c>
      <c r="T395" s="31">
        <f t="shared" si="504"/>
        <v>0</v>
      </c>
      <c r="U395" s="31">
        <f t="shared" si="504"/>
        <v>0</v>
      </c>
      <c r="V395" s="31">
        <f t="shared" si="504"/>
        <v>0</v>
      </c>
      <c r="W395" s="31">
        <f t="shared" si="504"/>
        <v>0</v>
      </c>
      <c r="X395" s="31">
        <f t="shared" si="504"/>
        <v>0</v>
      </c>
      <c r="Y395" s="31">
        <f t="shared" si="504"/>
        <v>0</v>
      </c>
      <c r="Z395" s="31">
        <f t="shared" si="504"/>
        <v>0</v>
      </c>
      <c r="AA395" s="31">
        <f t="shared" si="504"/>
        <v>0</v>
      </c>
      <c r="AB395" s="31">
        <f t="shared" si="504"/>
        <v>0</v>
      </c>
      <c r="AC395" s="31">
        <f t="shared" si="504"/>
        <v>0</v>
      </c>
      <c r="AD395" s="31">
        <f t="shared" si="504"/>
        <v>0</v>
      </c>
      <c r="AE395" s="31">
        <f t="shared" si="504"/>
        <v>0</v>
      </c>
      <c r="AF395" s="31">
        <f t="shared" si="504"/>
        <v>0</v>
      </c>
      <c r="AG395" s="31">
        <f t="shared" si="504"/>
        <v>0</v>
      </c>
      <c r="AH395" s="31">
        <f t="shared" si="504"/>
        <v>0</v>
      </c>
      <c r="AI395" s="31">
        <f t="shared" si="504"/>
        <v>0</v>
      </c>
      <c r="AJ395" s="31">
        <f t="shared" si="504"/>
        <v>0</v>
      </c>
      <c r="AK395" s="31">
        <f t="shared" si="504"/>
        <v>0</v>
      </c>
      <c r="AL395" s="31">
        <f t="shared" si="504"/>
        <v>0</v>
      </c>
      <c r="AM395" s="31">
        <f t="shared" si="504"/>
        <v>0</v>
      </c>
      <c r="AN395" s="31">
        <f t="shared" si="504"/>
        <v>0</v>
      </c>
      <c r="AO395" s="31">
        <f t="shared" si="504"/>
        <v>0</v>
      </c>
      <c r="AP395" s="31">
        <f t="shared" si="504"/>
        <v>0</v>
      </c>
      <c r="AQ395" s="31">
        <f t="shared" si="504"/>
        <v>0</v>
      </c>
      <c r="AR395" s="31">
        <f t="shared" si="504"/>
        <v>0</v>
      </c>
      <c r="AS395" s="31">
        <f t="shared" si="504"/>
        <v>0</v>
      </c>
      <c r="AT395" s="31">
        <f t="shared" si="504"/>
        <v>0</v>
      </c>
      <c r="AU395" s="31">
        <f t="shared" si="504"/>
        <v>0</v>
      </c>
      <c r="AV395" s="31">
        <f t="shared" si="504"/>
        <v>0</v>
      </c>
      <c r="AW395" s="31">
        <f t="shared" si="504"/>
        <v>0</v>
      </c>
      <c r="AX395" s="31">
        <f t="shared" si="504"/>
        <v>0</v>
      </c>
      <c r="AY395" s="31">
        <f t="shared" si="504"/>
        <v>0</v>
      </c>
      <c r="AZ395" s="31">
        <f t="shared" si="504"/>
        <v>0</v>
      </c>
      <c r="BA395" s="31">
        <f t="shared" si="504"/>
        <v>0</v>
      </c>
      <c r="BB395" s="31">
        <f t="shared" si="504"/>
        <v>0</v>
      </c>
      <c r="BC395" s="31">
        <f t="shared" si="504"/>
        <v>0</v>
      </c>
      <c r="BD395" s="31">
        <f t="shared" si="504"/>
        <v>0</v>
      </c>
      <c r="BE395" s="31">
        <f t="shared" si="504"/>
        <v>0</v>
      </c>
      <c r="BF395" s="31">
        <f t="shared" si="504"/>
        <v>0</v>
      </c>
      <c r="BG395" s="62"/>
      <c r="BI395" s="64"/>
      <c r="BJ395" s="64"/>
      <c r="BK395" s="64"/>
      <c r="BL395" s="64"/>
      <c r="BM395" s="64"/>
      <c r="BN395" s="64"/>
      <c r="BO395" s="64"/>
      <c r="BP395" s="64"/>
      <c r="BQ395" s="64"/>
      <c r="BR395" s="64"/>
      <c r="BS395" s="64"/>
      <c r="BT395" s="64"/>
      <c r="BU395" s="64"/>
      <c r="BV395" s="64"/>
      <c r="BW395" s="64"/>
      <c r="BX395" s="43"/>
      <c r="BY395" s="64"/>
      <c r="BZ395" s="64"/>
      <c r="CA395" s="64"/>
      <c r="CB395" s="64"/>
      <c r="CC395" s="64"/>
    </row>
    <row r="396" spans="1:81" s="90" customFormat="1" hidden="1" outlineLevel="1">
      <c r="A396" s="88"/>
      <c r="B396" s="43" t="s">
        <v>237</v>
      </c>
      <c r="C396" s="30" t="s">
        <v>24</v>
      </c>
      <c r="D396" s="89" t="s">
        <v>149</v>
      </c>
      <c r="K396" s="91"/>
      <c r="L396" s="93">
        <v>0</v>
      </c>
      <c r="M396" s="93">
        <f t="shared" ref="M396:BF396" si="505">L396</f>
        <v>0</v>
      </c>
      <c r="N396" s="93">
        <f t="shared" si="505"/>
        <v>0</v>
      </c>
      <c r="O396" s="93">
        <f t="shared" si="505"/>
        <v>0</v>
      </c>
      <c r="P396" s="93">
        <f t="shared" si="505"/>
        <v>0</v>
      </c>
      <c r="Q396" s="93">
        <f t="shared" si="505"/>
        <v>0</v>
      </c>
      <c r="R396" s="93">
        <f t="shared" si="505"/>
        <v>0</v>
      </c>
      <c r="S396" s="93">
        <f t="shared" si="505"/>
        <v>0</v>
      </c>
      <c r="T396" s="93">
        <f t="shared" si="505"/>
        <v>0</v>
      </c>
      <c r="U396" s="93">
        <f t="shared" si="505"/>
        <v>0</v>
      </c>
      <c r="V396" s="93">
        <f t="shared" si="505"/>
        <v>0</v>
      </c>
      <c r="W396" s="93">
        <f t="shared" si="505"/>
        <v>0</v>
      </c>
      <c r="X396" s="93">
        <f t="shared" si="505"/>
        <v>0</v>
      </c>
      <c r="Y396" s="93">
        <f t="shared" si="505"/>
        <v>0</v>
      </c>
      <c r="Z396" s="93">
        <f t="shared" si="505"/>
        <v>0</v>
      </c>
      <c r="AA396" s="93">
        <f t="shared" si="505"/>
        <v>0</v>
      </c>
      <c r="AB396" s="93">
        <f t="shared" si="505"/>
        <v>0</v>
      </c>
      <c r="AC396" s="93">
        <f t="shared" si="505"/>
        <v>0</v>
      </c>
      <c r="AD396" s="93">
        <f t="shared" si="505"/>
        <v>0</v>
      </c>
      <c r="AE396" s="93">
        <f t="shared" si="505"/>
        <v>0</v>
      </c>
      <c r="AF396" s="93">
        <f t="shared" si="505"/>
        <v>0</v>
      </c>
      <c r="AG396" s="93">
        <f t="shared" si="505"/>
        <v>0</v>
      </c>
      <c r="AH396" s="93">
        <f t="shared" si="505"/>
        <v>0</v>
      </c>
      <c r="AI396" s="93">
        <f t="shared" si="505"/>
        <v>0</v>
      </c>
      <c r="AJ396" s="93">
        <f t="shared" si="505"/>
        <v>0</v>
      </c>
      <c r="AK396" s="93">
        <f t="shared" si="505"/>
        <v>0</v>
      </c>
      <c r="AL396" s="93">
        <f t="shared" si="505"/>
        <v>0</v>
      </c>
      <c r="AM396" s="93">
        <f t="shared" si="505"/>
        <v>0</v>
      </c>
      <c r="AN396" s="93">
        <f t="shared" si="505"/>
        <v>0</v>
      </c>
      <c r="AO396" s="93">
        <f t="shared" si="505"/>
        <v>0</v>
      </c>
      <c r="AP396" s="93">
        <f t="shared" si="505"/>
        <v>0</v>
      </c>
      <c r="AQ396" s="93">
        <f t="shared" si="505"/>
        <v>0</v>
      </c>
      <c r="AR396" s="93">
        <f t="shared" si="505"/>
        <v>0</v>
      </c>
      <c r="AS396" s="93">
        <f t="shared" si="505"/>
        <v>0</v>
      </c>
      <c r="AT396" s="93">
        <f t="shared" si="505"/>
        <v>0</v>
      </c>
      <c r="AU396" s="93">
        <f t="shared" si="505"/>
        <v>0</v>
      </c>
      <c r="AV396" s="93">
        <f t="shared" si="505"/>
        <v>0</v>
      </c>
      <c r="AW396" s="93">
        <f t="shared" si="505"/>
        <v>0</v>
      </c>
      <c r="AX396" s="93">
        <f t="shared" si="505"/>
        <v>0</v>
      </c>
      <c r="AY396" s="93">
        <f t="shared" si="505"/>
        <v>0</v>
      </c>
      <c r="AZ396" s="93">
        <f t="shared" si="505"/>
        <v>0</v>
      </c>
      <c r="BA396" s="93">
        <f t="shared" si="505"/>
        <v>0</v>
      </c>
      <c r="BB396" s="93">
        <f t="shared" si="505"/>
        <v>0</v>
      </c>
      <c r="BC396" s="93">
        <f t="shared" si="505"/>
        <v>0</v>
      </c>
      <c r="BD396" s="93">
        <f t="shared" si="505"/>
        <v>0</v>
      </c>
      <c r="BE396" s="93">
        <f t="shared" si="505"/>
        <v>0</v>
      </c>
      <c r="BF396" s="93">
        <f t="shared" si="505"/>
        <v>0</v>
      </c>
      <c r="BG396" s="62"/>
      <c r="BI396" s="64"/>
      <c r="BJ396" s="64"/>
      <c r="BK396" s="64"/>
      <c r="BL396" s="64"/>
      <c r="BM396" s="64"/>
      <c r="BN396" s="64"/>
      <c r="BO396" s="64"/>
      <c r="BP396" s="64"/>
      <c r="BQ396" s="64"/>
      <c r="BR396" s="64"/>
      <c r="BS396" s="64"/>
      <c r="BT396" s="64"/>
      <c r="BU396" s="64"/>
      <c r="BV396" s="64"/>
      <c r="BW396" s="64"/>
      <c r="BX396" s="43"/>
      <c r="BY396" s="64"/>
      <c r="BZ396" s="64"/>
      <c r="CA396" s="64"/>
      <c r="CB396" s="64"/>
      <c r="CC396" s="64"/>
    </row>
    <row r="397" spans="1:81" s="90" customFormat="1" hidden="1" outlineLevel="1">
      <c r="A397" s="88"/>
      <c r="B397" s="43" t="str">
        <f>'Get Started'!$D$8&amp;" Converted Value"</f>
        <v>$ Converted Value</v>
      </c>
      <c r="C397" s="30" t="str">
        <f>'Get Started'!$D$8</f>
        <v>$</v>
      </c>
      <c r="D397" s="89" t="s">
        <v>144</v>
      </c>
      <c r="K397" s="91"/>
      <c r="L397" s="91">
        <f>IFERROR(FV(L396/1,DATEDIF(INDEX($L4:L4,0,MATCH(L392,$L391:L391,0)),L4,"m"),0,-L392),0)</f>
        <v>0</v>
      </c>
      <c r="M397" s="91">
        <f>IFERROR(FV(M396/1,DATEDIF(INDEX($L4:M4,0,MATCH(M392,$L391:M391,0)),M4,"m"),0,-M392),0)</f>
        <v>0</v>
      </c>
      <c r="N397" s="91">
        <f>IFERROR(FV(N396/1,DATEDIF(INDEX($L4:N4,0,MATCH(N392,$L391:N391,0)),N4,"m"),0,-N392),0)</f>
        <v>0</v>
      </c>
      <c r="O397" s="91">
        <f>IFERROR(FV(O396/1,DATEDIF(INDEX($L4:O4,0,MATCH(O392,$L391:O391,0)),O4,"m"),0,-O392),0)</f>
        <v>0</v>
      </c>
      <c r="P397" s="91">
        <f>IFERROR(FV(P396/1,DATEDIF(INDEX($L4:P4,0,MATCH(P392,$L391:P391,0)),P4,"m"),0,-P392),0)</f>
        <v>0</v>
      </c>
      <c r="Q397" s="91">
        <f>IFERROR(FV(Q396/1,DATEDIF(INDEX($L4:Q4,0,MATCH(Q392,$L391:Q391,0)),Q4,"m"),0,-Q392),0)</f>
        <v>0</v>
      </c>
      <c r="R397" s="91">
        <f>IFERROR(FV(R396/1,DATEDIF(INDEX($L4:R4,0,MATCH(R392,$L391:R391,0)),R4,"m"),0,-R392),0)</f>
        <v>0</v>
      </c>
      <c r="S397" s="91">
        <f>IFERROR(FV(S396/1,DATEDIF(INDEX($L4:S4,0,MATCH(S392,$L391:S391,0)),S4,"m"),0,-S392),0)</f>
        <v>0</v>
      </c>
      <c r="T397" s="91">
        <f>IFERROR(FV(T396/1,DATEDIF(INDEX($L4:T4,0,MATCH(T392,$L391:T391,0)),T4,"m"),0,-T392),0)</f>
        <v>0</v>
      </c>
      <c r="U397" s="91">
        <f>IFERROR(FV(U396/1,DATEDIF(INDEX($L4:U4,0,MATCH(U392,$L391:U391,0)),U4,"m"),0,-U392),0)</f>
        <v>0</v>
      </c>
      <c r="V397" s="91">
        <f>IFERROR(FV(V396/1,DATEDIF(INDEX($L4:V4,0,MATCH(V392,$L391:V391,0)),V4,"m"),0,-V392),0)</f>
        <v>0</v>
      </c>
      <c r="W397" s="91">
        <f>IFERROR(FV(W396/1,DATEDIF(INDEX($L4:W4,0,MATCH(W392,$L391:W391,0)),W4,"m"),0,-W392),0)</f>
        <v>0</v>
      </c>
      <c r="X397" s="91">
        <f>IFERROR(FV(X396/1,DATEDIF(INDEX($L4:X4,0,MATCH(X392,$L391:X391,0)),X4,"m"),0,-X392),0)</f>
        <v>0</v>
      </c>
      <c r="Y397" s="91">
        <f>IFERROR(FV(Y396/1,DATEDIF(INDEX($L4:Y4,0,MATCH(Y392,$L391:Y391,0)),Y4,"m"),0,-Y392),0)</f>
        <v>0</v>
      </c>
      <c r="Z397" s="91">
        <f>IFERROR(FV(Z396/1,DATEDIF(INDEX($L4:Z4,0,MATCH(Z392,$L391:Z391,0)),Z4,"m"),0,-Z392),0)</f>
        <v>0</v>
      </c>
      <c r="AA397" s="91">
        <f>IFERROR(FV(AA396/1,DATEDIF(INDEX($L4:AA4,0,MATCH(AA392,$L391:AA391,0)),AA4,"m"),0,-AA392),0)</f>
        <v>0</v>
      </c>
      <c r="AB397" s="91">
        <f>IFERROR(FV(AB396/1,DATEDIF(INDEX($L4:AB4,0,MATCH(AB392,$L391:AB391,0)),AB4,"m"),0,-AB392),0)</f>
        <v>0</v>
      </c>
      <c r="AC397" s="91">
        <f>IFERROR(FV(AC396/1,DATEDIF(INDEX($L4:AC4,0,MATCH(AC392,$L391:AC391,0)),AC4,"m"),0,-AC392),0)</f>
        <v>0</v>
      </c>
      <c r="AD397" s="91">
        <f>IFERROR(FV(AD396/1,DATEDIF(INDEX($L4:AD4,0,MATCH(AD392,$L391:AD391,0)),AD4,"m"),0,-AD392),0)</f>
        <v>0</v>
      </c>
      <c r="AE397" s="91">
        <f>IFERROR(FV(AE396/1,DATEDIF(INDEX($L4:AE4,0,MATCH(AE392,$L391:AE391,0)),AE4,"m"),0,-AE392),0)</f>
        <v>0</v>
      </c>
      <c r="AF397" s="91">
        <f>IFERROR(FV(AF396/1,DATEDIF(INDEX($L4:AF4,0,MATCH(AF392,$L391:AF391,0)),AF4,"m"),0,-AF392),0)</f>
        <v>0</v>
      </c>
      <c r="AG397" s="91">
        <f>IFERROR(FV(AG396/1,DATEDIF(INDEX($L4:AG4,0,MATCH(AG392,$L391:AG391,0)),AG4,"m"),0,-AG392),0)</f>
        <v>0</v>
      </c>
      <c r="AH397" s="91">
        <f>IFERROR(FV(AH396/1,DATEDIF(INDEX($L4:AH4,0,MATCH(AH392,$L391:AH391,0)),AH4,"m"),0,-AH392),0)</f>
        <v>0</v>
      </c>
      <c r="AI397" s="91">
        <f>IFERROR(FV(AI396/1,DATEDIF(INDEX($L4:AI4,0,MATCH(AI392,$L391:AI391,0)),AI4,"m"),0,-AI392),0)</f>
        <v>0</v>
      </c>
      <c r="AJ397" s="91">
        <f>IFERROR(FV(AJ396/1,DATEDIF(INDEX($L4:AJ4,0,MATCH(AJ392,$L391:AJ391,0)),AJ4,"m"),0,-AJ392),0)</f>
        <v>0</v>
      </c>
      <c r="AK397" s="91">
        <f>IFERROR(FV(AK396/1,DATEDIF(INDEX($L4:AK4,0,MATCH(AK392,$L391:AK391,0)),AK4,"m"),0,-AK392),0)</f>
        <v>0</v>
      </c>
      <c r="AL397" s="91">
        <f>IFERROR(FV(AL396/1,DATEDIF(INDEX($L4:AL4,0,MATCH(AL392,$L391:AL391,0)),AL4,"m"),0,-AL392),0)</f>
        <v>0</v>
      </c>
      <c r="AM397" s="91">
        <f>IFERROR(FV(AM396/1,DATEDIF(INDEX($L4:AM4,0,MATCH(AM392,$L391:AM391,0)),AM4,"m"),0,-AM392),0)</f>
        <v>0</v>
      </c>
      <c r="AN397" s="91">
        <f>IFERROR(FV(AN396/1,DATEDIF(INDEX($L4:AN4,0,MATCH(AN392,$L391:AN391,0)),AN4,"m"),0,-AN392),0)</f>
        <v>0</v>
      </c>
      <c r="AO397" s="91">
        <f>IFERROR(FV(AO396/1,DATEDIF(INDEX($L4:AO4,0,MATCH(AO392,$L391:AO391,0)),AO4,"m"),0,-AO392),0)</f>
        <v>0</v>
      </c>
      <c r="AP397" s="91">
        <f>IFERROR(FV(AP396/1,DATEDIF(INDEX($L4:AP4,0,MATCH(AP392,$L391:AP391,0)),AP4,"m"),0,-AP392),0)</f>
        <v>0</v>
      </c>
      <c r="AQ397" s="91">
        <f>IFERROR(FV(AQ396/1,DATEDIF(INDEX($L4:AQ4,0,MATCH(AQ392,$L391:AQ391,0)),AQ4,"m"),0,-AQ392),0)</f>
        <v>0</v>
      </c>
      <c r="AR397" s="91">
        <f>IFERROR(FV(AR396/1,DATEDIF(INDEX($L4:AR4,0,MATCH(AR392,$L391:AR391,0)),AR4,"m"),0,-AR392),0)</f>
        <v>0</v>
      </c>
      <c r="AS397" s="91">
        <f>IFERROR(FV(AS396/1,DATEDIF(INDEX($L4:AS4,0,MATCH(AS392,$L391:AS391,0)),AS4,"m"),0,-AS392),0)</f>
        <v>0</v>
      </c>
      <c r="AT397" s="91">
        <f>IFERROR(FV(AT396/1,DATEDIF(INDEX($L4:AT4,0,MATCH(AT392,$L391:AT391,0)),AT4,"m"),0,-AT392),0)</f>
        <v>0</v>
      </c>
      <c r="AU397" s="91">
        <f>IFERROR(FV(AU396/1,DATEDIF(INDEX($L4:AU4,0,MATCH(AU392,$L391:AU391,0)),AU4,"m"),0,-AU392),0)</f>
        <v>0</v>
      </c>
      <c r="AV397" s="91">
        <f>IFERROR(FV(AV396/1,DATEDIF(INDEX($L4:AV4,0,MATCH(AV392,$L391:AV391,0)),AV4,"m"),0,-AV392),0)</f>
        <v>0</v>
      </c>
      <c r="AW397" s="91">
        <f>IFERROR(FV(AW396/1,DATEDIF(INDEX($L4:AW4,0,MATCH(AW392,$L391:AW391,0)),AW4,"m"),0,-AW392),0)</f>
        <v>0</v>
      </c>
      <c r="AX397" s="91">
        <f>IFERROR(FV(AX396/1,DATEDIF(INDEX($L4:AX4,0,MATCH(AX392,$L391:AX391,0)),AX4,"m"),0,-AX392),0)</f>
        <v>0</v>
      </c>
      <c r="AY397" s="91">
        <f>IFERROR(FV(AY396/1,DATEDIF(INDEX($L4:AY4,0,MATCH(AY392,$L391:AY391,0)),AY4,"m"),0,-AY392),0)</f>
        <v>0</v>
      </c>
      <c r="AZ397" s="91">
        <f>IFERROR(FV(AZ396/1,DATEDIF(INDEX($L4:AZ4,0,MATCH(AZ392,$L391:AZ391,0)),AZ4,"m"),0,-AZ392),0)</f>
        <v>0</v>
      </c>
      <c r="BA397" s="91">
        <f>IFERROR(FV(BA396/1,DATEDIF(INDEX($L4:BA4,0,MATCH(BA392,$L391:BA391,0)),BA4,"m"),0,-BA392),0)</f>
        <v>0</v>
      </c>
      <c r="BB397" s="91">
        <f>IFERROR(FV(BB396/1,DATEDIF(INDEX($L4:BB4,0,MATCH(BB392,$L391:BB391,0)),BB4,"m"),0,-BB392),0)</f>
        <v>0</v>
      </c>
      <c r="BC397" s="91">
        <f>IFERROR(FV(BC396/1,DATEDIF(INDEX($L4:BC4,0,MATCH(BC392,$L391:BC391,0)),BC4,"m"),0,-BC392),0)</f>
        <v>0</v>
      </c>
      <c r="BD397" s="91">
        <f>IFERROR(FV(BD396/1,DATEDIF(INDEX($L4:BD4,0,MATCH(BD392,$L391:BD391,0)),BD4,"m"),0,-BD392),0)</f>
        <v>0</v>
      </c>
      <c r="BE397" s="91">
        <f>IFERROR(FV(BE396/1,DATEDIF(INDEX($L4:BE4,0,MATCH(BE392,$L391:BE391,0)),BE4,"m"),0,-BE392),0)</f>
        <v>0</v>
      </c>
      <c r="BF397" s="91">
        <f>IFERROR(FV(BF396/1,DATEDIF(INDEX($L4:BF4,0,MATCH(BF392,$L391:BF391,0)),BF4,"m"),0,-BF392),0)</f>
        <v>0</v>
      </c>
      <c r="BG397" s="62"/>
      <c r="BH397" s="43">
        <f t="shared" ref="BH397:BW397" ca="1" si="506">SUMIFS($L397:$BF397,$L$6:$BF$6,BH$6,$L$7:$BF$7,BH$7)</f>
        <v>0</v>
      </c>
      <c r="BI397" s="43">
        <f t="shared" ca="1" si="506"/>
        <v>0</v>
      </c>
      <c r="BJ397" s="43">
        <f t="shared" ca="1" si="506"/>
        <v>0</v>
      </c>
      <c r="BK397" s="43">
        <f t="shared" ca="1" si="506"/>
        <v>0</v>
      </c>
      <c r="BL397" s="43">
        <f t="shared" ca="1" si="506"/>
        <v>0</v>
      </c>
      <c r="BM397" s="43">
        <f t="shared" ca="1" si="506"/>
        <v>0</v>
      </c>
      <c r="BN397" s="43">
        <f t="shared" ca="1" si="506"/>
        <v>0</v>
      </c>
      <c r="BO397" s="43">
        <f t="shared" ca="1" si="506"/>
        <v>0</v>
      </c>
      <c r="BP397" s="43">
        <f t="shared" ca="1" si="506"/>
        <v>0</v>
      </c>
      <c r="BQ397" s="43">
        <f t="shared" ca="1" si="506"/>
        <v>0</v>
      </c>
      <c r="BR397" s="43">
        <f t="shared" ca="1" si="506"/>
        <v>0</v>
      </c>
      <c r="BS397" s="43">
        <f t="shared" ca="1" si="506"/>
        <v>0</v>
      </c>
      <c r="BT397" s="43">
        <f t="shared" ca="1" si="506"/>
        <v>0</v>
      </c>
      <c r="BU397" s="43">
        <f t="shared" ca="1" si="506"/>
        <v>0</v>
      </c>
      <c r="BV397" s="43">
        <f t="shared" ca="1" si="506"/>
        <v>0</v>
      </c>
      <c r="BW397" s="43">
        <f t="shared" ca="1" si="506"/>
        <v>0</v>
      </c>
      <c r="BX397" s="43"/>
      <c r="BY397" s="43">
        <f ca="1">SUMIFS($L397:$BF397,$L$6:$BF$6,BY$6)</f>
        <v>0</v>
      </c>
      <c r="BZ397" s="43">
        <f ca="1">SUMIFS($L397:$BF397,$L$6:$BF$6,BZ$6)</f>
        <v>0</v>
      </c>
      <c r="CA397" s="43">
        <f ca="1">SUMIFS($L397:$BF397,$L$6:$BF$6,CA$6)</f>
        <v>0</v>
      </c>
      <c r="CB397" s="43">
        <f ca="1">SUMIFS($L397:$BF397,$L$6:$BF$6,CB$6)</f>
        <v>0</v>
      </c>
    </row>
    <row r="398" spans="1:81" s="90" customFormat="1" hidden="1" outlineLevel="1">
      <c r="A398" s="88"/>
      <c r="B398" s="43" t="str">
        <f>'Get Started'!$D$8&amp;" Cumulative Equity Investment"</f>
        <v>$ Cumulative Equity Investment</v>
      </c>
      <c r="C398" s="30" t="str">
        <f>'Get Started'!$D$8</f>
        <v>$</v>
      </c>
      <c r="D398" s="89" t="s">
        <v>150</v>
      </c>
      <c r="K398" s="91"/>
      <c r="L398" s="91">
        <f>SUM($L390:L390)+SUM($L397:L397)</f>
        <v>0</v>
      </c>
      <c r="M398" s="91">
        <f>SUM($L390:M390)+SUM($L397:M397)</f>
        <v>0</v>
      </c>
      <c r="N398" s="91">
        <f>SUM($L390:N390)+SUM($L397:N397)</f>
        <v>0</v>
      </c>
      <c r="O398" s="91">
        <f>SUM($L390:O390)+SUM($L397:O397)</f>
        <v>0</v>
      </c>
      <c r="P398" s="91">
        <f>SUM($L390:P390)+SUM($L397:P397)</f>
        <v>0</v>
      </c>
      <c r="Q398" s="91">
        <f>SUM($L390:Q390)+SUM($L397:Q397)</f>
        <v>0</v>
      </c>
      <c r="R398" s="91">
        <f>SUM($L390:R390)+SUM($L397:R397)</f>
        <v>0</v>
      </c>
      <c r="S398" s="91">
        <f>SUM($L390:S390)+SUM($L397:S397)</f>
        <v>0</v>
      </c>
      <c r="T398" s="91">
        <f>SUM($L390:T390)+SUM($L397:T397)</f>
        <v>0</v>
      </c>
      <c r="U398" s="91">
        <f>SUM($L390:U390)+SUM($L397:U397)</f>
        <v>0</v>
      </c>
      <c r="V398" s="91">
        <f>SUM($L390:V390)+SUM($L397:V397)</f>
        <v>0</v>
      </c>
      <c r="W398" s="91">
        <f>SUM($L390:W390)+SUM($L397:W397)</f>
        <v>0</v>
      </c>
      <c r="X398" s="91">
        <f>SUM($L390:X390)+SUM($L397:X397)</f>
        <v>0</v>
      </c>
      <c r="Y398" s="91">
        <f>SUM($L390:Y390)+SUM($L397:Y397)</f>
        <v>0</v>
      </c>
      <c r="Z398" s="91">
        <f>SUM($L390:Z390)+SUM($L397:Z397)</f>
        <v>0</v>
      </c>
      <c r="AA398" s="91">
        <f>SUM($L390:AA390)+SUM($L397:AA397)</f>
        <v>0</v>
      </c>
      <c r="AB398" s="91">
        <f>SUM($L390:AB390)+SUM($L397:AB397)</f>
        <v>0</v>
      </c>
      <c r="AC398" s="91">
        <f>SUM($L390:AC390)+SUM($L397:AC397)</f>
        <v>0</v>
      </c>
      <c r="AD398" s="91">
        <f>SUM($L390:AD390)+SUM($L397:AD397)</f>
        <v>0</v>
      </c>
      <c r="AE398" s="91">
        <f>SUM($L390:AE390)+SUM($L397:AE397)</f>
        <v>0</v>
      </c>
      <c r="AF398" s="91">
        <f>SUM($L390:AF390)+SUM($L397:AF397)</f>
        <v>0</v>
      </c>
      <c r="AG398" s="91">
        <f>SUM($L390:AG390)+SUM($L397:AG397)</f>
        <v>0</v>
      </c>
      <c r="AH398" s="91">
        <f>SUM($L390:AH390)+SUM($L397:AH397)</f>
        <v>0</v>
      </c>
      <c r="AI398" s="91">
        <f>SUM($L390:AI390)+SUM($L397:AI397)</f>
        <v>0</v>
      </c>
      <c r="AJ398" s="91">
        <f>SUM($L390:AJ390)+SUM($L397:AJ397)</f>
        <v>0</v>
      </c>
      <c r="AK398" s="91">
        <f>SUM($L390:AK390)+SUM($L397:AK397)</f>
        <v>0</v>
      </c>
      <c r="AL398" s="91">
        <f>SUM($L390:AL390)+SUM($L397:AL397)</f>
        <v>0</v>
      </c>
      <c r="AM398" s="91">
        <f>SUM($L390:AM390)+SUM($L397:AM397)</f>
        <v>0</v>
      </c>
      <c r="AN398" s="91">
        <f>SUM($L390:AN390)+SUM($L397:AN397)</f>
        <v>0</v>
      </c>
      <c r="AO398" s="91">
        <f>SUM($L390:AO390)+SUM($L397:AO397)</f>
        <v>0</v>
      </c>
      <c r="AP398" s="91">
        <f>SUM($L390:AP390)+SUM($L397:AP397)</f>
        <v>0</v>
      </c>
      <c r="AQ398" s="91">
        <f>SUM($L390:AQ390)+SUM($L397:AQ397)</f>
        <v>0</v>
      </c>
      <c r="AR398" s="91">
        <f>SUM($L390:AR390)+SUM($L397:AR397)</f>
        <v>0</v>
      </c>
      <c r="AS398" s="91">
        <f>SUM($L390:AS390)+SUM($L397:AS397)</f>
        <v>0</v>
      </c>
      <c r="AT398" s="91">
        <f>SUM($L390:AT390)+SUM($L397:AT397)</f>
        <v>0</v>
      </c>
      <c r="AU398" s="91">
        <f>SUM($L390:AU390)+SUM($L397:AU397)</f>
        <v>0</v>
      </c>
      <c r="AV398" s="91">
        <f>SUM($L390:AV390)+SUM($L397:AV397)</f>
        <v>0</v>
      </c>
      <c r="AW398" s="91">
        <f>SUM($L390:AW390)+SUM($L397:AW397)</f>
        <v>0</v>
      </c>
      <c r="AX398" s="91">
        <f>SUM($L390:AX390)+SUM($L397:AX397)</f>
        <v>0</v>
      </c>
      <c r="AY398" s="91">
        <f>SUM($L390:AY390)+SUM($L397:AY397)</f>
        <v>0</v>
      </c>
      <c r="AZ398" s="91">
        <f>SUM($L390:AZ390)+SUM($L397:AZ397)</f>
        <v>0</v>
      </c>
      <c r="BA398" s="91">
        <f>SUM($L390:BA390)+SUM($L397:BA397)</f>
        <v>0</v>
      </c>
      <c r="BB398" s="91">
        <f>SUM($L390:BB390)+SUM($L397:BB397)</f>
        <v>0</v>
      </c>
      <c r="BC398" s="91">
        <f>SUM($L390:BC390)+SUM($L397:BC397)</f>
        <v>0</v>
      </c>
      <c r="BD398" s="91">
        <f>SUM($L390:BD390)+SUM($L397:BD397)</f>
        <v>0</v>
      </c>
      <c r="BE398" s="91">
        <f>SUM($L390:BE390)+SUM($L397:BE397)</f>
        <v>0</v>
      </c>
      <c r="BF398" s="91">
        <f>SUM($L390:BF390)+SUM($L397:BF397)</f>
        <v>0</v>
      </c>
      <c r="BG398" s="62"/>
      <c r="BH398" s="43">
        <f t="shared" ref="BH398:BW398" si="507">INDEX($L398:$BF398,1,MATCH(BH$5,$L$5:$BF$5,0))</f>
        <v>0</v>
      </c>
      <c r="BI398" s="43">
        <f t="shared" si="507"/>
        <v>0</v>
      </c>
      <c r="BJ398" s="43">
        <f t="shared" si="507"/>
        <v>0</v>
      </c>
      <c r="BK398" s="43">
        <f t="shared" si="507"/>
        <v>0</v>
      </c>
      <c r="BL398" s="43">
        <f t="shared" si="507"/>
        <v>0</v>
      </c>
      <c r="BM398" s="43">
        <f t="shared" si="507"/>
        <v>0</v>
      </c>
      <c r="BN398" s="43">
        <f t="shared" si="507"/>
        <v>0</v>
      </c>
      <c r="BO398" s="43">
        <f t="shared" si="507"/>
        <v>0</v>
      </c>
      <c r="BP398" s="43">
        <f t="shared" si="507"/>
        <v>0</v>
      </c>
      <c r="BQ398" s="43">
        <f t="shared" si="507"/>
        <v>0</v>
      </c>
      <c r="BR398" s="43">
        <f t="shared" si="507"/>
        <v>0</v>
      </c>
      <c r="BS398" s="43">
        <f t="shared" si="507"/>
        <v>0</v>
      </c>
      <c r="BT398" s="43">
        <f t="shared" si="507"/>
        <v>0</v>
      </c>
      <c r="BU398" s="43">
        <f t="shared" si="507"/>
        <v>0</v>
      </c>
      <c r="BV398" s="43">
        <f t="shared" si="507"/>
        <v>0</v>
      </c>
      <c r="BW398" s="43">
        <f t="shared" si="507"/>
        <v>0</v>
      </c>
      <c r="BX398" s="43"/>
      <c r="BY398" s="43">
        <f>INDEX($L398:$BF398,1,MATCH(BY$5,$L$5:$BF$5,0))</f>
        <v>0</v>
      </c>
      <c r="BZ398" s="43">
        <f>INDEX($L398:$BF398,1,MATCH(BZ$5,$L$5:$BF$5,0))</f>
        <v>0</v>
      </c>
      <c r="CA398" s="43">
        <f>INDEX($L398:$BF398,1,MATCH(CA$5,$L$5:$BF$5,0))</f>
        <v>0</v>
      </c>
      <c r="CB398" s="43">
        <f>INDEX($L398:$BF398,1,MATCH(CB$5,$L$5:$BF$5,0))</f>
        <v>0</v>
      </c>
    </row>
    <row r="399" spans="1:81" s="90" customFormat="1" hidden="1" outlineLevel="1">
      <c r="A399" s="88"/>
      <c r="B399" s="43" t="s">
        <v>151</v>
      </c>
      <c r="C399" s="30" t="str">
        <f>'Get Started'!$D$8</f>
        <v>$</v>
      </c>
      <c r="D399" s="89" t="s">
        <v>152</v>
      </c>
      <c r="K399" s="91"/>
      <c r="L399" s="94">
        <f t="shared" ref="L399:BF399" si="508">IF(L392&lt;&gt;0,IFERROR(IF(L395=0,L410*(1-L394),MIN(L410*(1-L394),L395/L405)),0),0)</f>
        <v>0</v>
      </c>
      <c r="M399" s="94">
        <f t="shared" si="508"/>
        <v>0</v>
      </c>
      <c r="N399" s="94">
        <f t="shared" si="508"/>
        <v>0</v>
      </c>
      <c r="O399" s="94">
        <f t="shared" si="508"/>
        <v>0</v>
      </c>
      <c r="P399" s="94">
        <f t="shared" si="508"/>
        <v>0</v>
      </c>
      <c r="Q399" s="94">
        <f t="shared" si="508"/>
        <v>0</v>
      </c>
      <c r="R399" s="94">
        <f t="shared" si="508"/>
        <v>0</v>
      </c>
      <c r="S399" s="94">
        <f t="shared" si="508"/>
        <v>0</v>
      </c>
      <c r="T399" s="94">
        <f t="shared" si="508"/>
        <v>0</v>
      </c>
      <c r="U399" s="94">
        <f t="shared" si="508"/>
        <v>0</v>
      </c>
      <c r="V399" s="94">
        <f t="shared" si="508"/>
        <v>0</v>
      </c>
      <c r="W399" s="94">
        <f t="shared" si="508"/>
        <v>0</v>
      </c>
      <c r="X399" s="94">
        <f t="shared" si="508"/>
        <v>0</v>
      </c>
      <c r="Y399" s="94">
        <f t="shared" si="508"/>
        <v>0</v>
      </c>
      <c r="Z399" s="94">
        <f t="shared" si="508"/>
        <v>0</v>
      </c>
      <c r="AA399" s="94">
        <f t="shared" si="508"/>
        <v>0</v>
      </c>
      <c r="AB399" s="94">
        <f t="shared" si="508"/>
        <v>0</v>
      </c>
      <c r="AC399" s="94">
        <f t="shared" si="508"/>
        <v>0</v>
      </c>
      <c r="AD399" s="94">
        <f t="shared" si="508"/>
        <v>0</v>
      </c>
      <c r="AE399" s="94">
        <f t="shared" si="508"/>
        <v>0</v>
      </c>
      <c r="AF399" s="94">
        <f t="shared" si="508"/>
        <v>0</v>
      </c>
      <c r="AG399" s="94">
        <f t="shared" si="508"/>
        <v>0</v>
      </c>
      <c r="AH399" s="94">
        <f t="shared" si="508"/>
        <v>0</v>
      </c>
      <c r="AI399" s="94">
        <f t="shared" si="508"/>
        <v>0</v>
      </c>
      <c r="AJ399" s="94">
        <f t="shared" si="508"/>
        <v>0</v>
      </c>
      <c r="AK399" s="94">
        <f t="shared" si="508"/>
        <v>0</v>
      </c>
      <c r="AL399" s="94">
        <f t="shared" si="508"/>
        <v>0</v>
      </c>
      <c r="AM399" s="94">
        <f t="shared" si="508"/>
        <v>0</v>
      </c>
      <c r="AN399" s="94">
        <f t="shared" si="508"/>
        <v>0</v>
      </c>
      <c r="AO399" s="94">
        <f t="shared" si="508"/>
        <v>0</v>
      </c>
      <c r="AP399" s="94">
        <f t="shared" si="508"/>
        <v>0</v>
      </c>
      <c r="AQ399" s="94">
        <f t="shared" si="508"/>
        <v>0</v>
      </c>
      <c r="AR399" s="94">
        <f t="shared" si="508"/>
        <v>0</v>
      </c>
      <c r="AS399" s="94">
        <f t="shared" si="508"/>
        <v>0</v>
      </c>
      <c r="AT399" s="94">
        <f t="shared" si="508"/>
        <v>0</v>
      </c>
      <c r="AU399" s="94">
        <f t="shared" si="508"/>
        <v>0</v>
      </c>
      <c r="AV399" s="94">
        <f t="shared" si="508"/>
        <v>0</v>
      </c>
      <c r="AW399" s="94">
        <f t="shared" si="508"/>
        <v>0</v>
      </c>
      <c r="AX399" s="94">
        <f t="shared" si="508"/>
        <v>0</v>
      </c>
      <c r="AY399" s="94">
        <f t="shared" si="508"/>
        <v>0</v>
      </c>
      <c r="AZ399" s="94">
        <f t="shared" si="508"/>
        <v>0</v>
      </c>
      <c r="BA399" s="94">
        <f t="shared" si="508"/>
        <v>0</v>
      </c>
      <c r="BB399" s="94">
        <f t="shared" si="508"/>
        <v>0</v>
      </c>
      <c r="BC399" s="94">
        <f t="shared" si="508"/>
        <v>0</v>
      </c>
      <c r="BD399" s="94">
        <f t="shared" si="508"/>
        <v>0</v>
      </c>
      <c r="BE399" s="94">
        <f t="shared" si="508"/>
        <v>0</v>
      </c>
      <c r="BF399" s="94">
        <f t="shared" si="508"/>
        <v>0</v>
      </c>
      <c r="BG399" s="62"/>
    </row>
    <row r="400" spans="1:81" s="90" customFormat="1" hidden="1" outlineLevel="1">
      <c r="A400" s="88"/>
      <c r="B400" s="43"/>
      <c r="C400" s="30"/>
      <c r="D400" s="89"/>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c r="AH400" s="91"/>
      <c r="AI400" s="91"/>
      <c r="AJ400" s="91"/>
      <c r="AK400" s="91"/>
      <c r="AL400" s="91"/>
      <c r="AM400" s="91"/>
      <c r="AN400" s="91"/>
      <c r="AO400" s="91"/>
      <c r="AP400" s="91"/>
      <c r="AQ400" s="91"/>
      <c r="AR400" s="91"/>
      <c r="AS400" s="91"/>
      <c r="AT400" s="91"/>
      <c r="AU400" s="91"/>
      <c r="AV400" s="91"/>
      <c r="AW400" s="91"/>
      <c r="AX400" s="91"/>
      <c r="AY400" s="91"/>
      <c r="AZ400" s="91"/>
      <c r="BA400" s="91"/>
      <c r="BB400" s="91"/>
      <c r="BC400" s="91"/>
      <c r="BD400" s="91"/>
      <c r="BE400" s="91"/>
      <c r="BF400" s="91"/>
      <c r="BG400" s="62"/>
    </row>
    <row r="401" spans="1:80" s="90" customFormat="1" hidden="1" outlineLevel="1">
      <c r="A401" s="88"/>
      <c r="B401" s="49" t="s">
        <v>153</v>
      </c>
      <c r="C401" s="30"/>
      <c r="D401" s="89"/>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c r="AH401" s="91"/>
      <c r="AI401" s="91"/>
      <c r="AJ401" s="91"/>
      <c r="AK401" s="91"/>
      <c r="AL401" s="91"/>
      <c r="AM401" s="91"/>
      <c r="AN401" s="91"/>
      <c r="AO401" s="91"/>
      <c r="AP401" s="91"/>
      <c r="AQ401" s="91"/>
      <c r="AR401" s="91"/>
      <c r="AS401" s="91"/>
      <c r="AT401" s="91"/>
      <c r="AU401" s="91"/>
      <c r="AV401" s="91"/>
      <c r="AW401" s="91"/>
      <c r="AX401" s="91"/>
      <c r="AY401" s="91"/>
      <c r="AZ401" s="91"/>
      <c r="BA401" s="91"/>
      <c r="BB401" s="91"/>
      <c r="BC401" s="91"/>
      <c r="BD401" s="91"/>
      <c r="BE401" s="91"/>
      <c r="BF401" s="91"/>
      <c r="BG401" s="62"/>
    </row>
    <row r="402" spans="1:80" s="90" customFormat="1" hidden="1" outlineLevel="1">
      <c r="A402" s="88"/>
      <c r="B402" s="43" t="s">
        <v>154</v>
      </c>
      <c r="C402" s="95" t="s">
        <v>24</v>
      </c>
      <c r="D402" s="89" t="s">
        <v>155</v>
      </c>
      <c r="L402" s="93">
        <f>IF(L390&lt;&gt;0,'Get Started'!$D77,0)</f>
        <v>0</v>
      </c>
      <c r="M402" s="93">
        <f>IF(M390&lt;&gt;0,'Get Started'!$D77,0)</f>
        <v>0</v>
      </c>
      <c r="N402" s="93">
        <f>IF(N390&lt;&gt;0,'Get Started'!$D77,0)</f>
        <v>0</v>
      </c>
      <c r="O402" s="93">
        <f>IF(O390&lt;&gt;0,'Get Started'!$D77,0)</f>
        <v>0</v>
      </c>
      <c r="P402" s="93">
        <f>IF(P390&lt;&gt;0,'Get Started'!$D77,0)</f>
        <v>0</v>
      </c>
      <c r="Q402" s="93">
        <f>IF(Q390&lt;&gt;0,'Get Started'!$D77,0)</f>
        <v>0</v>
      </c>
      <c r="R402" s="93">
        <f>IF(R390&lt;&gt;0,'Get Started'!$D77,0)</f>
        <v>0</v>
      </c>
      <c r="S402" s="93">
        <f>IF(S390&lt;&gt;0,'Get Started'!$D77,0)</f>
        <v>0</v>
      </c>
      <c r="T402" s="93">
        <f>IF(T390&lt;&gt;0,'Get Started'!$D77,0)</f>
        <v>0</v>
      </c>
      <c r="U402" s="93">
        <f>IF(U390&lt;&gt;0,'Get Started'!$D77,0)</f>
        <v>0</v>
      </c>
      <c r="V402" s="93">
        <f>IF(V390&lt;&gt;0,'Get Started'!$D77,0)</f>
        <v>0</v>
      </c>
      <c r="W402" s="93">
        <f>IF(W390&lt;&gt;0,'Get Started'!$D77,0)</f>
        <v>0</v>
      </c>
      <c r="X402" s="93">
        <f>IF(X390&lt;&gt;0,'Get Started'!$D77,0)</f>
        <v>0</v>
      </c>
      <c r="Y402" s="93">
        <f>IF(Y390&lt;&gt;0,'Get Started'!$D77,0)</f>
        <v>0</v>
      </c>
      <c r="Z402" s="93">
        <f>IF(Z390&lt;&gt;0,'Get Started'!$D77,0)</f>
        <v>0</v>
      </c>
      <c r="AA402" s="93">
        <f>IF(AA390&lt;&gt;0,'Get Started'!$D77,0)</f>
        <v>0</v>
      </c>
      <c r="AB402" s="93">
        <f>IF(AB390&lt;&gt;0,'Get Started'!$D77,0)</f>
        <v>0</v>
      </c>
      <c r="AC402" s="93">
        <f>IF(AC390&lt;&gt;0,'Get Started'!$D77,0)</f>
        <v>0</v>
      </c>
      <c r="AD402" s="93">
        <f>IF(AD390&lt;&gt;0,'Get Started'!$D77,0)</f>
        <v>0</v>
      </c>
      <c r="AE402" s="93">
        <f>IF(AE390&lt;&gt;0,'Get Started'!$D77,0)</f>
        <v>0</v>
      </c>
      <c r="AF402" s="93">
        <f>IF(AF390&lt;&gt;0,'Get Started'!$D77,0)</f>
        <v>0</v>
      </c>
      <c r="AG402" s="93">
        <f>IF(AG390&lt;&gt;0,'Get Started'!$D77,0)</f>
        <v>0</v>
      </c>
      <c r="AH402" s="93">
        <f>IF(AH390&lt;&gt;0,'Get Started'!$D77,0)</f>
        <v>0</v>
      </c>
      <c r="AI402" s="93">
        <f>IF(AI390&lt;&gt;0,'Get Started'!$D77,0)</f>
        <v>0</v>
      </c>
      <c r="AJ402" s="93">
        <f>IF(AJ390&lt;&gt;0,'Get Started'!$D77,0)</f>
        <v>0</v>
      </c>
      <c r="AK402" s="93">
        <f>IF(AK390&lt;&gt;0,'Get Started'!$D77,0)</f>
        <v>0</v>
      </c>
      <c r="AL402" s="93">
        <f>IF(AL390&lt;&gt;0,'Get Started'!$D77,0)</f>
        <v>0</v>
      </c>
      <c r="AM402" s="93">
        <f>IF(AM390&lt;&gt;0,'Get Started'!$D77,0)</f>
        <v>0</v>
      </c>
      <c r="AN402" s="93">
        <f>IF(AN390&lt;&gt;0,'Get Started'!$D77,0)</f>
        <v>0</v>
      </c>
      <c r="AO402" s="93">
        <f>IF(AO390&lt;&gt;0,'Get Started'!$D77,0)</f>
        <v>0</v>
      </c>
      <c r="AP402" s="93">
        <f>IF(AP390&lt;&gt;0,'Get Started'!$D77,0)</f>
        <v>0</v>
      </c>
      <c r="AQ402" s="93">
        <f>IF(AQ390&lt;&gt;0,'Get Started'!$D77,0)</f>
        <v>0</v>
      </c>
      <c r="AR402" s="93">
        <f>IF(AR390&lt;&gt;0,'Get Started'!$D77,0)</f>
        <v>0</v>
      </c>
      <c r="AS402" s="93">
        <f>IF(AS390&lt;&gt;0,'Get Started'!$D77,0)</f>
        <v>0</v>
      </c>
      <c r="AT402" s="93">
        <f>IF(AT390&lt;&gt;0,'Get Started'!$D77,0)</f>
        <v>0</v>
      </c>
      <c r="AU402" s="93">
        <f>IF(AU390&lt;&gt;0,'Get Started'!$D77,0)</f>
        <v>0</v>
      </c>
      <c r="AV402" s="93">
        <f>IF(AV390&lt;&gt;0,'Get Started'!$D77,0)</f>
        <v>0</v>
      </c>
      <c r="AW402" s="93">
        <f>IF(AW390&lt;&gt;0,'Get Started'!$D77,0)</f>
        <v>0</v>
      </c>
      <c r="AX402" s="93">
        <f>IF(AX390&lt;&gt;0,'Get Started'!$D77,0)</f>
        <v>0</v>
      </c>
      <c r="AY402" s="93">
        <f>IF(AY390&lt;&gt;0,'Get Started'!$D77,0)</f>
        <v>0</v>
      </c>
      <c r="AZ402" s="93">
        <f>IF(AZ390&lt;&gt;0,'Get Started'!$D77,0)</f>
        <v>0</v>
      </c>
      <c r="BA402" s="93">
        <f>IF(BA390&lt;&gt;0,'Get Started'!$D77,0)</f>
        <v>0</v>
      </c>
      <c r="BB402" s="93">
        <f>IF(BB390&lt;&gt;0,'Get Started'!$D77,0)</f>
        <v>0</v>
      </c>
      <c r="BC402" s="93">
        <f>IF(BC390&lt;&gt;0,'Get Started'!$D77,0)</f>
        <v>0</v>
      </c>
      <c r="BD402" s="93">
        <f>IF(BD390&lt;&gt;0,'Get Started'!$D77,0)</f>
        <v>0</v>
      </c>
      <c r="BE402" s="93">
        <f>IF(BE390&lt;&gt;0,'Get Started'!$D77,0)</f>
        <v>0</v>
      </c>
      <c r="BF402" s="93">
        <f>IF(BF390&lt;&gt;0,'Get Started'!$D77,0)</f>
        <v>0</v>
      </c>
      <c r="BG402" s="62"/>
    </row>
    <row r="403" spans="1:80" s="90" customFormat="1" hidden="1" outlineLevel="1">
      <c r="A403" s="88"/>
      <c r="B403" s="43" t="s">
        <v>156</v>
      </c>
      <c r="C403" s="30" t="str">
        <f>'Get Started'!$D$8</f>
        <v>$</v>
      </c>
      <c r="D403" s="89" t="s">
        <v>157</v>
      </c>
      <c r="L403" s="91">
        <f t="shared" ref="L403:BF403" si="509">MAX(0,L404-L386)</f>
        <v>0</v>
      </c>
      <c r="M403" s="91">
        <f t="shared" si="509"/>
        <v>0</v>
      </c>
      <c r="N403" s="91">
        <f t="shared" si="509"/>
        <v>0</v>
      </c>
      <c r="O403" s="91">
        <f t="shared" si="509"/>
        <v>0</v>
      </c>
      <c r="P403" s="91">
        <f t="shared" si="509"/>
        <v>0</v>
      </c>
      <c r="Q403" s="91">
        <f t="shared" si="509"/>
        <v>0</v>
      </c>
      <c r="R403" s="91">
        <f t="shared" si="509"/>
        <v>0</v>
      </c>
      <c r="S403" s="91">
        <f t="shared" si="509"/>
        <v>0</v>
      </c>
      <c r="T403" s="91">
        <f t="shared" si="509"/>
        <v>0</v>
      </c>
      <c r="U403" s="91">
        <f t="shared" si="509"/>
        <v>0</v>
      </c>
      <c r="V403" s="91">
        <f t="shared" si="509"/>
        <v>0</v>
      </c>
      <c r="W403" s="91">
        <f t="shared" si="509"/>
        <v>0</v>
      </c>
      <c r="X403" s="91">
        <f t="shared" si="509"/>
        <v>0</v>
      </c>
      <c r="Y403" s="91">
        <f t="shared" si="509"/>
        <v>0</v>
      </c>
      <c r="Z403" s="91">
        <f t="shared" si="509"/>
        <v>0</v>
      </c>
      <c r="AA403" s="91">
        <f t="shared" si="509"/>
        <v>0</v>
      </c>
      <c r="AB403" s="91">
        <f t="shared" si="509"/>
        <v>0</v>
      </c>
      <c r="AC403" s="91">
        <f t="shared" si="509"/>
        <v>0</v>
      </c>
      <c r="AD403" s="91">
        <f t="shared" si="509"/>
        <v>0</v>
      </c>
      <c r="AE403" s="91">
        <f t="shared" si="509"/>
        <v>0</v>
      </c>
      <c r="AF403" s="91">
        <f t="shared" si="509"/>
        <v>0</v>
      </c>
      <c r="AG403" s="91">
        <f t="shared" si="509"/>
        <v>0</v>
      </c>
      <c r="AH403" s="91">
        <f t="shared" si="509"/>
        <v>0</v>
      </c>
      <c r="AI403" s="91">
        <f t="shared" si="509"/>
        <v>0</v>
      </c>
      <c r="AJ403" s="91">
        <f t="shared" si="509"/>
        <v>0</v>
      </c>
      <c r="AK403" s="91">
        <f t="shared" si="509"/>
        <v>0</v>
      </c>
      <c r="AL403" s="91">
        <f t="shared" si="509"/>
        <v>0</v>
      </c>
      <c r="AM403" s="91">
        <f t="shared" si="509"/>
        <v>0</v>
      </c>
      <c r="AN403" s="91">
        <f t="shared" si="509"/>
        <v>0</v>
      </c>
      <c r="AO403" s="91">
        <f t="shared" si="509"/>
        <v>0</v>
      </c>
      <c r="AP403" s="91">
        <f t="shared" si="509"/>
        <v>0</v>
      </c>
      <c r="AQ403" s="91">
        <f t="shared" si="509"/>
        <v>0</v>
      </c>
      <c r="AR403" s="91">
        <f t="shared" si="509"/>
        <v>0</v>
      </c>
      <c r="AS403" s="91">
        <f t="shared" si="509"/>
        <v>0</v>
      </c>
      <c r="AT403" s="91">
        <f t="shared" si="509"/>
        <v>0</v>
      </c>
      <c r="AU403" s="91">
        <f t="shared" si="509"/>
        <v>0</v>
      </c>
      <c r="AV403" s="91">
        <f t="shared" si="509"/>
        <v>0</v>
      </c>
      <c r="AW403" s="91">
        <f t="shared" si="509"/>
        <v>0</v>
      </c>
      <c r="AX403" s="91">
        <f t="shared" si="509"/>
        <v>0</v>
      </c>
      <c r="AY403" s="91">
        <f t="shared" si="509"/>
        <v>0</v>
      </c>
      <c r="AZ403" s="91">
        <f t="shared" si="509"/>
        <v>0</v>
      </c>
      <c r="BA403" s="91">
        <f t="shared" si="509"/>
        <v>0</v>
      </c>
      <c r="BB403" s="91">
        <f t="shared" si="509"/>
        <v>0</v>
      </c>
      <c r="BC403" s="91">
        <f t="shared" si="509"/>
        <v>0</v>
      </c>
      <c r="BD403" s="91">
        <f t="shared" si="509"/>
        <v>0</v>
      </c>
      <c r="BE403" s="91">
        <f t="shared" si="509"/>
        <v>0</v>
      </c>
      <c r="BF403" s="91">
        <f t="shared" si="509"/>
        <v>0</v>
      </c>
    </row>
    <row r="404" spans="1:80" s="90" customFormat="1" hidden="1" outlineLevel="1">
      <c r="A404" s="88"/>
      <c r="B404" s="43" t="s">
        <v>158</v>
      </c>
      <c r="C404" s="30" t="str">
        <f>'Get Started'!$D$8</f>
        <v>$</v>
      </c>
      <c r="D404" s="89" t="s">
        <v>159</v>
      </c>
      <c r="L404" s="96">
        <f t="shared" ref="L404:BF404" si="510">IFERROR(L386/L402,0)</f>
        <v>0</v>
      </c>
      <c r="M404" s="96">
        <f t="shared" si="510"/>
        <v>0</v>
      </c>
      <c r="N404" s="96">
        <f t="shared" si="510"/>
        <v>0</v>
      </c>
      <c r="O404" s="96">
        <f t="shared" si="510"/>
        <v>0</v>
      </c>
      <c r="P404" s="96">
        <f t="shared" si="510"/>
        <v>0</v>
      </c>
      <c r="Q404" s="96">
        <f t="shared" si="510"/>
        <v>0</v>
      </c>
      <c r="R404" s="96">
        <f t="shared" si="510"/>
        <v>0</v>
      </c>
      <c r="S404" s="96">
        <f t="shared" si="510"/>
        <v>0</v>
      </c>
      <c r="T404" s="96">
        <f t="shared" si="510"/>
        <v>0</v>
      </c>
      <c r="U404" s="96">
        <f t="shared" si="510"/>
        <v>0</v>
      </c>
      <c r="V404" s="96">
        <f t="shared" si="510"/>
        <v>0</v>
      </c>
      <c r="W404" s="96">
        <f t="shared" si="510"/>
        <v>0</v>
      </c>
      <c r="X404" s="96">
        <f t="shared" si="510"/>
        <v>0</v>
      </c>
      <c r="Y404" s="96">
        <f t="shared" si="510"/>
        <v>0</v>
      </c>
      <c r="Z404" s="96">
        <f t="shared" si="510"/>
        <v>0</v>
      </c>
      <c r="AA404" s="96">
        <f t="shared" si="510"/>
        <v>0</v>
      </c>
      <c r="AB404" s="96">
        <f t="shared" si="510"/>
        <v>0</v>
      </c>
      <c r="AC404" s="96">
        <f t="shared" si="510"/>
        <v>0</v>
      </c>
      <c r="AD404" s="96">
        <f t="shared" si="510"/>
        <v>0</v>
      </c>
      <c r="AE404" s="96">
        <f t="shared" si="510"/>
        <v>0</v>
      </c>
      <c r="AF404" s="96">
        <f t="shared" si="510"/>
        <v>0</v>
      </c>
      <c r="AG404" s="96">
        <f t="shared" si="510"/>
        <v>0</v>
      </c>
      <c r="AH404" s="96">
        <f t="shared" si="510"/>
        <v>0</v>
      </c>
      <c r="AI404" s="96">
        <f t="shared" si="510"/>
        <v>0</v>
      </c>
      <c r="AJ404" s="96">
        <f t="shared" si="510"/>
        <v>0</v>
      </c>
      <c r="AK404" s="96">
        <f t="shared" si="510"/>
        <v>0</v>
      </c>
      <c r="AL404" s="96">
        <f t="shared" si="510"/>
        <v>0</v>
      </c>
      <c r="AM404" s="96">
        <f t="shared" si="510"/>
        <v>0</v>
      </c>
      <c r="AN404" s="96">
        <f t="shared" si="510"/>
        <v>0</v>
      </c>
      <c r="AO404" s="96">
        <f t="shared" si="510"/>
        <v>0</v>
      </c>
      <c r="AP404" s="96">
        <f t="shared" si="510"/>
        <v>0</v>
      </c>
      <c r="AQ404" s="96">
        <f t="shared" si="510"/>
        <v>0</v>
      </c>
      <c r="AR404" s="96">
        <f t="shared" si="510"/>
        <v>0</v>
      </c>
      <c r="AS404" s="96">
        <f t="shared" si="510"/>
        <v>0</v>
      </c>
      <c r="AT404" s="96">
        <f t="shared" si="510"/>
        <v>0</v>
      </c>
      <c r="AU404" s="96">
        <f t="shared" si="510"/>
        <v>0</v>
      </c>
      <c r="AV404" s="96">
        <f t="shared" si="510"/>
        <v>0</v>
      </c>
      <c r="AW404" s="96">
        <f t="shared" si="510"/>
        <v>0</v>
      </c>
      <c r="AX404" s="96">
        <f t="shared" si="510"/>
        <v>0</v>
      </c>
      <c r="AY404" s="96">
        <f t="shared" si="510"/>
        <v>0</v>
      </c>
      <c r="AZ404" s="96">
        <f t="shared" si="510"/>
        <v>0</v>
      </c>
      <c r="BA404" s="96">
        <f t="shared" si="510"/>
        <v>0</v>
      </c>
      <c r="BB404" s="96">
        <f t="shared" si="510"/>
        <v>0</v>
      </c>
      <c r="BC404" s="96">
        <f t="shared" si="510"/>
        <v>0</v>
      </c>
      <c r="BD404" s="96">
        <f t="shared" si="510"/>
        <v>0</v>
      </c>
      <c r="BE404" s="96">
        <f t="shared" si="510"/>
        <v>0</v>
      </c>
      <c r="BF404" s="96">
        <f t="shared" si="510"/>
        <v>0</v>
      </c>
    </row>
    <row r="405" spans="1:80" s="90" customFormat="1" hidden="1" outlineLevel="1">
      <c r="A405" s="88"/>
      <c r="B405" s="43" t="s">
        <v>160</v>
      </c>
      <c r="C405" s="88" t="s">
        <v>58</v>
      </c>
      <c r="D405" s="89" t="s">
        <v>161</v>
      </c>
      <c r="L405" s="31">
        <f>'Get Started'!D75</f>
        <v>10000</v>
      </c>
      <c r="M405" s="91">
        <f t="shared" ref="M405:BF405" si="511">L409</f>
        <v>10000</v>
      </c>
      <c r="N405" s="91">
        <f t="shared" si="511"/>
        <v>10000</v>
      </c>
      <c r="O405" s="91">
        <f t="shared" si="511"/>
        <v>10000</v>
      </c>
      <c r="P405" s="91">
        <f t="shared" si="511"/>
        <v>10000</v>
      </c>
      <c r="Q405" s="91">
        <f t="shared" si="511"/>
        <v>10000</v>
      </c>
      <c r="R405" s="91">
        <f t="shared" si="511"/>
        <v>10000</v>
      </c>
      <c r="S405" s="91">
        <f t="shared" si="511"/>
        <v>10000</v>
      </c>
      <c r="T405" s="91">
        <f t="shared" si="511"/>
        <v>10000</v>
      </c>
      <c r="U405" s="91">
        <f t="shared" si="511"/>
        <v>10000</v>
      </c>
      <c r="V405" s="91">
        <f t="shared" si="511"/>
        <v>10000</v>
      </c>
      <c r="W405" s="91">
        <f t="shared" si="511"/>
        <v>10000</v>
      </c>
      <c r="X405" s="91">
        <f t="shared" si="511"/>
        <v>10000</v>
      </c>
      <c r="Y405" s="91">
        <f t="shared" si="511"/>
        <v>10000</v>
      </c>
      <c r="Z405" s="91">
        <f t="shared" si="511"/>
        <v>10000</v>
      </c>
      <c r="AA405" s="91">
        <f t="shared" si="511"/>
        <v>10000</v>
      </c>
      <c r="AB405" s="91">
        <f t="shared" si="511"/>
        <v>10000</v>
      </c>
      <c r="AC405" s="91">
        <f t="shared" si="511"/>
        <v>10000</v>
      </c>
      <c r="AD405" s="91">
        <f t="shared" si="511"/>
        <v>10000</v>
      </c>
      <c r="AE405" s="91">
        <f t="shared" si="511"/>
        <v>10000</v>
      </c>
      <c r="AF405" s="91">
        <f t="shared" si="511"/>
        <v>10000</v>
      </c>
      <c r="AG405" s="91">
        <f t="shared" si="511"/>
        <v>10000</v>
      </c>
      <c r="AH405" s="91">
        <f t="shared" si="511"/>
        <v>10000</v>
      </c>
      <c r="AI405" s="91">
        <f t="shared" si="511"/>
        <v>10000</v>
      </c>
      <c r="AJ405" s="91">
        <f t="shared" si="511"/>
        <v>10000</v>
      </c>
      <c r="AK405" s="91">
        <f t="shared" si="511"/>
        <v>10000</v>
      </c>
      <c r="AL405" s="91">
        <f t="shared" si="511"/>
        <v>10000</v>
      </c>
      <c r="AM405" s="91">
        <f t="shared" si="511"/>
        <v>10000</v>
      </c>
      <c r="AN405" s="91">
        <f t="shared" si="511"/>
        <v>10000</v>
      </c>
      <c r="AO405" s="91">
        <f t="shared" si="511"/>
        <v>10000</v>
      </c>
      <c r="AP405" s="91">
        <f t="shared" si="511"/>
        <v>10000</v>
      </c>
      <c r="AQ405" s="91">
        <f t="shared" si="511"/>
        <v>10000</v>
      </c>
      <c r="AR405" s="91">
        <f t="shared" si="511"/>
        <v>10000</v>
      </c>
      <c r="AS405" s="91">
        <f t="shared" si="511"/>
        <v>10000</v>
      </c>
      <c r="AT405" s="91">
        <f t="shared" si="511"/>
        <v>10000</v>
      </c>
      <c r="AU405" s="91">
        <f t="shared" si="511"/>
        <v>10000</v>
      </c>
      <c r="AV405" s="91">
        <f t="shared" si="511"/>
        <v>10000</v>
      </c>
      <c r="AW405" s="91">
        <f t="shared" si="511"/>
        <v>10000</v>
      </c>
      <c r="AX405" s="91">
        <f t="shared" si="511"/>
        <v>10000</v>
      </c>
      <c r="AY405" s="91">
        <f t="shared" si="511"/>
        <v>10000</v>
      </c>
      <c r="AZ405" s="91">
        <f t="shared" si="511"/>
        <v>10000</v>
      </c>
      <c r="BA405" s="91">
        <f t="shared" si="511"/>
        <v>10000</v>
      </c>
      <c r="BB405" s="91">
        <f t="shared" si="511"/>
        <v>10000</v>
      </c>
      <c r="BC405" s="91">
        <f t="shared" si="511"/>
        <v>10000</v>
      </c>
      <c r="BD405" s="91">
        <f t="shared" si="511"/>
        <v>10000</v>
      </c>
      <c r="BE405" s="91">
        <f t="shared" si="511"/>
        <v>10000</v>
      </c>
      <c r="BF405" s="91">
        <f t="shared" si="511"/>
        <v>10000</v>
      </c>
    </row>
    <row r="406" spans="1:80" s="90" customFormat="1" hidden="1" outlineLevel="1">
      <c r="A406" s="88"/>
      <c r="B406" s="43" t="s">
        <v>162</v>
      </c>
      <c r="C406" s="88" t="s">
        <v>58</v>
      </c>
      <c r="D406" s="89" t="s">
        <v>163</v>
      </c>
      <c r="L406" s="96">
        <f t="shared" ref="L406:BF406" si="512">IFERROR(L386/L410,0)+IFERROR(L397/L399,0)</f>
        <v>0</v>
      </c>
      <c r="M406" s="96">
        <f t="shared" si="512"/>
        <v>0</v>
      </c>
      <c r="N406" s="96">
        <f t="shared" si="512"/>
        <v>0</v>
      </c>
      <c r="O406" s="96">
        <f t="shared" si="512"/>
        <v>0</v>
      </c>
      <c r="P406" s="96">
        <f t="shared" si="512"/>
        <v>0</v>
      </c>
      <c r="Q406" s="96">
        <f t="shared" si="512"/>
        <v>0</v>
      </c>
      <c r="R406" s="96">
        <f t="shared" si="512"/>
        <v>0</v>
      </c>
      <c r="S406" s="96">
        <f t="shared" si="512"/>
        <v>0</v>
      </c>
      <c r="T406" s="96">
        <f t="shared" si="512"/>
        <v>0</v>
      </c>
      <c r="U406" s="96">
        <f t="shared" si="512"/>
        <v>0</v>
      </c>
      <c r="V406" s="96">
        <f t="shared" si="512"/>
        <v>0</v>
      </c>
      <c r="W406" s="96">
        <f t="shared" si="512"/>
        <v>0</v>
      </c>
      <c r="X406" s="96">
        <f t="shared" si="512"/>
        <v>0</v>
      </c>
      <c r="Y406" s="96">
        <f t="shared" si="512"/>
        <v>0</v>
      </c>
      <c r="Z406" s="96">
        <f t="shared" si="512"/>
        <v>0</v>
      </c>
      <c r="AA406" s="96">
        <f t="shared" si="512"/>
        <v>0</v>
      </c>
      <c r="AB406" s="96">
        <f t="shared" si="512"/>
        <v>0</v>
      </c>
      <c r="AC406" s="96">
        <f t="shared" si="512"/>
        <v>0</v>
      </c>
      <c r="AD406" s="96">
        <f t="shared" si="512"/>
        <v>0</v>
      </c>
      <c r="AE406" s="96">
        <f t="shared" si="512"/>
        <v>0</v>
      </c>
      <c r="AF406" s="96">
        <f t="shared" si="512"/>
        <v>0</v>
      </c>
      <c r="AG406" s="96">
        <f t="shared" si="512"/>
        <v>0</v>
      </c>
      <c r="AH406" s="96">
        <f t="shared" si="512"/>
        <v>0</v>
      </c>
      <c r="AI406" s="96">
        <f t="shared" si="512"/>
        <v>0</v>
      </c>
      <c r="AJ406" s="96">
        <f t="shared" si="512"/>
        <v>0</v>
      </c>
      <c r="AK406" s="96">
        <f t="shared" si="512"/>
        <v>0</v>
      </c>
      <c r="AL406" s="96">
        <f t="shared" si="512"/>
        <v>0</v>
      </c>
      <c r="AM406" s="96">
        <f t="shared" si="512"/>
        <v>0</v>
      </c>
      <c r="AN406" s="96">
        <f t="shared" si="512"/>
        <v>0</v>
      </c>
      <c r="AO406" s="96">
        <f t="shared" si="512"/>
        <v>0</v>
      </c>
      <c r="AP406" s="96">
        <f t="shared" si="512"/>
        <v>0</v>
      </c>
      <c r="AQ406" s="96">
        <f t="shared" si="512"/>
        <v>0</v>
      </c>
      <c r="AR406" s="96">
        <f t="shared" si="512"/>
        <v>0</v>
      </c>
      <c r="AS406" s="96">
        <f t="shared" si="512"/>
        <v>0</v>
      </c>
      <c r="AT406" s="96">
        <f t="shared" si="512"/>
        <v>0</v>
      </c>
      <c r="AU406" s="96">
        <f t="shared" si="512"/>
        <v>0</v>
      </c>
      <c r="AV406" s="96">
        <f t="shared" si="512"/>
        <v>0</v>
      </c>
      <c r="AW406" s="96">
        <f t="shared" si="512"/>
        <v>0</v>
      </c>
      <c r="AX406" s="96">
        <f t="shared" si="512"/>
        <v>0</v>
      </c>
      <c r="AY406" s="96">
        <f t="shared" si="512"/>
        <v>0</v>
      </c>
      <c r="AZ406" s="96">
        <f t="shared" si="512"/>
        <v>0</v>
      </c>
      <c r="BA406" s="96">
        <f t="shared" si="512"/>
        <v>0</v>
      </c>
      <c r="BB406" s="96">
        <f t="shared" si="512"/>
        <v>0</v>
      </c>
      <c r="BC406" s="96">
        <f t="shared" si="512"/>
        <v>0</v>
      </c>
      <c r="BD406" s="96">
        <f t="shared" si="512"/>
        <v>0</v>
      </c>
      <c r="BE406" s="96">
        <f t="shared" si="512"/>
        <v>0</v>
      </c>
      <c r="BF406" s="96">
        <f t="shared" si="512"/>
        <v>0</v>
      </c>
      <c r="BH406" s="43">
        <f t="shared" ref="BH406:BW406" si="513">INDEX($L406:$BF406,1,MATCH(BH$5,$L$5:$BF$5,0))</f>
        <v>0</v>
      </c>
      <c r="BI406" s="43">
        <f t="shared" si="513"/>
        <v>0</v>
      </c>
      <c r="BJ406" s="43">
        <f t="shared" si="513"/>
        <v>0</v>
      </c>
      <c r="BK406" s="43">
        <f t="shared" si="513"/>
        <v>0</v>
      </c>
      <c r="BL406" s="43">
        <f t="shared" si="513"/>
        <v>0</v>
      </c>
      <c r="BM406" s="43">
        <f t="shared" si="513"/>
        <v>0</v>
      </c>
      <c r="BN406" s="43">
        <f t="shared" si="513"/>
        <v>0</v>
      </c>
      <c r="BO406" s="43">
        <f t="shared" si="513"/>
        <v>0</v>
      </c>
      <c r="BP406" s="43">
        <f t="shared" si="513"/>
        <v>0</v>
      </c>
      <c r="BQ406" s="43">
        <f t="shared" si="513"/>
        <v>0</v>
      </c>
      <c r="BR406" s="43">
        <f t="shared" si="513"/>
        <v>0</v>
      </c>
      <c r="BS406" s="43">
        <f t="shared" si="513"/>
        <v>0</v>
      </c>
      <c r="BT406" s="43">
        <f t="shared" si="513"/>
        <v>0</v>
      </c>
      <c r="BU406" s="43">
        <f t="shared" si="513"/>
        <v>0</v>
      </c>
      <c r="BV406" s="43">
        <f t="shared" si="513"/>
        <v>0</v>
      </c>
      <c r="BW406" s="43">
        <f t="shared" si="513"/>
        <v>0</v>
      </c>
      <c r="BX406" s="43"/>
      <c r="BY406" s="43">
        <f>INDEX($L406:$BF406,1,MATCH(BY$5,$L$5:$BF$5,0))</f>
        <v>0</v>
      </c>
      <c r="BZ406" s="43">
        <f>INDEX($L406:$BF406,1,MATCH(BZ$5,$L$5:$BF$5,0))</f>
        <v>0</v>
      </c>
      <c r="CA406" s="43">
        <f>INDEX($L406:$BF406,1,MATCH(CA$5,$L$5:$BF$5,0))</f>
        <v>0</v>
      </c>
      <c r="CB406" s="43">
        <f>INDEX($L406:$BF406,1,MATCH(CB$5,$L$5:$BF$5,0))</f>
        <v>0</v>
      </c>
    </row>
    <row r="407" spans="1:80" s="90" customFormat="1" hidden="1" outlineLevel="1">
      <c r="A407" s="88"/>
      <c r="B407" s="43" t="s">
        <v>164</v>
      </c>
      <c r="C407" s="88" t="s">
        <v>24</v>
      </c>
      <c r="D407" s="89" t="s">
        <v>165</v>
      </c>
      <c r="L407" s="93">
        <f>IF(L390&lt;&gt;0,'Get Started'!$D78,0)</f>
        <v>0</v>
      </c>
      <c r="M407" s="93">
        <f>IF(M390&lt;&gt;0,'Get Started'!$D78,0)</f>
        <v>0</v>
      </c>
      <c r="N407" s="93">
        <f>IF(N390&lt;&gt;0,'Get Started'!$D78,0)</f>
        <v>0</v>
      </c>
      <c r="O407" s="93">
        <f>IF(O390&lt;&gt;0,'Get Started'!$D78,0)</f>
        <v>0</v>
      </c>
      <c r="P407" s="93">
        <f>IF(P390&lt;&gt;0,'Get Started'!$D78,0)</f>
        <v>0</v>
      </c>
      <c r="Q407" s="93">
        <f>IF(Q390&lt;&gt;0,'Get Started'!$D78,0)</f>
        <v>0</v>
      </c>
      <c r="R407" s="93">
        <f>IF(R390&lt;&gt;0,'Get Started'!$D78,0)</f>
        <v>0</v>
      </c>
      <c r="S407" s="93">
        <f>IF(S390&lt;&gt;0,'Get Started'!$D78,0)</f>
        <v>0</v>
      </c>
      <c r="T407" s="93">
        <f>IF(T390&lt;&gt;0,'Get Started'!$D78,0)</f>
        <v>0</v>
      </c>
      <c r="U407" s="93">
        <f>IF(U390&lt;&gt;0,'Get Started'!$D78,0)</f>
        <v>0</v>
      </c>
      <c r="V407" s="93">
        <f>IF(V390&lt;&gt;0,'Get Started'!$D78,0)</f>
        <v>0</v>
      </c>
      <c r="W407" s="93">
        <f>IF(W390&lt;&gt;0,'Get Started'!$D78,0)</f>
        <v>0</v>
      </c>
      <c r="X407" s="93">
        <f>IF(X390&lt;&gt;0,'Get Started'!$D78,0)</f>
        <v>0</v>
      </c>
      <c r="Y407" s="93">
        <f>IF(Y390&lt;&gt;0,'Get Started'!$D78,0)</f>
        <v>0</v>
      </c>
      <c r="Z407" s="93">
        <f>IF(Z390&lt;&gt;0,'Get Started'!$D78,0)</f>
        <v>0</v>
      </c>
      <c r="AA407" s="93">
        <f>IF(AA390&lt;&gt;0,'Get Started'!$D78,0)</f>
        <v>0</v>
      </c>
      <c r="AB407" s="93">
        <f>IF(AB390&lt;&gt;0,'Get Started'!$D78,0)</f>
        <v>0</v>
      </c>
      <c r="AC407" s="93">
        <f>IF(AC390&lt;&gt;0,'Get Started'!$D78,0)</f>
        <v>0</v>
      </c>
      <c r="AD407" s="93">
        <f>IF(AD390&lt;&gt;0,'Get Started'!$D78,0)</f>
        <v>0</v>
      </c>
      <c r="AE407" s="93">
        <f>IF(AE390&lt;&gt;0,'Get Started'!$D78,0)</f>
        <v>0</v>
      </c>
      <c r="AF407" s="93">
        <f>IF(AF390&lt;&gt;0,'Get Started'!$D78,0)</f>
        <v>0</v>
      </c>
      <c r="AG407" s="93">
        <f>IF(AG390&lt;&gt;0,'Get Started'!$D78,0)</f>
        <v>0</v>
      </c>
      <c r="AH407" s="93">
        <f>IF(AH390&lt;&gt;0,'Get Started'!$D78,0)</f>
        <v>0</v>
      </c>
      <c r="AI407" s="93">
        <f>IF(AI390&lt;&gt;0,'Get Started'!$D78,0)</f>
        <v>0</v>
      </c>
      <c r="AJ407" s="93">
        <f>IF(AJ390&lt;&gt;0,'Get Started'!$D78,0)</f>
        <v>0</v>
      </c>
      <c r="AK407" s="93">
        <f>IF(AK390&lt;&gt;0,'Get Started'!$D78,0)</f>
        <v>0</v>
      </c>
      <c r="AL407" s="93">
        <f>IF(AL390&lt;&gt;0,'Get Started'!$D78,0)</f>
        <v>0</v>
      </c>
      <c r="AM407" s="93">
        <f>IF(AM390&lt;&gt;0,'Get Started'!$D78,0)</f>
        <v>0</v>
      </c>
      <c r="AN407" s="93">
        <f>IF(AN390&lt;&gt;0,'Get Started'!$D78,0)</f>
        <v>0</v>
      </c>
      <c r="AO407" s="93">
        <f>IF(AO390&lt;&gt;0,'Get Started'!$D78,0)</f>
        <v>0</v>
      </c>
      <c r="AP407" s="93">
        <f>IF(AP390&lt;&gt;0,'Get Started'!$D78,0)</f>
        <v>0</v>
      </c>
      <c r="AQ407" s="93">
        <f>IF(AQ390&lt;&gt;0,'Get Started'!$D78,0)</f>
        <v>0</v>
      </c>
      <c r="AR407" s="93">
        <f>IF(AR390&lt;&gt;0,'Get Started'!$D78,0)</f>
        <v>0</v>
      </c>
      <c r="AS407" s="93">
        <f>IF(AS390&lt;&gt;0,'Get Started'!$D78,0)</f>
        <v>0</v>
      </c>
      <c r="AT407" s="93">
        <f>IF(AT390&lt;&gt;0,'Get Started'!$D78,0)</f>
        <v>0</v>
      </c>
      <c r="AU407" s="93">
        <f>IF(AU390&lt;&gt;0,'Get Started'!$D78,0)</f>
        <v>0</v>
      </c>
      <c r="AV407" s="93">
        <f>IF(AV390&lt;&gt;0,'Get Started'!$D78,0)</f>
        <v>0</v>
      </c>
      <c r="AW407" s="93">
        <f>IF(AW390&lt;&gt;0,'Get Started'!$D78,0)</f>
        <v>0</v>
      </c>
      <c r="AX407" s="93">
        <f>IF(AX390&lt;&gt;0,'Get Started'!$D78,0)</f>
        <v>0</v>
      </c>
      <c r="AY407" s="93">
        <f>IF(AY390&lt;&gt;0,'Get Started'!$D78,0)</f>
        <v>0</v>
      </c>
      <c r="AZ407" s="93">
        <f>IF(AZ390&lt;&gt;0,'Get Started'!$D78,0)</f>
        <v>0</v>
      </c>
      <c r="BA407" s="93">
        <f>IF(BA390&lt;&gt;0,'Get Started'!$D78,0)</f>
        <v>0</v>
      </c>
      <c r="BB407" s="93">
        <f>IF(BB390&lt;&gt;0,'Get Started'!$D78,0)</f>
        <v>0</v>
      </c>
      <c r="BC407" s="93">
        <f>IF(BC390&lt;&gt;0,'Get Started'!$D78,0)</f>
        <v>0</v>
      </c>
      <c r="BD407" s="93">
        <f>IF(BD390&lt;&gt;0,'Get Started'!$D78,0)</f>
        <v>0</v>
      </c>
      <c r="BE407" s="93">
        <f>IF(BE390&lt;&gt;0,'Get Started'!$D78,0)</f>
        <v>0</v>
      </c>
      <c r="BF407" s="93">
        <f>IF(BF390&lt;&gt;0,'Get Started'!$D78,0)</f>
        <v>0</v>
      </c>
    </row>
    <row r="408" spans="1:80" s="90" customFormat="1" hidden="1" outlineLevel="1">
      <c r="A408" s="88"/>
      <c r="B408" s="43" t="s">
        <v>166</v>
      </c>
      <c r="C408" s="88" t="s">
        <v>58</v>
      </c>
      <c r="D408" s="89" t="s">
        <v>167</v>
      </c>
      <c r="L408" s="96">
        <f t="shared" ref="L408:BF408" si="514">ROUND(L409-L405-L406,5)</f>
        <v>0</v>
      </c>
      <c r="M408" s="96">
        <f t="shared" si="514"/>
        <v>0</v>
      </c>
      <c r="N408" s="96">
        <f t="shared" si="514"/>
        <v>0</v>
      </c>
      <c r="O408" s="96">
        <f t="shared" si="514"/>
        <v>0</v>
      </c>
      <c r="P408" s="96">
        <f t="shared" si="514"/>
        <v>0</v>
      </c>
      <c r="Q408" s="96">
        <f t="shared" si="514"/>
        <v>0</v>
      </c>
      <c r="R408" s="96">
        <f t="shared" si="514"/>
        <v>0</v>
      </c>
      <c r="S408" s="96">
        <f t="shared" si="514"/>
        <v>0</v>
      </c>
      <c r="T408" s="96">
        <f t="shared" si="514"/>
        <v>0</v>
      </c>
      <c r="U408" s="96">
        <f t="shared" si="514"/>
        <v>0</v>
      </c>
      <c r="V408" s="96">
        <f t="shared" si="514"/>
        <v>0</v>
      </c>
      <c r="W408" s="96">
        <f t="shared" si="514"/>
        <v>0</v>
      </c>
      <c r="X408" s="96">
        <f t="shared" si="514"/>
        <v>0</v>
      </c>
      <c r="Y408" s="96">
        <f t="shared" si="514"/>
        <v>0</v>
      </c>
      <c r="Z408" s="96">
        <f t="shared" si="514"/>
        <v>0</v>
      </c>
      <c r="AA408" s="96">
        <f t="shared" si="514"/>
        <v>0</v>
      </c>
      <c r="AB408" s="96">
        <f t="shared" si="514"/>
        <v>0</v>
      </c>
      <c r="AC408" s="96">
        <f t="shared" si="514"/>
        <v>0</v>
      </c>
      <c r="AD408" s="96">
        <f t="shared" si="514"/>
        <v>0</v>
      </c>
      <c r="AE408" s="96">
        <f t="shared" si="514"/>
        <v>0</v>
      </c>
      <c r="AF408" s="96">
        <f t="shared" si="514"/>
        <v>0</v>
      </c>
      <c r="AG408" s="96">
        <f t="shared" si="514"/>
        <v>0</v>
      </c>
      <c r="AH408" s="96">
        <f t="shared" si="514"/>
        <v>0</v>
      </c>
      <c r="AI408" s="96">
        <f t="shared" si="514"/>
        <v>0</v>
      </c>
      <c r="AJ408" s="96">
        <f t="shared" si="514"/>
        <v>0</v>
      </c>
      <c r="AK408" s="96">
        <f t="shared" si="514"/>
        <v>0</v>
      </c>
      <c r="AL408" s="96">
        <f t="shared" si="514"/>
        <v>0</v>
      </c>
      <c r="AM408" s="96">
        <f t="shared" si="514"/>
        <v>0</v>
      </c>
      <c r="AN408" s="96">
        <f t="shared" si="514"/>
        <v>0</v>
      </c>
      <c r="AO408" s="96">
        <f t="shared" si="514"/>
        <v>0</v>
      </c>
      <c r="AP408" s="96">
        <f t="shared" si="514"/>
        <v>0</v>
      </c>
      <c r="AQ408" s="96">
        <f t="shared" si="514"/>
        <v>0</v>
      </c>
      <c r="AR408" s="96">
        <f t="shared" si="514"/>
        <v>0</v>
      </c>
      <c r="AS408" s="96">
        <f t="shared" si="514"/>
        <v>0</v>
      </c>
      <c r="AT408" s="96">
        <f t="shared" si="514"/>
        <v>0</v>
      </c>
      <c r="AU408" s="96">
        <f t="shared" si="514"/>
        <v>0</v>
      </c>
      <c r="AV408" s="96">
        <f t="shared" si="514"/>
        <v>0</v>
      </c>
      <c r="AW408" s="96">
        <f t="shared" si="514"/>
        <v>0</v>
      </c>
      <c r="AX408" s="96">
        <f t="shared" si="514"/>
        <v>0</v>
      </c>
      <c r="AY408" s="96">
        <f t="shared" si="514"/>
        <v>0</v>
      </c>
      <c r="AZ408" s="96">
        <f t="shared" si="514"/>
        <v>0</v>
      </c>
      <c r="BA408" s="96">
        <f t="shared" si="514"/>
        <v>0</v>
      </c>
      <c r="BB408" s="96">
        <f t="shared" si="514"/>
        <v>0</v>
      </c>
      <c r="BC408" s="96">
        <f t="shared" si="514"/>
        <v>0</v>
      </c>
      <c r="BD408" s="96">
        <f t="shared" si="514"/>
        <v>0</v>
      </c>
      <c r="BE408" s="96">
        <f t="shared" si="514"/>
        <v>0</v>
      </c>
      <c r="BF408" s="96">
        <f t="shared" si="514"/>
        <v>0</v>
      </c>
      <c r="BH408" s="43">
        <f t="shared" ref="BH408:BW409" si="515">INDEX($L408:$BF408,1,MATCH(BH$5,$L$5:$BF$5,0))</f>
        <v>0</v>
      </c>
      <c r="BI408" s="43">
        <f t="shared" si="515"/>
        <v>0</v>
      </c>
      <c r="BJ408" s="43">
        <f t="shared" si="515"/>
        <v>0</v>
      </c>
      <c r="BK408" s="43">
        <f t="shared" si="515"/>
        <v>0</v>
      </c>
      <c r="BL408" s="43">
        <f t="shared" si="515"/>
        <v>0</v>
      </c>
      <c r="BM408" s="43">
        <f t="shared" si="515"/>
        <v>0</v>
      </c>
      <c r="BN408" s="43">
        <f t="shared" si="515"/>
        <v>0</v>
      </c>
      <c r="BO408" s="43">
        <f t="shared" si="515"/>
        <v>0</v>
      </c>
      <c r="BP408" s="43">
        <f t="shared" si="515"/>
        <v>0</v>
      </c>
      <c r="BQ408" s="43">
        <f t="shared" si="515"/>
        <v>0</v>
      </c>
      <c r="BR408" s="43">
        <f t="shared" si="515"/>
        <v>0</v>
      </c>
      <c r="BS408" s="43">
        <f t="shared" si="515"/>
        <v>0</v>
      </c>
      <c r="BT408" s="43">
        <f t="shared" si="515"/>
        <v>0</v>
      </c>
      <c r="BU408" s="43">
        <f t="shared" si="515"/>
        <v>0</v>
      </c>
      <c r="BV408" s="43">
        <f t="shared" si="515"/>
        <v>0</v>
      </c>
      <c r="BW408" s="43">
        <f t="shared" si="515"/>
        <v>0</v>
      </c>
      <c r="BX408" s="43"/>
      <c r="BY408" s="43">
        <f t="shared" ref="BY408:CB409" si="516">INDEX($L408:$BF408,1,MATCH(BY$5,$L$5:$BF$5,0))</f>
        <v>0</v>
      </c>
      <c r="BZ408" s="43">
        <f t="shared" si="516"/>
        <v>0</v>
      </c>
      <c r="CA408" s="43">
        <f t="shared" si="516"/>
        <v>0</v>
      </c>
      <c r="CB408" s="43">
        <f t="shared" si="516"/>
        <v>0</v>
      </c>
    </row>
    <row r="409" spans="1:80" s="90" customFormat="1" hidden="1" outlineLevel="1">
      <c r="A409" s="88"/>
      <c r="B409" s="43" t="s">
        <v>168</v>
      </c>
      <c r="C409" s="88" t="s">
        <v>58</v>
      </c>
      <c r="D409" s="97" t="s">
        <v>169</v>
      </c>
      <c r="L409" s="96">
        <f t="shared" ref="L409:BF409" si="517">IFERROR((L405+L406)/(1-L407),0)</f>
        <v>10000</v>
      </c>
      <c r="M409" s="96">
        <f t="shared" si="517"/>
        <v>10000</v>
      </c>
      <c r="N409" s="96">
        <f t="shared" si="517"/>
        <v>10000</v>
      </c>
      <c r="O409" s="96">
        <f t="shared" si="517"/>
        <v>10000</v>
      </c>
      <c r="P409" s="96">
        <f t="shared" si="517"/>
        <v>10000</v>
      </c>
      <c r="Q409" s="96">
        <f t="shared" si="517"/>
        <v>10000</v>
      </c>
      <c r="R409" s="96">
        <f t="shared" si="517"/>
        <v>10000</v>
      </c>
      <c r="S409" s="96">
        <f t="shared" si="517"/>
        <v>10000</v>
      </c>
      <c r="T409" s="96">
        <f t="shared" si="517"/>
        <v>10000</v>
      </c>
      <c r="U409" s="96">
        <f t="shared" si="517"/>
        <v>10000</v>
      </c>
      <c r="V409" s="96">
        <f t="shared" si="517"/>
        <v>10000</v>
      </c>
      <c r="W409" s="96">
        <f t="shared" si="517"/>
        <v>10000</v>
      </c>
      <c r="X409" s="96">
        <f t="shared" si="517"/>
        <v>10000</v>
      </c>
      <c r="Y409" s="96">
        <f t="shared" si="517"/>
        <v>10000</v>
      </c>
      <c r="Z409" s="96">
        <f t="shared" si="517"/>
        <v>10000</v>
      </c>
      <c r="AA409" s="96">
        <f t="shared" si="517"/>
        <v>10000</v>
      </c>
      <c r="AB409" s="96">
        <f t="shared" si="517"/>
        <v>10000</v>
      </c>
      <c r="AC409" s="96">
        <f t="shared" si="517"/>
        <v>10000</v>
      </c>
      <c r="AD409" s="96">
        <f t="shared" si="517"/>
        <v>10000</v>
      </c>
      <c r="AE409" s="96">
        <f t="shared" si="517"/>
        <v>10000</v>
      </c>
      <c r="AF409" s="96">
        <f t="shared" si="517"/>
        <v>10000</v>
      </c>
      <c r="AG409" s="96">
        <f t="shared" si="517"/>
        <v>10000</v>
      </c>
      <c r="AH409" s="96">
        <f t="shared" si="517"/>
        <v>10000</v>
      </c>
      <c r="AI409" s="96">
        <f t="shared" si="517"/>
        <v>10000</v>
      </c>
      <c r="AJ409" s="96">
        <f t="shared" si="517"/>
        <v>10000</v>
      </c>
      <c r="AK409" s="96">
        <f t="shared" si="517"/>
        <v>10000</v>
      </c>
      <c r="AL409" s="96">
        <f t="shared" si="517"/>
        <v>10000</v>
      </c>
      <c r="AM409" s="96">
        <f t="shared" si="517"/>
        <v>10000</v>
      </c>
      <c r="AN409" s="96">
        <f t="shared" si="517"/>
        <v>10000</v>
      </c>
      <c r="AO409" s="96">
        <f t="shared" si="517"/>
        <v>10000</v>
      </c>
      <c r="AP409" s="96">
        <f t="shared" si="517"/>
        <v>10000</v>
      </c>
      <c r="AQ409" s="96">
        <f t="shared" si="517"/>
        <v>10000</v>
      </c>
      <c r="AR409" s="96">
        <f t="shared" si="517"/>
        <v>10000</v>
      </c>
      <c r="AS409" s="96">
        <f t="shared" si="517"/>
        <v>10000</v>
      </c>
      <c r="AT409" s="96">
        <f t="shared" si="517"/>
        <v>10000</v>
      </c>
      <c r="AU409" s="96">
        <f t="shared" si="517"/>
        <v>10000</v>
      </c>
      <c r="AV409" s="96">
        <f t="shared" si="517"/>
        <v>10000</v>
      </c>
      <c r="AW409" s="96">
        <f t="shared" si="517"/>
        <v>10000</v>
      </c>
      <c r="AX409" s="96">
        <f t="shared" si="517"/>
        <v>10000</v>
      </c>
      <c r="AY409" s="96">
        <f t="shared" si="517"/>
        <v>10000</v>
      </c>
      <c r="AZ409" s="96">
        <f t="shared" si="517"/>
        <v>10000</v>
      </c>
      <c r="BA409" s="96">
        <f t="shared" si="517"/>
        <v>10000</v>
      </c>
      <c r="BB409" s="96">
        <f t="shared" si="517"/>
        <v>10000</v>
      </c>
      <c r="BC409" s="96">
        <f t="shared" si="517"/>
        <v>10000</v>
      </c>
      <c r="BD409" s="96">
        <f t="shared" si="517"/>
        <v>10000</v>
      </c>
      <c r="BE409" s="96">
        <f t="shared" si="517"/>
        <v>10000</v>
      </c>
      <c r="BF409" s="96">
        <f t="shared" si="517"/>
        <v>10000</v>
      </c>
      <c r="BH409" s="43">
        <f t="shared" si="515"/>
        <v>10000</v>
      </c>
      <c r="BI409" s="43">
        <f t="shared" si="515"/>
        <v>10000</v>
      </c>
      <c r="BJ409" s="43">
        <f t="shared" si="515"/>
        <v>10000</v>
      </c>
      <c r="BK409" s="43">
        <f t="shared" si="515"/>
        <v>10000</v>
      </c>
      <c r="BL409" s="43">
        <f t="shared" si="515"/>
        <v>10000</v>
      </c>
      <c r="BM409" s="43">
        <f t="shared" si="515"/>
        <v>10000</v>
      </c>
      <c r="BN409" s="43">
        <f t="shared" si="515"/>
        <v>10000</v>
      </c>
      <c r="BO409" s="43">
        <f t="shared" si="515"/>
        <v>10000</v>
      </c>
      <c r="BP409" s="43">
        <f t="shared" si="515"/>
        <v>10000</v>
      </c>
      <c r="BQ409" s="43">
        <f t="shared" si="515"/>
        <v>10000</v>
      </c>
      <c r="BR409" s="43">
        <f t="shared" si="515"/>
        <v>10000</v>
      </c>
      <c r="BS409" s="43">
        <f t="shared" si="515"/>
        <v>10000</v>
      </c>
      <c r="BT409" s="43">
        <f t="shared" si="515"/>
        <v>10000</v>
      </c>
      <c r="BU409" s="43">
        <f t="shared" si="515"/>
        <v>10000</v>
      </c>
      <c r="BV409" s="43">
        <f t="shared" si="515"/>
        <v>10000</v>
      </c>
      <c r="BW409" s="43">
        <f t="shared" si="515"/>
        <v>10000</v>
      </c>
      <c r="BX409" s="43"/>
      <c r="BY409" s="43">
        <f t="shared" si="516"/>
        <v>10000</v>
      </c>
      <c r="BZ409" s="43">
        <f t="shared" si="516"/>
        <v>10000</v>
      </c>
      <c r="CA409" s="43">
        <f t="shared" si="516"/>
        <v>10000</v>
      </c>
      <c r="CB409" s="43">
        <f t="shared" si="516"/>
        <v>10000</v>
      </c>
    </row>
    <row r="410" spans="1:80" s="90" customFormat="1" hidden="1" outlineLevel="1">
      <c r="A410" s="88"/>
      <c r="B410" s="43" t="s">
        <v>170</v>
      </c>
      <c r="C410" s="30" t="str">
        <f>'Get Started'!$D$8</f>
        <v>$</v>
      </c>
      <c r="D410" s="89" t="s">
        <v>171</v>
      </c>
      <c r="L410" s="98">
        <f t="shared" ref="L410" si="518">L403/L405</f>
        <v>0</v>
      </c>
      <c r="M410" s="98">
        <f t="shared" ref="M410:BF410" si="519">M403/M405</f>
        <v>0</v>
      </c>
      <c r="N410" s="98">
        <f t="shared" si="519"/>
        <v>0</v>
      </c>
      <c r="O410" s="98">
        <f t="shared" si="519"/>
        <v>0</v>
      </c>
      <c r="P410" s="98">
        <f t="shared" si="519"/>
        <v>0</v>
      </c>
      <c r="Q410" s="98">
        <f t="shared" si="519"/>
        <v>0</v>
      </c>
      <c r="R410" s="98">
        <f t="shared" si="519"/>
        <v>0</v>
      </c>
      <c r="S410" s="98">
        <f t="shared" si="519"/>
        <v>0</v>
      </c>
      <c r="T410" s="98">
        <f t="shared" si="519"/>
        <v>0</v>
      </c>
      <c r="U410" s="98">
        <f t="shared" si="519"/>
        <v>0</v>
      </c>
      <c r="V410" s="98">
        <f t="shared" si="519"/>
        <v>0</v>
      </c>
      <c r="W410" s="98">
        <f t="shared" si="519"/>
        <v>0</v>
      </c>
      <c r="X410" s="98">
        <f t="shared" si="519"/>
        <v>0</v>
      </c>
      <c r="Y410" s="98">
        <f t="shared" si="519"/>
        <v>0</v>
      </c>
      <c r="Z410" s="98">
        <f t="shared" si="519"/>
        <v>0</v>
      </c>
      <c r="AA410" s="98">
        <f t="shared" si="519"/>
        <v>0</v>
      </c>
      <c r="AB410" s="98">
        <f t="shared" si="519"/>
        <v>0</v>
      </c>
      <c r="AC410" s="98">
        <f t="shared" si="519"/>
        <v>0</v>
      </c>
      <c r="AD410" s="98">
        <f t="shared" si="519"/>
        <v>0</v>
      </c>
      <c r="AE410" s="98">
        <f t="shared" si="519"/>
        <v>0</v>
      </c>
      <c r="AF410" s="98">
        <f t="shared" si="519"/>
        <v>0</v>
      </c>
      <c r="AG410" s="98">
        <f t="shared" si="519"/>
        <v>0</v>
      </c>
      <c r="AH410" s="98">
        <f t="shared" si="519"/>
        <v>0</v>
      </c>
      <c r="AI410" s="98">
        <f t="shared" si="519"/>
        <v>0</v>
      </c>
      <c r="AJ410" s="98">
        <f t="shared" si="519"/>
        <v>0</v>
      </c>
      <c r="AK410" s="98">
        <f t="shared" si="519"/>
        <v>0</v>
      </c>
      <c r="AL410" s="98">
        <f t="shared" si="519"/>
        <v>0</v>
      </c>
      <c r="AM410" s="98">
        <f t="shared" si="519"/>
        <v>0</v>
      </c>
      <c r="AN410" s="98">
        <f t="shared" si="519"/>
        <v>0</v>
      </c>
      <c r="AO410" s="98">
        <f t="shared" si="519"/>
        <v>0</v>
      </c>
      <c r="AP410" s="98">
        <f t="shared" si="519"/>
        <v>0</v>
      </c>
      <c r="AQ410" s="98">
        <f t="shared" si="519"/>
        <v>0</v>
      </c>
      <c r="AR410" s="98">
        <f t="shared" si="519"/>
        <v>0</v>
      </c>
      <c r="AS410" s="98">
        <f t="shared" si="519"/>
        <v>0</v>
      </c>
      <c r="AT410" s="98">
        <f t="shared" si="519"/>
        <v>0</v>
      </c>
      <c r="AU410" s="98">
        <f t="shared" si="519"/>
        <v>0</v>
      </c>
      <c r="AV410" s="98">
        <f t="shared" si="519"/>
        <v>0</v>
      </c>
      <c r="AW410" s="98">
        <f t="shared" si="519"/>
        <v>0</v>
      </c>
      <c r="AX410" s="98">
        <f t="shared" si="519"/>
        <v>0</v>
      </c>
      <c r="AY410" s="98">
        <f t="shared" si="519"/>
        <v>0</v>
      </c>
      <c r="AZ410" s="98">
        <f t="shared" si="519"/>
        <v>0</v>
      </c>
      <c r="BA410" s="98">
        <f t="shared" si="519"/>
        <v>0</v>
      </c>
      <c r="BB410" s="98">
        <f t="shared" si="519"/>
        <v>0</v>
      </c>
      <c r="BC410" s="98">
        <f t="shared" si="519"/>
        <v>0</v>
      </c>
      <c r="BD410" s="98">
        <f t="shared" si="519"/>
        <v>0</v>
      </c>
      <c r="BE410" s="98">
        <f t="shared" si="519"/>
        <v>0</v>
      </c>
      <c r="BF410" s="98">
        <f t="shared" si="519"/>
        <v>0</v>
      </c>
    </row>
    <row r="411" spans="1:80" s="90" customFormat="1" hidden="1" outlineLevel="1">
      <c r="A411" s="88"/>
      <c r="B411" s="43" t="s">
        <v>172</v>
      </c>
      <c r="C411" s="30" t="str">
        <f>'Get Started'!$D$8</f>
        <v>$</v>
      </c>
      <c r="D411" s="89" t="s">
        <v>173</v>
      </c>
      <c r="K411" s="99">
        <v>0</v>
      </c>
      <c r="L411" s="98">
        <f t="shared" ref="L411" si="520">IF(L410&lt;&gt;0,L410,K411)</f>
        <v>0</v>
      </c>
      <c r="M411" s="98">
        <f t="shared" ref="M411:BF411" si="521">IF(M410&lt;&gt;0,M410,L411)</f>
        <v>0</v>
      </c>
      <c r="N411" s="98">
        <f t="shared" si="521"/>
        <v>0</v>
      </c>
      <c r="O411" s="98">
        <f t="shared" si="521"/>
        <v>0</v>
      </c>
      <c r="P411" s="98">
        <f t="shared" si="521"/>
        <v>0</v>
      </c>
      <c r="Q411" s="98">
        <f t="shared" si="521"/>
        <v>0</v>
      </c>
      <c r="R411" s="98">
        <f t="shared" si="521"/>
        <v>0</v>
      </c>
      <c r="S411" s="98">
        <f t="shared" si="521"/>
        <v>0</v>
      </c>
      <c r="T411" s="98">
        <f t="shared" si="521"/>
        <v>0</v>
      </c>
      <c r="U411" s="98">
        <f t="shared" si="521"/>
        <v>0</v>
      </c>
      <c r="V411" s="98">
        <f t="shared" si="521"/>
        <v>0</v>
      </c>
      <c r="W411" s="98">
        <f t="shared" si="521"/>
        <v>0</v>
      </c>
      <c r="X411" s="98">
        <f t="shared" si="521"/>
        <v>0</v>
      </c>
      <c r="Y411" s="98">
        <f t="shared" si="521"/>
        <v>0</v>
      </c>
      <c r="Z411" s="98">
        <f t="shared" si="521"/>
        <v>0</v>
      </c>
      <c r="AA411" s="98">
        <f t="shared" si="521"/>
        <v>0</v>
      </c>
      <c r="AB411" s="98">
        <f t="shared" si="521"/>
        <v>0</v>
      </c>
      <c r="AC411" s="98">
        <f t="shared" si="521"/>
        <v>0</v>
      </c>
      <c r="AD411" s="98">
        <f t="shared" si="521"/>
        <v>0</v>
      </c>
      <c r="AE411" s="98">
        <f t="shared" si="521"/>
        <v>0</v>
      </c>
      <c r="AF411" s="98">
        <f t="shared" si="521"/>
        <v>0</v>
      </c>
      <c r="AG411" s="98">
        <f t="shared" si="521"/>
        <v>0</v>
      </c>
      <c r="AH411" s="98">
        <f t="shared" si="521"/>
        <v>0</v>
      </c>
      <c r="AI411" s="98">
        <f t="shared" si="521"/>
        <v>0</v>
      </c>
      <c r="AJ411" s="98">
        <f t="shared" si="521"/>
        <v>0</v>
      </c>
      <c r="AK411" s="98">
        <f t="shared" si="521"/>
        <v>0</v>
      </c>
      <c r="AL411" s="98">
        <f t="shared" si="521"/>
        <v>0</v>
      </c>
      <c r="AM411" s="98">
        <f t="shared" si="521"/>
        <v>0</v>
      </c>
      <c r="AN411" s="98">
        <f t="shared" si="521"/>
        <v>0</v>
      </c>
      <c r="AO411" s="98">
        <f t="shared" si="521"/>
        <v>0</v>
      </c>
      <c r="AP411" s="98">
        <f t="shared" si="521"/>
        <v>0</v>
      </c>
      <c r="AQ411" s="98">
        <f t="shared" si="521"/>
        <v>0</v>
      </c>
      <c r="AR411" s="98">
        <f t="shared" si="521"/>
        <v>0</v>
      </c>
      <c r="AS411" s="98">
        <f t="shared" si="521"/>
        <v>0</v>
      </c>
      <c r="AT411" s="98">
        <f t="shared" si="521"/>
        <v>0</v>
      </c>
      <c r="AU411" s="98">
        <f t="shared" si="521"/>
        <v>0</v>
      </c>
      <c r="AV411" s="98">
        <f t="shared" si="521"/>
        <v>0</v>
      </c>
      <c r="AW411" s="98">
        <f t="shared" si="521"/>
        <v>0</v>
      </c>
      <c r="AX411" s="98">
        <f t="shared" si="521"/>
        <v>0</v>
      </c>
      <c r="AY411" s="98">
        <f t="shared" si="521"/>
        <v>0</v>
      </c>
      <c r="AZ411" s="98">
        <f t="shared" si="521"/>
        <v>0</v>
      </c>
      <c r="BA411" s="98">
        <f t="shared" si="521"/>
        <v>0</v>
      </c>
      <c r="BB411" s="98">
        <f t="shared" si="521"/>
        <v>0</v>
      </c>
      <c r="BC411" s="98">
        <f t="shared" si="521"/>
        <v>0</v>
      </c>
      <c r="BD411" s="98">
        <f t="shared" si="521"/>
        <v>0</v>
      </c>
      <c r="BE411" s="98">
        <f t="shared" si="521"/>
        <v>0</v>
      </c>
      <c r="BF411" s="98">
        <f t="shared" si="521"/>
        <v>0</v>
      </c>
    </row>
    <row r="412" spans="1:80" s="90" customFormat="1" hidden="1" outlineLevel="1">
      <c r="A412" s="88"/>
      <c r="B412" s="43" t="s">
        <v>174</v>
      </c>
      <c r="C412" s="88" t="s">
        <v>58</v>
      </c>
      <c r="D412" s="89" t="s">
        <v>175</v>
      </c>
      <c r="L412" s="96">
        <f>SUM($L406:L406)</f>
        <v>0</v>
      </c>
      <c r="M412" s="96">
        <f>SUM($L406:M406)</f>
        <v>0</v>
      </c>
      <c r="N412" s="96">
        <f>SUM($L406:N406)</f>
        <v>0</v>
      </c>
      <c r="O412" s="96">
        <f>SUM($L406:O406)</f>
        <v>0</v>
      </c>
      <c r="P412" s="96">
        <f>SUM($L406:P406)</f>
        <v>0</v>
      </c>
      <c r="Q412" s="96">
        <f>SUM($L406:Q406)</f>
        <v>0</v>
      </c>
      <c r="R412" s="96">
        <f>SUM($L406:R406)</f>
        <v>0</v>
      </c>
      <c r="S412" s="96">
        <f>SUM($L406:S406)</f>
        <v>0</v>
      </c>
      <c r="T412" s="96">
        <f>SUM($L406:T406)</f>
        <v>0</v>
      </c>
      <c r="U412" s="96">
        <f>SUM($L406:U406)</f>
        <v>0</v>
      </c>
      <c r="V412" s="96">
        <f>SUM($L406:V406)</f>
        <v>0</v>
      </c>
      <c r="W412" s="96">
        <f>SUM($L406:W406)</f>
        <v>0</v>
      </c>
      <c r="X412" s="96">
        <f>SUM($L406:X406)</f>
        <v>0</v>
      </c>
      <c r="Y412" s="96">
        <f>SUM($L406:Y406)</f>
        <v>0</v>
      </c>
      <c r="Z412" s="96">
        <f>SUM($L406:Z406)</f>
        <v>0</v>
      </c>
      <c r="AA412" s="96">
        <f>SUM($L406:AA406)</f>
        <v>0</v>
      </c>
      <c r="AB412" s="96">
        <f>SUM($L406:AB406)</f>
        <v>0</v>
      </c>
      <c r="AC412" s="96">
        <f>SUM($L406:AC406)</f>
        <v>0</v>
      </c>
      <c r="AD412" s="96">
        <f>SUM($L406:AD406)</f>
        <v>0</v>
      </c>
      <c r="AE412" s="96">
        <f>SUM($L406:AE406)</f>
        <v>0</v>
      </c>
      <c r="AF412" s="96">
        <f>SUM($L406:AF406)</f>
        <v>0</v>
      </c>
      <c r="AG412" s="96">
        <f>SUM($L406:AG406)</f>
        <v>0</v>
      </c>
      <c r="AH412" s="96">
        <f>SUM($L406:AH406)</f>
        <v>0</v>
      </c>
      <c r="AI412" s="96">
        <f>SUM($L406:AI406)</f>
        <v>0</v>
      </c>
      <c r="AJ412" s="96">
        <f>SUM($L406:AJ406)</f>
        <v>0</v>
      </c>
      <c r="AK412" s="96">
        <f>SUM($L406:AK406)</f>
        <v>0</v>
      </c>
      <c r="AL412" s="96">
        <f>SUM($L406:AL406)</f>
        <v>0</v>
      </c>
      <c r="AM412" s="96">
        <f>SUM($L406:AM406)</f>
        <v>0</v>
      </c>
      <c r="AN412" s="96">
        <f>SUM($L406:AN406)</f>
        <v>0</v>
      </c>
      <c r="AO412" s="96">
        <f>SUM($L406:AO406)</f>
        <v>0</v>
      </c>
      <c r="AP412" s="96">
        <f>SUM($L406:AP406)</f>
        <v>0</v>
      </c>
      <c r="AQ412" s="96">
        <f>SUM($L406:AQ406)</f>
        <v>0</v>
      </c>
      <c r="AR412" s="96">
        <f>SUM($L406:AR406)</f>
        <v>0</v>
      </c>
      <c r="AS412" s="96">
        <f>SUM($L406:AS406)</f>
        <v>0</v>
      </c>
      <c r="AT412" s="96">
        <f>SUM($L406:AT406)</f>
        <v>0</v>
      </c>
      <c r="AU412" s="96">
        <f>SUM($L406:AU406)</f>
        <v>0</v>
      </c>
      <c r="AV412" s="96">
        <f>SUM($L406:AV406)</f>
        <v>0</v>
      </c>
      <c r="AW412" s="96">
        <f>SUM($L406:AW406)</f>
        <v>0</v>
      </c>
      <c r="AX412" s="96">
        <f>SUM($L406:AX406)</f>
        <v>0</v>
      </c>
      <c r="AY412" s="96">
        <f>SUM($L406:AY406)</f>
        <v>0</v>
      </c>
      <c r="AZ412" s="96">
        <f>SUM($L406:AZ406)</f>
        <v>0</v>
      </c>
      <c r="BA412" s="96">
        <f>SUM($L406:BA406)</f>
        <v>0</v>
      </c>
      <c r="BB412" s="96">
        <f>SUM($L406:BB406)</f>
        <v>0</v>
      </c>
      <c r="BC412" s="96">
        <f>SUM($L406:BC406)</f>
        <v>0</v>
      </c>
      <c r="BD412" s="96">
        <f>SUM($L406:BD406)</f>
        <v>0</v>
      </c>
      <c r="BE412" s="96">
        <f>SUM($L406:BE406)</f>
        <v>0</v>
      </c>
      <c r="BF412" s="96">
        <f>SUM($L406:BF406)</f>
        <v>0</v>
      </c>
      <c r="BH412" s="43">
        <f t="shared" ref="BH412:BW412" si="522">INDEX($L412:$BF412,1,MATCH(BH$5,$L$5:$BF$5,0))</f>
        <v>0</v>
      </c>
      <c r="BI412" s="43">
        <f t="shared" si="522"/>
        <v>0</v>
      </c>
      <c r="BJ412" s="43">
        <f t="shared" si="522"/>
        <v>0</v>
      </c>
      <c r="BK412" s="43">
        <f t="shared" si="522"/>
        <v>0</v>
      </c>
      <c r="BL412" s="43">
        <f t="shared" si="522"/>
        <v>0</v>
      </c>
      <c r="BM412" s="43">
        <f t="shared" si="522"/>
        <v>0</v>
      </c>
      <c r="BN412" s="43">
        <f t="shared" si="522"/>
        <v>0</v>
      </c>
      <c r="BO412" s="43">
        <f t="shared" si="522"/>
        <v>0</v>
      </c>
      <c r="BP412" s="43">
        <f t="shared" si="522"/>
        <v>0</v>
      </c>
      <c r="BQ412" s="43">
        <f t="shared" si="522"/>
        <v>0</v>
      </c>
      <c r="BR412" s="43">
        <f t="shared" si="522"/>
        <v>0</v>
      </c>
      <c r="BS412" s="43">
        <f t="shared" si="522"/>
        <v>0</v>
      </c>
      <c r="BT412" s="43">
        <f t="shared" si="522"/>
        <v>0</v>
      </c>
      <c r="BU412" s="43">
        <f t="shared" si="522"/>
        <v>0</v>
      </c>
      <c r="BV412" s="43">
        <f t="shared" si="522"/>
        <v>0</v>
      </c>
      <c r="BW412" s="43">
        <f t="shared" si="522"/>
        <v>0</v>
      </c>
      <c r="BX412" s="43"/>
      <c r="BY412" s="43">
        <f>INDEX($L412:$BF412,1,MATCH(BY$5,$L$5:$BF$5,0))</f>
        <v>0</v>
      </c>
      <c r="BZ412" s="43">
        <f>INDEX($L412:$BF412,1,MATCH(BZ$5,$L$5:$BF$5,0))</f>
        <v>0</v>
      </c>
      <c r="CA412" s="43">
        <f>INDEX($L412:$BF412,1,MATCH(CA$5,$L$5:$BF$5,0))</f>
        <v>0</v>
      </c>
      <c r="CB412" s="43">
        <f>INDEX($L412:$BF412,1,MATCH(CB$5,$L$5:$BF$5,0))</f>
        <v>0</v>
      </c>
    </row>
    <row r="413" spans="1:80" s="90" customFormat="1" hidden="1" outlineLevel="1">
      <c r="A413" s="88"/>
      <c r="B413" s="43" t="s">
        <v>176</v>
      </c>
      <c r="C413" s="88" t="s">
        <v>24</v>
      </c>
      <c r="D413" s="89" t="s">
        <v>177</v>
      </c>
      <c r="L413" s="100">
        <f t="shared" ref="L413:BF413" si="523">IFERROR(L412/L409,0)</f>
        <v>0</v>
      </c>
      <c r="M413" s="100">
        <f t="shared" si="523"/>
        <v>0</v>
      </c>
      <c r="N413" s="100">
        <f t="shared" si="523"/>
        <v>0</v>
      </c>
      <c r="O413" s="100">
        <f t="shared" si="523"/>
        <v>0</v>
      </c>
      <c r="P413" s="100">
        <f t="shared" si="523"/>
        <v>0</v>
      </c>
      <c r="Q413" s="100">
        <f t="shared" si="523"/>
        <v>0</v>
      </c>
      <c r="R413" s="100">
        <f t="shared" si="523"/>
        <v>0</v>
      </c>
      <c r="S413" s="100">
        <f t="shared" si="523"/>
        <v>0</v>
      </c>
      <c r="T413" s="100">
        <f t="shared" si="523"/>
        <v>0</v>
      </c>
      <c r="U413" s="100">
        <f t="shared" si="523"/>
        <v>0</v>
      </c>
      <c r="V413" s="100">
        <f t="shared" si="523"/>
        <v>0</v>
      </c>
      <c r="W413" s="100">
        <f t="shared" si="523"/>
        <v>0</v>
      </c>
      <c r="X413" s="100">
        <f t="shared" si="523"/>
        <v>0</v>
      </c>
      <c r="Y413" s="100">
        <f t="shared" si="523"/>
        <v>0</v>
      </c>
      <c r="Z413" s="100">
        <f t="shared" si="523"/>
        <v>0</v>
      </c>
      <c r="AA413" s="100">
        <f t="shared" si="523"/>
        <v>0</v>
      </c>
      <c r="AB413" s="100">
        <f t="shared" si="523"/>
        <v>0</v>
      </c>
      <c r="AC413" s="100">
        <f t="shared" si="523"/>
        <v>0</v>
      </c>
      <c r="AD413" s="100">
        <f t="shared" si="523"/>
        <v>0</v>
      </c>
      <c r="AE413" s="100">
        <f t="shared" si="523"/>
        <v>0</v>
      </c>
      <c r="AF413" s="100">
        <f t="shared" si="523"/>
        <v>0</v>
      </c>
      <c r="AG413" s="100">
        <f t="shared" si="523"/>
        <v>0</v>
      </c>
      <c r="AH413" s="100">
        <f t="shared" si="523"/>
        <v>0</v>
      </c>
      <c r="AI413" s="100">
        <f t="shared" si="523"/>
        <v>0</v>
      </c>
      <c r="AJ413" s="100">
        <f t="shared" si="523"/>
        <v>0</v>
      </c>
      <c r="AK413" s="100">
        <f t="shared" si="523"/>
        <v>0</v>
      </c>
      <c r="AL413" s="100">
        <f t="shared" si="523"/>
        <v>0</v>
      </c>
      <c r="AM413" s="100">
        <f t="shared" si="523"/>
        <v>0</v>
      </c>
      <c r="AN413" s="100">
        <f t="shared" si="523"/>
        <v>0</v>
      </c>
      <c r="AO413" s="100">
        <f t="shared" si="523"/>
        <v>0</v>
      </c>
      <c r="AP413" s="100">
        <f t="shared" si="523"/>
        <v>0</v>
      </c>
      <c r="AQ413" s="100">
        <f t="shared" si="523"/>
        <v>0</v>
      </c>
      <c r="AR413" s="100">
        <f t="shared" si="523"/>
        <v>0</v>
      </c>
      <c r="AS413" s="100">
        <f t="shared" si="523"/>
        <v>0</v>
      </c>
      <c r="AT413" s="100">
        <f t="shared" si="523"/>
        <v>0</v>
      </c>
      <c r="AU413" s="100">
        <f t="shared" si="523"/>
        <v>0</v>
      </c>
      <c r="AV413" s="100">
        <f t="shared" si="523"/>
        <v>0</v>
      </c>
      <c r="AW413" s="100">
        <f t="shared" si="523"/>
        <v>0</v>
      </c>
      <c r="AX413" s="100">
        <f t="shared" si="523"/>
        <v>0</v>
      </c>
      <c r="AY413" s="100">
        <f t="shared" si="523"/>
        <v>0</v>
      </c>
      <c r="AZ413" s="100">
        <f t="shared" si="523"/>
        <v>0</v>
      </c>
      <c r="BA413" s="100">
        <f t="shared" si="523"/>
        <v>0</v>
      </c>
      <c r="BB413" s="100">
        <f t="shared" si="523"/>
        <v>0</v>
      </c>
      <c r="BC413" s="100">
        <f t="shared" si="523"/>
        <v>0</v>
      </c>
      <c r="BD413" s="100">
        <f t="shared" si="523"/>
        <v>0</v>
      </c>
      <c r="BE413" s="100">
        <f t="shared" si="523"/>
        <v>0</v>
      </c>
      <c r="BF413" s="100">
        <f t="shared" si="523"/>
        <v>0</v>
      </c>
    </row>
    <row r="414" spans="1:80" s="43" customFormat="1" hidden="1" outlineLevel="1">
      <c r="B414" s="43" t="s">
        <v>178</v>
      </c>
      <c r="C414" s="88" t="s">
        <v>58</v>
      </c>
      <c r="D414" s="43" t="s">
        <v>179</v>
      </c>
      <c r="L414" s="43">
        <f t="shared" ref="L414:BF414" si="524">IFERROR(L393/(L395/L405),0)+L409</f>
        <v>10000</v>
      </c>
      <c r="M414" s="43">
        <f t="shared" si="524"/>
        <v>10000</v>
      </c>
      <c r="N414" s="43">
        <f t="shared" si="524"/>
        <v>10000</v>
      </c>
      <c r="O414" s="43">
        <f t="shared" si="524"/>
        <v>10000</v>
      </c>
      <c r="P414" s="43">
        <f t="shared" si="524"/>
        <v>10000</v>
      </c>
      <c r="Q414" s="43">
        <f t="shared" si="524"/>
        <v>10000</v>
      </c>
      <c r="R414" s="43">
        <f t="shared" si="524"/>
        <v>10000</v>
      </c>
      <c r="S414" s="43">
        <f t="shared" si="524"/>
        <v>10000</v>
      </c>
      <c r="T414" s="43">
        <f t="shared" si="524"/>
        <v>10000</v>
      </c>
      <c r="U414" s="43">
        <f t="shared" si="524"/>
        <v>10000</v>
      </c>
      <c r="V414" s="43">
        <f t="shared" si="524"/>
        <v>10000</v>
      </c>
      <c r="W414" s="43">
        <f t="shared" si="524"/>
        <v>10000</v>
      </c>
      <c r="X414" s="43">
        <f t="shared" si="524"/>
        <v>10000</v>
      </c>
      <c r="Y414" s="43">
        <f t="shared" si="524"/>
        <v>10000</v>
      </c>
      <c r="Z414" s="43">
        <f t="shared" si="524"/>
        <v>10000</v>
      </c>
      <c r="AA414" s="43">
        <f t="shared" si="524"/>
        <v>10000</v>
      </c>
      <c r="AB414" s="43">
        <f t="shared" si="524"/>
        <v>10000</v>
      </c>
      <c r="AC414" s="43">
        <f t="shared" si="524"/>
        <v>10000</v>
      </c>
      <c r="AD414" s="43">
        <f t="shared" si="524"/>
        <v>10000</v>
      </c>
      <c r="AE414" s="43">
        <f t="shared" si="524"/>
        <v>10000</v>
      </c>
      <c r="AF414" s="43">
        <f t="shared" si="524"/>
        <v>10000</v>
      </c>
      <c r="AG414" s="43">
        <f t="shared" si="524"/>
        <v>10000</v>
      </c>
      <c r="AH414" s="43">
        <f t="shared" si="524"/>
        <v>10000</v>
      </c>
      <c r="AI414" s="43">
        <f t="shared" si="524"/>
        <v>10000</v>
      </c>
      <c r="AJ414" s="43">
        <f t="shared" si="524"/>
        <v>10000</v>
      </c>
      <c r="AK414" s="43">
        <f t="shared" si="524"/>
        <v>10000</v>
      </c>
      <c r="AL414" s="43">
        <f t="shared" si="524"/>
        <v>10000</v>
      </c>
      <c r="AM414" s="43">
        <f t="shared" si="524"/>
        <v>10000</v>
      </c>
      <c r="AN414" s="43">
        <f t="shared" si="524"/>
        <v>10000</v>
      </c>
      <c r="AO414" s="43">
        <f t="shared" si="524"/>
        <v>10000</v>
      </c>
      <c r="AP414" s="43">
        <f t="shared" si="524"/>
        <v>10000</v>
      </c>
      <c r="AQ414" s="43">
        <f t="shared" si="524"/>
        <v>10000</v>
      </c>
      <c r="AR414" s="43">
        <f t="shared" si="524"/>
        <v>10000</v>
      </c>
      <c r="AS414" s="43">
        <f t="shared" si="524"/>
        <v>10000</v>
      </c>
      <c r="AT414" s="43">
        <f t="shared" si="524"/>
        <v>10000</v>
      </c>
      <c r="AU414" s="43">
        <f t="shared" si="524"/>
        <v>10000</v>
      </c>
      <c r="AV414" s="43">
        <f t="shared" si="524"/>
        <v>10000</v>
      </c>
      <c r="AW414" s="43">
        <f t="shared" si="524"/>
        <v>10000</v>
      </c>
      <c r="AX414" s="43">
        <f t="shared" si="524"/>
        <v>10000</v>
      </c>
      <c r="AY414" s="43">
        <f t="shared" si="524"/>
        <v>10000</v>
      </c>
      <c r="AZ414" s="43">
        <f t="shared" si="524"/>
        <v>10000</v>
      </c>
      <c r="BA414" s="43">
        <f t="shared" si="524"/>
        <v>10000</v>
      </c>
      <c r="BB414" s="43">
        <f t="shared" si="524"/>
        <v>10000</v>
      </c>
      <c r="BC414" s="43">
        <f t="shared" si="524"/>
        <v>10000</v>
      </c>
      <c r="BD414" s="43">
        <f t="shared" si="524"/>
        <v>10000</v>
      </c>
      <c r="BE414" s="43">
        <f t="shared" si="524"/>
        <v>10000</v>
      </c>
      <c r="BF414" s="43">
        <f t="shared" si="524"/>
        <v>10000</v>
      </c>
      <c r="BH414" s="43">
        <f t="shared" ref="BH414:BW414" si="525">INDEX($L414:$BF414,1,MATCH(BH$5,$L$5:$BF$5,0))</f>
        <v>10000</v>
      </c>
      <c r="BI414" s="43">
        <f t="shared" si="525"/>
        <v>10000</v>
      </c>
      <c r="BJ414" s="43">
        <f t="shared" si="525"/>
        <v>10000</v>
      </c>
      <c r="BK414" s="43">
        <f t="shared" si="525"/>
        <v>10000</v>
      </c>
      <c r="BL414" s="43">
        <f t="shared" si="525"/>
        <v>10000</v>
      </c>
      <c r="BM414" s="43">
        <f t="shared" si="525"/>
        <v>10000</v>
      </c>
      <c r="BN414" s="43">
        <f t="shared" si="525"/>
        <v>10000</v>
      </c>
      <c r="BO414" s="43">
        <f t="shared" si="525"/>
        <v>10000</v>
      </c>
      <c r="BP414" s="43">
        <f t="shared" si="525"/>
        <v>10000</v>
      </c>
      <c r="BQ414" s="43">
        <f t="shared" si="525"/>
        <v>10000</v>
      </c>
      <c r="BR414" s="43">
        <f t="shared" si="525"/>
        <v>10000</v>
      </c>
      <c r="BS414" s="43">
        <f t="shared" si="525"/>
        <v>10000</v>
      </c>
      <c r="BT414" s="43">
        <f t="shared" si="525"/>
        <v>10000</v>
      </c>
      <c r="BU414" s="43">
        <f t="shared" si="525"/>
        <v>10000</v>
      </c>
      <c r="BV414" s="43">
        <f t="shared" si="525"/>
        <v>10000</v>
      </c>
      <c r="BW414" s="43">
        <f t="shared" si="525"/>
        <v>10000</v>
      </c>
      <c r="BY414" s="43">
        <f>INDEX($L414:$BF414,1,MATCH(BY$5,$L$5:$BF$5,0))</f>
        <v>10000</v>
      </c>
      <c r="BZ414" s="43">
        <f>INDEX($L414:$BF414,1,MATCH(BZ$5,$L$5:$BF$5,0))</f>
        <v>10000</v>
      </c>
      <c r="CA414" s="43">
        <f>INDEX($L414:$BF414,1,MATCH(CA$5,$L$5:$BF$5,0))</f>
        <v>10000</v>
      </c>
      <c r="CB414" s="43">
        <f>INDEX($L414:$BF414,1,MATCH(CB$5,$L$5:$BF$5,0))</f>
        <v>10000</v>
      </c>
    </row>
    <row r="415" spans="1:80" s="43" customFormat="1" hidden="1" outlineLevel="1">
      <c r="O415" s="101"/>
      <c r="Y415" s="23"/>
    </row>
    <row r="416" spans="1:80" s="43" customFormat="1" hidden="1" outlineLevel="1">
      <c r="B416" s="49" t="s">
        <v>180</v>
      </c>
    </row>
    <row r="417" spans="2:80" s="43" customFormat="1" hidden="1" outlineLevel="1">
      <c r="B417" s="102" t="s">
        <v>181</v>
      </c>
      <c r="C417" s="88" t="s">
        <v>58</v>
      </c>
      <c r="D417" s="3" t="s">
        <v>182</v>
      </c>
      <c r="K417" s="43">
        <f>K422*K$419</f>
        <v>10000</v>
      </c>
      <c r="L417" s="43">
        <f t="shared" ref="L417:BF417" si="526">K417+L408</f>
        <v>10000</v>
      </c>
      <c r="M417" s="43">
        <f t="shared" si="526"/>
        <v>10000</v>
      </c>
      <c r="N417" s="43">
        <f t="shared" si="526"/>
        <v>10000</v>
      </c>
      <c r="O417" s="43">
        <f t="shared" si="526"/>
        <v>10000</v>
      </c>
      <c r="P417" s="43">
        <f t="shared" si="526"/>
        <v>10000</v>
      </c>
      <c r="Q417" s="43">
        <f t="shared" si="526"/>
        <v>10000</v>
      </c>
      <c r="R417" s="43">
        <f t="shared" si="526"/>
        <v>10000</v>
      </c>
      <c r="S417" s="43">
        <f t="shared" si="526"/>
        <v>10000</v>
      </c>
      <c r="T417" s="43">
        <f t="shared" si="526"/>
        <v>10000</v>
      </c>
      <c r="U417" s="43">
        <f t="shared" si="526"/>
        <v>10000</v>
      </c>
      <c r="V417" s="43">
        <f t="shared" si="526"/>
        <v>10000</v>
      </c>
      <c r="W417" s="43">
        <f t="shared" si="526"/>
        <v>10000</v>
      </c>
      <c r="X417" s="43">
        <f t="shared" si="526"/>
        <v>10000</v>
      </c>
      <c r="Y417" s="43">
        <f t="shared" si="526"/>
        <v>10000</v>
      </c>
      <c r="Z417" s="43">
        <f t="shared" si="526"/>
        <v>10000</v>
      </c>
      <c r="AA417" s="43">
        <f t="shared" si="526"/>
        <v>10000</v>
      </c>
      <c r="AB417" s="43">
        <f t="shared" si="526"/>
        <v>10000</v>
      </c>
      <c r="AC417" s="43">
        <f t="shared" si="526"/>
        <v>10000</v>
      </c>
      <c r="AD417" s="43">
        <f t="shared" si="526"/>
        <v>10000</v>
      </c>
      <c r="AE417" s="43">
        <f t="shared" si="526"/>
        <v>10000</v>
      </c>
      <c r="AF417" s="43">
        <f t="shared" si="526"/>
        <v>10000</v>
      </c>
      <c r="AG417" s="43">
        <f t="shared" si="526"/>
        <v>10000</v>
      </c>
      <c r="AH417" s="43">
        <f t="shared" si="526"/>
        <v>10000</v>
      </c>
      <c r="AI417" s="43">
        <f t="shared" si="526"/>
        <v>10000</v>
      </c>
      <c r="AJ417" s="43">
        <f t="shared" si="526"/>
        <v>10000</v>
      </c>
      <c r="AK417" s="43">
        <f t="shared" si="526"/>
        <v>10000</v>
      </c>
      <c r="AL417" s="43">
        <f t="shared" si="526"/>
        <v>10000</v>
      </c>
      <c r="AM417" s="43">
        <f t="shared" si="526"/>
        <v>10000</v>
      </c>
      <c r="AN417" s="43">
        <f t="shared" si="526"/>
        <v>10000</v>
      </c>
      <c r="AO417" s="43">
        <f t="shared" si="526"/>
        <v>10000</v>
      </c>
      <c r="AP417" s="43">
        <f t="shared" si="526"/>
        <v>10000</v>
      </c>
      <c r="AQ417" s="43">
        <f t="shared" si="526"/>
        <v>10000</v>
      </c>
      <c r="AR417" s="43">
        <f t="shared" si="526"/>
        <v>10000</v>
      </c>
      <c r="AS417" s="43">
        <f t="shared" si="526"/>
        <v>10000</v>
      </c>
      <c r="AT417" s="43">
        <f t="shared" si="526"/>
        <v>10000</v>
      </c>
      <c r="AU417" s="43">
        <f t="shared" si="526"/>
        <v>10000</v>
      </c>
      <c r="AV417" s="43">
        <f t="shared" si="526"/>
        <v>10000</v>
      </c>
      <c r="AW417" s="43">
        <f t="shared" si="526"/>
        <v>10000</v>
      </c>
      <c r="AX417" s="43">
        <f t="shared" si="526"/>
        <v>10000</v>
      </c>
      <c r="AY417" s="43">
        <f t="shared" si="526"/>
        <v>10000</v>
      </c>
      <c r="AZ417" s="43">
        <f t="shared" si="526"/>
        <v>10000</v>
      </c>
      <c r="BA417" s="43">
        <f t="shared" si="526"/>
        <v>10000</v>
      </c>
      <c r="BB417" s="43">
        <f t="shared" si="526"/>
        <v>10000</v>
      </c>
      <c r="BC417" s="43">
        <f t="shared" si="526"/>
        <v>10000</v>
      </c>
      <c r="BD417" s="43">
        <f t="shared" si="526"/>
        <v>10000</v>
      </c>
      <c r="BE417" s="43">
        <f t="shared" si="526"/>
        <v>10000</v>
      </c>
      <c r="BF417" s="43">
        <f t="shared" si="526"/>
        <v>10000</v>
      </c>
      <c r="BH417" s="43">
        <f t="shared" ref="BH417:BW419" si="527">INDEX($L417:$BF417,1,MATCH(BH$5,$L$5:$BF$5,0))</f>
        <v>10000</v>
      </c>
      <c r="BI417" s="43">
        <f t="shared" si="527"/>
        <v>10000</v>
      </c>
      <c r="BJ417" s="43">
        <f t="shared" si="527"/>
        <v>10000</v>
      </c>
      <c r="BK417" s="43">
        <f t="shared" si="527"/>
        <v>10000</v>
      </c>
      <c r="BL417" s="43">
        <f t="shared" si="527"/>
        <v>10000</v>
      </c>
      <c r="BM417" s="43">
        <f t="shared" si="527"/>
        <v>10000</v>
      </c>
      <c r="BN417" s="43">
        <f t="shared" si="527"/>
        <v>10000</v>
      </c>
      <c r="BO417" s="43">
        <f t="shared" si="527"/>
        <v>10000</v>
      </c>
      <c r="BP417" s="43">
        <f t="shared" si="527"/>
        <v>10000</v>
      </c>
      <c r="BQ417" s="43">
        <f t="shared" si="527"/>
        <v>10000</v>
      </c>
      <c r="BR417" s="43">
        <f t="shared" si="527"/>
        <v>10000</v>
      </c>
      <c r="BS417" s="43">
        <f t="shared" si="527"/>
        <v>10000</v>
      </c>
      <c r="BT417" s="43">
        <f t="shared" si="527"/>
        <v>10000</v>
      </c>
      <c r="BU417" s="43">
        <f t="shared" si="527"/>
        <v>10000</v>
      </c>
      <c r="BV417" s="43">
        <f t="shared" si="527"/>
        <v>10000</v>
      </c>
      <c r="BW417" s="43">
        <f t="shared" si="527"/>
        <v>10000</v>
      </c>
      <c r="BY417" s="43">
        <f t="shared" ref="BY417:CB419" si="528">INDEX($L417:$BF417,1,MATCH(BY$5,$L$5:$BF$5,0))</f>
        <v>10000</v>
      </c>
      <c r="BZ417" s="43">
        <f t="shared" si="528"/>
        <v>10000</v>
      </c>
      <c r="CA417" s="43">
        <f t="shared" si="528"/>
        <v>10000</v>
      </c>
      <c r="CB417" s="43">
        <f t="shared" si="528"/>
        <v>10000</v>
      </c>
    </row>
    <row r="418" spans="2:80" s="43" customFormat="1" hidden="1" outlineLevel="1">
      <c r="B418" s="102" t="s">
        <v>183</v>
      </c>
      <c r="C418" s="88" t="s">
        <v>58</v>
      </c>
      <c r="K418" s="43">
        <f>K423*K$419</f>
        <v>0</v>
      </c>
      <c r="L418" s="43">
        <f t="shared" ref="L418:BF418" si="529">L412+K418</f>
        <v>0</v>
      </c>
      <c r="M418" s="43">
        <f t="shared" si="529"/>
        <v>0</v>
      </c>
      <c r="N418" s="43">
        <f t="shared" si="529"/>
        <v>0</v>
      </c>
      <c r="O418" s="43">
        <f t="shared" si="529"/>
        <v>0</v>
      </c>
      <c r="P418" s="43">
        <f t="shared" si="529"/>
        <v>0</v>
      </c>
      <c r="Q418" s="43">
        <f t="shared" si="529"/>
        <v>0</v>
      </c>
      <c r="R418" s="43">
        <f t="shared" si="529"/>
        <v>0</v>
      </c>
      <c r="S418" s="43">
        <f t="shared" si="529"/>
        <v>0</v>
      </c>
      <c r="T418" s="43">
        <f t="shared" si="529"/>
        <v>0</v>
      </c>
      <c r="U418" s="43">
        <f t="shared" si="529"/>
        <v>0</v>
      </c>
      <c r="V418" s="43">
        <f t="shared" si="529"/>
        <v>0</v>
      </c>
      <c r="W418" s="43">
        <f t="shared" si="529"/>
        <v>0</v>
      </c>
      <c r="X418" s="43">
        <f t="shared" si="529"/>
        <v>0</v>
      </c>
      <c r="Y418" s="43">
        <f t="shared" si="529"/>
        <v>0</v>
      </c>
      <c r="Z418" s="43">
        <f t="shared" si="529"/>
        <v>0</v>
      </c>
      <c r="AA418" s="43">
        <f t="shared" si="529"/>
        <v>0</v>
      </c>
      <c r="AB418" s="43">
        <f t="shared" si="529"/>
        <v>0</v>
      </c>
      <c r="AC418" s="43">
        <f t="shared" si="529"/>
        <v>0</v>
      </c>
      <c r="AD418" s="43">
        <f t="shared" si="529"/>
        <v>0</v>
      </c>
      <c r="AE418" s="43">
        <f t="shared" si="529"/>
        <v>0</v>
      </c>
      <c r="AF418" s="43">
        <f t="shared" si="529"/>
        <v>0</v>
      </c>
      <c r="AG418" s="43">
        <f t="shared" si="529"/>
        <v>0</v>
      </c>
      <c r="AH418" s="43">
        <f t="shared" si="529"/>
        <v>0</v>
      </c>
      <c r="AI418" s="43">
        <f t="shared" si="529"/>
        <v>0</v>
      </c>
      <c r="AJ418" s="43">
        <f t="shared" si="529"/>
        <v>0</v>
      </c>
      <c r="AK418" s="43">
        <f t="shared" si="529"/>
        <v>0</v>
      </c>
      <c r="AL418" s="43">
        <f t="shared" si="529"/>
        <v>0</v>
      </c>
      <c r="AM418" s="43">
        <f t="shared" si="529"/>
        <v>0</v>
      </c>
      <c r="AN418" s="43">
        <f t="shared" si="529"/>
        <v>0</v>
      </c>
      <c r="AO418" s="43">
        <f t="shared" si="529"/>
        <v>0</v>
      </c>
      <c r="AP418" s="43">
        <f t="shared" si="529"/>
        <v>0</v>
      </c>
      <c r="AQ418" s="43">
        <f t="shared" si="529"/>
        <v>0</v>
      </c>
      <c r="AR418" s="43">
        <f t="shared" si="529"/>
        <v>0</v>
      </c>
      <c r="AS418" s="43">
        <f t="shared" si="529"/>
        <v>0</v>
      </c>
      <c r="AT418" s="43">
        <f t="shared" si="529"/>
        <v>0</v>
      </c>
      <c r="AU418" s="43">
        <f t="shared" si="529"/>
        <v>0</v>
      </c>
      <c r="AV418" s="43">
        <f t="shared" si="529"/>
        <v>0</v>
      </c>
      <c r="AW418" s="43">
        <f t="shared" si="529"/>
        <v>0</v>
      </c>
      <c r="AX418" s="43">
        <f t="shared" si="529"/>
        <v>0</v>
      </c>
      <c r="AY418" s="43">
        <f t="shared" si="529"/>
        <v>0</v>
      </c>
      <c r="AZ418" s="43">
        <f t="shared" si="529"/>
        <v>0</v>
      </c>
      <c r="BA418" s="43">
        <f t="shared" si="529"/>
        <v>0</v>
      </c>
      <c r="BB418" s="43">
        <f t="shared" si="529"/>
        <v>0</v>
      </c>
      <c r="BC418" s="43">
        <f t="shared" si="529"/>
        <v>0</v>
      </c>
      <c r="BD418" s="43">
        <f t="shared" si="529"/>
        <v>0</v>
      </c>
      <c r="BE418" s="43">
        <f t="shared" si="529"/>
        <v>0</v>
      </c>
      <c r="BF418" s="43">
        <f t="shared" si="529"/>
        <v>0</v>
      </c>
      <c r="BH418" s="43">
        <f t="shared" si="527"/>
        <v>0</v>
      </c>
      <c r="BI418" s="43">
        <f t="shared" si="527"/>
        <v>0</v>
      </c>
      <c r="BJ418" s="43">
        <f t="shared" si="527"/>
        <v>0</v>
      </c>
      <c r="BK418" s="43">
        <f t="shared" si="527"/>
        <v>0</v>
      </c>
      <c r="BL418" s="43">
        <f t="shared" si="527"/>
        <v>0</v>
      </c>
      <c r="BM418" s="43">
        <f t="shared" si="527"/>
        <v>0</v>
      </c>
      <c r="BN418" s="43">
        <f t="shared" si="527"/>
        <v>0</v>
      </c>
      <c r="BO418" s="43">
        <f t="shared" si="527"/>
        <v>0</v>
      </c>
      <c r="BP418" s="43">
        <f t="shared" si="527"/>
        <v>0</v>
      </c>
      <c r="BQ418" s="43">
        <f t="shared" si="527"/>
        <v>0</v>
      </c>
      <c r="BR418" s="43">
        <f t="shared" si="527"/>
        <v>0</v>
      </c>
      <c r="BS418" s="43">
        <f t="shared" si="527"/>
        <v>0</v>
      </c>
      <c r="BT418" s="43">
        <f t="shared" si="527"/>
        <v>0</v>
      </c>
      <c r="BU418" s="43">
        <f t="shared" si="527"/>
        <v>0</v>
      </c>
      <c r="BV418" s="43">
        <f t="shared" si="527"/>
        <v>0</v>
      </c>
      <c r="BW418" s="43">
        <f t="shared" si="527"/>
        <v>0</v>
      </c>
      <c r="BY418" s="43">
        <f t="shared" si="528"/>
        <v>0</v>
      </c>
      <c r="BZ418" s="43">
        <f t="shared" si="528"/>
        <v>0</v>
      </c>
      <c r="CA418" s="43">
        <f t="shared" si="528"/>
        <v>0</v>
      </c>
      <c r="CB418" s="43">
        <f t="shared" si="528"/>
        <v>0</v>
      </c>
    </row>
    <row r="419" spans="2:80" s="43" customFormat="1" hidden="1" outlineLevel="1">
      <c r="B419" s="43" t="s">
        <v>36</v>
      </c>
      <c r="C419" s="88" t="s">
        <v>58</v>
      </c>
      <c r="K419" s="43">
        <f>L405</f>
        <v>10000</v>
      </c>
      <c r="L419" s="43">
        <f t="shared" ref="L419:BF419" si="530">L409</f>
        <v>10000</v>
      </c>
      <c r="M419" s="43">
        <f t="shared" si="530"/>
        <v>10000</v>
      </c>
      <c r="N419" s="43">
        <f t="shared" si="530"/>
        <v>10000</v>
      </c>
      <c r="O419" s="43">
        <f t="shared" si="530"/>
        <v>10000</v>
      </c>
      <c r="P419" s="43">
        <f t="shared" si="530"/>
        <v>10000</v>
      </c>
      <c r="Q419" s="43">
        <f t="shared" si="530"/>
        <v>10000</v>
      </c>
      <c r="R419" s="43">
        <f t="shared" si="530"/>
        <v>10000</v>
      </c>
      <c r="S419" s="43">
        <f t="shared" si="530"/>
        <v>10000</v>
      </c>
      <c r="T419" s="43">
        <f t="shared" si="530"/>
        <v>10000</v>
      </c>
      <c r="U419" s="43">
        <f t="shared" si="530"/>
        <v>10000</v>
      </c>
      <c r="V419" s="43">
        <f t="shared" si="530"/>
        <v>10000</v>
      </c>
      <c r="W419" s="43">
        <f t="shared" si="530"/>
        <v>10000</v>
      </c>
      <c r="X419" s="43">
        <f t="shared" si="530"/>
        <v>10000</v>
      </c>
      <c r="Y419" s="43">
        <f t="shared" si="530"/>
        <v>10000</v>
      </c>
      <c r="Z419" s="43">
        <f t="shared" si="530"/>
        <v>10000</v>
      </c>
      <c r="AA419" s="43">
        <f t="shared" si="530"/>
        <v>10000</v>
      </c>
      <c r="AB419" s="43">
        <f t="shared" si="530"/>
        <v>10000</v>
      </c>
      <c r="AC419" s="43">
        <f t="shared" si="530"/>
        <v>10000</v>
      </c>
      <c r="AD419" s="43">
        <f t="shared" si="530"/>
        <v>10000</v>
      </c>
      <c r="AE419" s="43">
        <f t="shared" si="530"/>
        <v>10000</v>
      </c>
      <c r="AF419" s="43">
        <f t="shared" si="530"/>
        <v>10000</v>
      </c>
      <c r="AG419" s="43">
        <f t="shared" si="530"/>
        <v>10000</v>
      </c>
      <c r="AH419" s="43">
        <f t="shared" si="530"/>
        <v>10000</v>
      </c>
      <c r="AI419" s="43">
        <f t="shared" si="530"/>
        <v>10000</v>
      </c>
      <c r="AJ419" s="43">
        <f t="shared" si="530"/>
        <v>10000</v>
      </c>
      <c r="AK419" s="43">
        <f t="shared" si="530"/>
        <v>10000</v>
      </c>
      <c r="AL419" s="43">
        <f t="shared" si="530"/>
        <v>10000</v>
      </c>
      <c r="AM419" s="43">
        <f t="shared" si="530"/>
        <v>10000</v>
      </c>
      <c r="AN419" s="43">
        <f t="shared" si="530"/>
        <v>10000</v>
      </c>
      <c r="AO419" s="43">
        <f t="shared" si="530"/>
        <v>10000</v>
      </c>
      <c r="AP419" s="43">
        <f t="shared" si="530"/>
        <v>10000</v>
      </c>
      <c r="AQ419" s="43">
        <f t="shared" si="530"/>
        <v>10000</v>
      </c>
      <c r="AR419" s="43">
        <f t="shared" si="530"/>
        <v>10000</v>
      </c>
      <c r="AS419" s="43">
        <f t="shared" si="530"/>
        <v>10000</v>
      </c>
      <c r="AT419" s="43">
        <f t="shared" si="530"/>
        <v>10000</v>
      </c>
      <c r="AU419" s="43">
        <f t="shared" si="530"/>
        <v>10000</v>
      </c>
      <c r="AV419" s="43">
        <f t="shared" si="530"/>
        <v>10000</v>
      </c>
      <c r="AW419" s="43">
        <f t="shared" si="530"/>
        <v>10000</v>
      </c>
      <c r="AX419" s="43">
        <f t="shared" si="530"/>
        <v>10000</v>
      </c>
      <c r="AY419" s="43">
        <f t="shared" si="530"/>
        <v>10000</v>
      </c>
      <c r="AZ419" s="43">
        <f t="shared" si="530"/>
        <v>10000</v>
      </c>
      <c r="BA419" s="43">
        <f t="shared" si="530"/>
        <v>10000</v>
      </c>
      <c r="BB419" s="43">
        <f t="shared" si="530"/>
        <v>10000</v>
      </c>
      <c r="BC419" s="43">
        <f t="shared" si="530"/>
        <v>10000</v>
      </c>
      <c r="BD419" s="43">
        <f t="shared" si="530"/>
        <v>10000</v>
      </c>
      <c r="BE419" s="43">
        <f t="shared" si="530"/>
        <v>10000</v>
      </c>
      <c r="BF419" s="43">
        <f t="shared" si="530"/>
        <v>10000</v>
      </c>
      <c r="BH419" s="43">
        <f t="shared" si="527"/>
        <v>10000</v>
      </c>
      <c r="BI419" s="43">
        <f t="shared" si="527"/>
        <v>10000</v>
      </c>
      <c r="BJ419" s="43">
        <f t="shared" si="527"/>
        <v>10000</v>
      </c>
      <c r="BK419" s="43">
        <f t="shared" si="527"/>
        <v>10000</v>
      </c>
      <c r="BL419" s="43">
        <f t="shared" si="527"/>
        <v>10000</v>
      </c>
      <c r="BM419" s="43">
        <f t="shared" si="527"/>
        <v>10000</v>
      </c>
      <c r="BN419" s="43">
        <f t="shared" si="527"/>
        <v>10000</v>
      </c>
      <c r="BO419" s="43">
        <f t="shared" si="527"/>
        <v>10000</v>
      </c>
      <c r="BP419" s="43">
        <f t="shared" si="527"/>
        <v>10000</v>
      </c>
      <c r="BQ419" s="43">
        <f t="shared" si="527"/>
        <v>10000</v>
      </c>
      <c r="BR419" s="43">
        <f t="shared" si="527"/>
        <v>10000</v>
      </c>
      <c r="BS419" s="43">
        <f t="shared" si="527"/>
        <v>10000</v>
      </c>
      <c r="BT419" s="43">
        <f t="shared" si="527"/>
        <v>10000</v>
      </c>
      <c r="BU419" s="43">
        <f t="shared" si="527"/>
        <v>10000</v>
      </c>
      <c r="BV419" s="43">
        <f t="shared" si="527"/>
        <v>10000</v>
      </c>
      <c r="BW419" s="43">
        <f t="shared" si="527"/>
        <v>10000</v>
      </c>
      <c r="BY419" s="43">
        <f t="shared" si="528"/>
        <v>10000</v>
      </c>
      <c r="BZ419" s="43">
        <f t="shared" si="528"/>
        <v>10000</v>
      </c>
      <c r="CA419" s="43">
        <f t="shared" si="528"/>
        <v>10000</v>
      </c>
      <c r="CB419" s="43">
        <f t="shared" si="528"/>
        <v>10000</v>
      </c>
    </row>
    <row r="420" spans="2:80" s="43" customFormat="1" hidden="1" outlineLevel="1"/>
    <row r="421" spans="2:80" s="43" customFormat="1" hidden="1" outlineLevel="1">
      <c r="B421" s="49" t="s">
        <v>184</v>
      </c>
    </row>
    <row r="422" spans="2:80" s="43" customFormat="1" hidden="1" outlineLevel="1">
      <c r="B422" s="43" t="str">
        <f>B417</f>
        <v>Founders, Employees, Options</v>
      </c>
      <c r="C422" s="88" t="s">
        <v>24</v>
      </c>
      <c r="K422" s="103">
        <f>'Get Started'!D76</f>
        <v>1</v>
      </c>
      <c r="L422" s="23">
        <f t="shared" ref="L422:BF422" si="531">IFERROR(L417/L$419,0)</f>
        <v>1</v>
      </c>
      <c r="M422" s="23">
        <f t="shared" si="531"/>
        <v>1</v>
      </c>
      <c r="N422" s="23">
        <f t="shared" si="531"/>
        <v>1</v>
      </c>
      <c r="O422" s="23">
        <f t="shared" si="531"/>
        <v>1</v>
      </c>
      <c r="P422" s="23">
        <f t="shared" si="531"/>
        <v>1</v>
      </c>
      <c r="Q422" s="23">
        <f t="shared" si="531"/>
        <v>1</v>
      </c>
      <c r="R422" s="23">
        <f t="shared" si="531"/>
        <v>1</v>
      </c>
      <c r="S422" s="23">
        <f t="shared" si="531"/>
        <v>1</v>
      </c>
      <c r="T422" s="23">
        <f t="shared" si="531"/>
        <v>1</v>
      </c>
      <c r="U422" s="23">
        <f t="shared" si="531"/>
        <v>1</v>
      </c>
      <c r="V422" s="23">
        <f t="shared" si="531"/>
        <v>1</v>
      </c>
      <c r="W422" s="23">
        <f t="shared" si="531"/>
        <v>1</v>
      </c>
      <c r="X422" s="23">
        <f t="shared" si="531"/>
        <v>1</v>
      </c>
      <c r="Y422" s="23">
        <f t="shared" si="531"/>
        <v>1</v>
      </c>
      <c r="Z422" s="23">
        <f t="shared" si="531"/>
        <v>1</v>
      </c>
      <c r="AA422" s="23">
        <f t="shared" si="531"/>
        <v>1</v>
      </c>
      <c r="AB422" s="23">
        <f t="shared" si="531"/>
        <v>1</v>
      </c>
      <c r="AC422" s="23">
        <f t="shared" si="531"/>
        <v>1</v>
      </c>
      <c r="AD422" s="23">
        <f t="shared" si="531"/>
        <v>1</v>
      </c>
      <c r="AE422" s="23">
        <f t="shared" si="531"/>
        <v>1</v>
      </c>
      <c r="AF422" s="23">
        <f t="shared" si="531"/>
        <v>1</v>
      </c>
      <c r="AG422" s="23">
        <f t="shared" si="531"/>
        <v>1</v>
      </c>
      <c r="AH422" s="23">
        <f t="shared" si="531"/>
        <v>1</v>
      </c>
      <c r="AI422" s="23">
        <f t="shared" si="531"/>
        <v>1</v>
      </c>
      <c r="AJ422" s="23">
        <f t="shared" si="531"/>
        <v>1</v>
      </c>
      <c r="AK422" s="23">
        <f t="shared" si="531"/>
        <v>1</v>
      </c>
      <c r="AL422" s="23">
        <f t="shared" si="531"/>
        <v>1</v>
      </c>
      <c r="AM422" s="23">
        <f t="shared" si="531"/>
        <v>1</v>
      </c>
      <c r="AN422" s="23">
        <f t="shared" si="531"/>
        <v>1</v>
      </c>
      <c r="AO422" s="23">
        <f t="shared" si="531"/>
        <v>1</v>
      </c>
      <c r="AP422" s="23">
        <f t="shared" si="531"/>
        <v>1</v>
      </c>
      <c r="AQ422" s="23">
        <f t="shared" si="531"/>
        <v>1</v>
      </c>
      <c r="AR422" s="23">
        <f t="shared" si="531"/>
        <v>1</v>
      </c>
      <c r="AS422" s="23">
        <f t="shared" si="531"/>
        <v>1</v>
      </c>
      <c r="AT422" s="23">
        <f t="shared" si="531"/>
        <v>1</v>
      </c>
      <c r="AU422" s="23">
        <f t="shared" si="531"/>
        <v>1</v>
      </c>
      <c r="AV422" s="23">
        <f t="shared" si="531"/>
        <v>1</v>
      </c>
      <c r="AW422" s="23">
        <f t="shared" si="531"/>
        <v>1</v>
      </c>
      <c r="AX422" s="23">
        <f t="shared" si="531"/>
        <v>1</v>
      </c>
      <c r="AY422" s="23">
        <f t="shared" si="531"/>
        <v>1</v>
      </c>
      <c r="AZ422" s="23">
        <f t="shared" si="531"/>
        <v>1</v>
      </c>
      <c r="BA422" s="23">
        <f t="shared" si="531"/>
        <v>1</v>
      </c>
      <c r="BB422" s="23">
        <f t="shared" si="531"/>
        <v>1</v>
      </c>
      <c r="BC422" s="23">
        <f t="shared" si="531"/>
        <v>1</v>
      </c>
      <c r="BD422" s="23">
        <f t="shared" si="531"/>
        <v>1</v>
      </c>
      <c r="BE422" s="23">
        <f t="shared" si="531"/>
        <v>1</v>
      </c>
      <c r="BF422" s="23">
        <f t="shared" si="531"/>
        <v>1</v>
      </c>
      <c r="BH422" s="23">
        <f t="shared" ref="BH422:BW422" si="532">IFERROR(BH417/BH$419,0)</f>
        <v>1</v>
      </c>
      <c r="BI422" s="23">
        <f t="shared" si="532"/>
        <v>1</v>
      </c>
      <c r="BJ422" s="23">
        <f t="shared" si="532"/>
        <v>1</v>
      </c>
      <c r="BK422" s="23">
        <f t="shared" si="532"/>
        <v>1</v>
      </c>
      <c r="BL422" s="23">
        <f t="shared" si="532"/>
        <v>1</v>
      </c>
      <c r="BM422" s="23">
        <f t="shared" si="532"/>
        <v>1</v>
      </c>
      <c r="BN422" s="23">
        <f t="shared" si="532"/>
        <v>1</v>
      </c>
      <c r="BO422" s="23">
        <f t="shared" si="532"/>
        <v>1</v>
      </c>
      <c r="BP422" s="23">
        <f t="shared" si="532"/>
        <v>1</v>
      </c>
      <c r="BQ422" s="23">
        <f t="shared" si="532"/>
        <v>1</v>
      </c>
      <c r="BR422" s="23">
        <f t="shared" si="532"/>
        <v>1</v>
      </c>
      <c r="BS422" s="23">
        <f t="shared" si="532"/>
        <v>1</v>
      </c>
      <c r="BT422" s="23">
        <f t="shared" si="532"/>
        <v>1</v>
      </c>
      <c r="BU422" s="23">
        <f t="shared" si="532"/>
        <v>1</v>
      </c>
      <c r="BV422" s="23">
        <f t="shared" si="532"/>
        <v>1</v>
      </c>
      <c r="BW422" s="23">
        <f t="shared" si="532"/>
        <v>1</v>
      </c>
      <c r="BY422" s="23">
        <f t="shared" ref="BY422:CB424" si="533">IFERROR(BY417/BY$419,0)</f>
        <v>1</v>
      </c>
      <c r="BZ422" s="23">
        <f t="shared" si="533"/>
        <v>1</v>
      </c>
      <c r="CA422" s="23">
        <f t="shared" si="533"/>
        <v>1</v>
      </c>
      <c r="CB422" s="23">
        <f t="shared" si="533"/>
        <v>1</v>
      </c>
    </row>
    <row r="423" spans="2:80" s="43" customFormat="1" hidden="1" outlineLevel="1">
      <c r="B423" s="43" t="str">
        <f>B418</f>
        <v>Investors</v>
      </c>
      <c r="C423" s="88" t="s">
        <v>24</v>
      </c>
      <c r="D423" s="43" t="str">
        <f>"assumes all convertible instruments are owned by "&amp;B418</f>
        <v>assumes all convertible instruments are owned by Investors</v>
      </c>
      <c r="K423" s="113">
        <f>1-K422</f>
        <v>0</v>
      </c>
      <c r="L423" s="23">
        <f t="shared" ref="L423:BF423" si="534">IFERROR(L418/L$419,0)</f>
        <v>0</v>
      </c>
      <c r="M423" s="23">
        <f t="shared" si="534"/>
        <v>0</v>
      </c>
      <c r="N423" s="23">
        <f t="shared" si="534"/>
        <v>0</v>
      </c>
      <c r="O423" s="23">
        <f t="shared" si="534"/>
        <v>0</v>
      </c>
      <c r="P423" s="23">
        <f t="shared" si="534"/>
        <v>0</v>
      </c>
      <c r="Q423" s="23">
        <f t="shared" si="534"/>
        <v>0</v>
      </c>
      <c r="R423" s="23">
        <f t="shared" si="534"/>
        <v>0</v>
      </c>
      <c r="S423" s="23">
        <f t="shared" si="534"/>
        <v>0</v>
      </c>
      <c r="T423" s="23">
        <f t="shared" si="534"/>
        <v>0</v>
      </c>
      <c r="U423" s="23">
        <f t="shared" si="534"/>
        <v>0</v>
      </c>
      <c r="V423" s="23">
        <f t="shared" si="534"/>
        <v>0</v>
      </c>
      <c r="W423" s="23">
        <f t="shared" si="534"/>
        <v>0</v>
      </c>
      <c r="X423" s="23">
        <f t="shared" si="534"/>
        <v>0</v>
      </c>
      <c r="Y423" s="23">
        <f t="shared" si="534"/>
        <v>0</v>
      </c>
      <c r="Z423" s="23">
        <f t="shared" si="534"/>
        <v>0</v>
      </c>
      <c r="AA423" s="23">
        <f t="shared" si="534"/>
        <v>0</v>
      </c>
      <c r="AB423" s="23">
        <f t="shared" si="534"/>
        <v>0</v>
      </c>
      <c r="AC423" s="23">
        <f t="shared" si="534"/>
        <v>0</v>
      </c>
      <c r="AD423" s="23">
        <f t="shared" si="534"/>
        <v>0</v>
      </c>
      <c r="AE423" s="23">
        <f t="shared" si="534"/>
        <v>0</v>
      </c>
      <c r="AF423" s="23">
        <f t="shared" si="534"/>
        <v>0</v>
      </c>
      <c r="AG423" s="23">
        <f t="shared" si="534"/>
        <v>0</v>
      </c>
      <c r="AH423" s="23">
        <f t="shared" si="534"/>
        <v>0</v>
      </c>
      <c r="AI423" s="23">
        <f t="shared" si="534"/>
        <v>0</v>
      </c>
      <c r="AJ423" s="23">
        <f t="shared" si="534"/>
        <v>0</v>
      </c>
      <c r="AK423" s="23">
        <f t="shared" si="534"/>
        <v>0</v>
      </c>
      <c r="AL423" s="23">
        <f t="shared" si="534"/>
        <v>0</v>
      </c>
      <c r="AM423" s="23">
        <f t="shared" si="534"/>
        <v>0</v>
      </c>
      <c r="AN423" s="23">
        <f t="shared" si="534"/>
        <v>0</v>
      </c>
      <c r="AO423" s="23">
        <f t="shared" si="534"/>
        <v>0</v>
      </c>
      <c r="AP423" s="23">
        <f t="shared" si="534"/>
        <v>0</v>
      </c>
      <c r="AQ423" s="23">
        <f t="shared" si="534"/>
        <v>0</v>
      </c>
      <c r="AR423" s="23">
        <f t="shared" si="534"/>
        <v>0</v>
      </c>
      <c r="AS423" s="23">
        <f t="shared" si="534"/>
        <v>0</v>
      </c>
      <c r="AT423" s="23">
        <f t="shared" si="534"/>
        <v>0</v>
      </c>
      <c r="AU423" s="23">
        <f t="shared" si="534"/>
        <v>0</v>
      </c>
      <c r="AV423" s="23">
        <f t="shared" si="534"/>
        <v>0</v>
      </c>
      <c r="AW423" s="23">
        <f t="shared" si="534"/>
        <v>0</v>
      </c>
      <c r="AX423" s="23">
        <f t="shared" si="534"/>
        <v>0</v>
      </c>
      <c r="AY423" s="23">
        <f t="shared" si="534"/>
        <v>0</v>
      </c>
      <c r="AZ423" s="23">
        <f t="shared" si="534"/>
        <v>0</v>
      </c>
      <c r="BA423" s="23">
        <f t="shared" si="534"/>
        <v>0</v>
      </c>
      <c r="BB423" s="23">
        <f t="shared" si="534"/>
        <v>0</v>
      </c>
      <c r="BC423" s="23">
        <f t="shared" si="534"/>
        <v>0</v>
      </c>
      <c r="BD423" s="23">
        <f t="shared" si="534"/>
        <v>0</v>
      </c>
      <c r="BE423" s="23">
        <f t="shared" si="534"/>
        <v>0</v>
      </c>
      <c r="BF423" s="23">
        <f t="shared" si="534"/>
        <v>0</v>
      </c>
      <c r="BH423" s="23">
        <f t="shared" ref="BH423:BW423" si="535">IFERROR(BH418/BH$419,0)</f>
        <v>0</v>
      </c>
      <c r="BI423" s="23">
        <f t="shared" si="535"/>
        <v>0</v>
      </c>
      <c r="BJ423" s="23">
        <f t="shared" si="535"/>
        <v>0</v>
      </c>
      <c r="BK423" s="23">
        <f t="shared" si="535"/>
        <v>0</v>
      </c>
      <c r="BL423" s="23">
        <f t="shared" si="535"/>
        <v>0</v>
      </c>
      <c r="BM423" s="23">
        <f t="shared" si="535"/>
        <v>0</v>
      </c>
      <c r="BN423" s="23">
        <f t="shared" si="535"/>
        <v>0</v>
      </c>
      <c r="BO423" s="23">
        <f t="shared" si="535"/>
        <v>0</v>
      </c>
      <c r="BP423" s="23">
        <f t="shared" si="535"/>
        <v>0</v>
      </c>
      <c r="BQ423" s="23">
        <f t="shared" si="535"/>
        <v>0</v>
      </c>
      <c r="BR423" s="23">
        <f t="shared" si="535"/>
        <v>0</v>
      </c>
      <c r="BS423" s="23">
        <f t="shared" si="535"/>
        <v>0</v>
      </c>
      <c r="BT423" s="23">
        <f t="shared" si="535"/>
        <v>0</v>
      </c>
      <c r="BU423" s="23">
        <f t="shared" si="535"/>
        <v>0</v>
      </c>
      <c r="BV423" s="23">
        <f t="shared" si="535"/>
        <v>0</v>
      </c>
      <c r="BW423" s="23">
        <f t="shared" si="535"/>
        <v>0</v>
      </c>
      <c r="BY423" s="23">
        <f t="shared" si="533"/>
        <v>0</v>
      </c>
      <c r="BZ423" s="23">
        <f t="shared" si="533"/>
        <v>0</v>
      </c>
      <c r="CA423" s="23">
        <f t="shared" si="533"/>
        <v>0</v>
      </c>
      <c r="CB423" s="23">
        <f t="shared" si="533"/>
        <v>0</v>
      </c>
    </row>
    <row r="424" spans="2:80" s="43" customFormat="1" hidden="1" outlineLevel="1">
      <c r="B424" s="43" t="s">
        <v>36</v>
      </c>
      <c r="C424" s="88" t="s">
        <v>24</v>
      </c>
      <c r="K424" s="24">
        <f>SUM(K422:K423)</f>
        <v>1</v>
      </c>
      <c r="L424" s="24">
        <f t="shared" ref="L424:BF424" si="536">IFERROR(L419/L$419,0)</f>
        <v>1</v>
      </c>
      <c r="M424" s="24">
        <f t="shared" si="536"/>
        <v>1</v>
      </c>
      <c r="N424" s="24">
        <f t="shared" si="536"/>
        <v>1</v>
      </c>
      <c r="O424" s="24">
        <f t="shared" si="536"/>
        <v>1</v>
      </c>
      <c r="P424" s="24">
        <f t="shared" si="536"/>
        <v>1</v>
      </c>
      <c r="Q424" s="24">
        <f t="shared" si="536"/>
        <v>1</v>
      </c>
      <c r="R424" s="24">
        <f t="shared" si="536"/>
        <v>1</v>
      </c>
      <c r="S424" s="24">
        <f t="shared" si="536"/>
        <v>1</v>
      </c>
      <c r="T424" s="24">
        <f t="shared" si="536"/>
        <v>1</v>
      </c>
      <c r="U424" s="24">
        <f t="shared" si="536"/>
        <v>1</v>
      </c>
      <c r="V424" s="24">
        <f t="shared" si="536"/>
        <v>1</v>
      </c>
      <c r="W424" s="24">
        <f t="shared" si="536"/>
        <v>1</v>
      </c>
      <c r="X424" s="24">
        <f t="shared" si="536"/>
        <v>1</v>
      </c>
      <c r="Y424" s="24">
        <f t="shared" si="536"/>
        <v>1</v>
      </c>
      <c r="Z424" s="24">
        <f t="shared" si="536"/>
        <v>1</v>
      </c>
      <c r="AA424" s="24">
        <f t="shared" si="536"/>
        <v>1</v>
      </c>
      <c r="AB424" s="24">
        <f t="shared" si="536"/>
        <v>1</v>
      </c>
      <c r="AC424" s="24">
        <f t="shared" si="536"/>
        <v>1</v>
      </c>
      <c r="AD424" s="24">
        <f t="shared" si="536"/>
        <v>1</v>
      </c>
      <c r="AE424" s="24">
        <f t="shared" si="536"/>
        <v>1</v>
      </c>
      <c r="AF424" s="24">
        <f t="shared" si="536"/>
        <v>1</v>
      </c>
      <c r="AG424" s="24">
        <f t="shared" si="536"/>
        <v>1</v>
      </c>
      <c r="AH424" s="24">
        <f t="shared" si="536"/>
        <v>1</v>
      </c>
      <c r="AI424" s="24">
        <f t="shared" si="536"/>
        <v>1</v>
      </c>
      <c r="AJ424" s="24">
        <f t="shared" si="536"/>
        <v>1</v>
      </c>
      <c r="AK424" s="24">
        <f t="shared" si="536"/>
        <v>1</v>
      </c>
      <c r="AL424" s="24">
        <f t="shared" si="536"/>
        <v>1</v>
      </c>
      <c r="AM424" s="24">
        <f t="shared" si="536"/>
        <v>1</v>
      </c>
      <c r="AN424" s="24">
        <f t="shared" si="536"/>
        <v>1</v>
      </c>
      <c r="AO424" s="24">
        <f t="shared" si="536"/>
        <v>1</v>
      </c>
      <c r="AP424" s="24">
        <f t="shared" si="536"/>
        <v>1</v>
      </c>
      <c r="AQ424" s="24">
        <f t="shared" si="536"/>
        <v>1</v>
      </c>
      <c r="AR424" s="24">
        <f t="shared" si="536"/>
        <v>1</v>
      </c>
      <c r="AS424" s="24">
        <f t="shared" si="536"/>
        <v>1</v>
      </c>
      <c r="AT424" s="24">
        <f t="shared" si="536"/>
        <v>1</v>
      </c>
      <c r="AU424" s="24">
        <f t="shared" si="536"/>
        <v>1</v>
      </c>
      <c r="AV424" s="24">
        <f t="shared" si="536"/>
        <v>1</v>
      </c>
      <c r="AW424" s="24">
        <f t="shared" si="536"/>
        <v>1</v>
      </c>
      <c r="AX424" s="24">
        <f t="shared" si="536"/>
        <v>1</v>
      </c>
      <c r="AY424" s="24">
        <f t="shared" si="536"/>
        <v>1</v>
      </c>
      <c r="AZ424" s="24">
        <f t="shared" si="536"/>
        <v>1</v>
      </c>
      <c r="BA424" s="24">
        <f t="shared" si="536"/>
        <v>1</v>
      </c>
      <c r="BB424" s="24">
        <f t="shared" si="536"/>
        <v>1</v>
      </c>
      <c r="BC424" s="24">
        <f t="shared" si="536"/>
        <v>1</v>
      </c>
      <c r="BD424" s="24">
        <f t="shared" si="536"/>
        <v>1</v>
      </c>
      <c r="BE424" s="24">
        <f t="shared" si="536"/>
        <v>1</v>
      </c>
      <c r="BF424" s="24">
        <f t="shared" si="536"/>
        <v>1</v>
      </c>
      <c r="BH424" s="24">
        <f t="shared" ref="BH424:BW424" si="537">IFERROR(BH419/BH$419,0)</f>
        <v>1</v>
      </c>
      <c r="BI424" s="24">
        <f t="shared" si="537"/>
        <v>1</v>
      </c>
      <c r="BJ424" s="24">
        <f t="shared" si="537"/>
        <v>1</v>
      </c>
      <c r="BK424" s="24">
        <f t="shared" si="537"/>
        <v>1</v>
      </c>
      <c r="BL424" s="24">
        <f t="shared" si="537"/>
        <v>1</v>
      </c>
      <c r="BM424" s="24">
        <f t="shared" si="537"/>
        <v>1</v>
      </c>
      <c r="BN424" s="24">
        <f t="shared" si="537"/>
        <v>1</v>
      </c>
      <c r="BO424" s="24">
        <f t="shared" si="537"/>
        <v>1</v>
      </c>
      <c r="BP424" s="24">
        <f t="shared" si="537"/>
        <v>1</v>
      </c>
      <c r="BQ424" s="24">
        <f t="shared" si="537"/>
        <v>1</v>
      </c>
      <c r="BR424" s="24">
        <f t="shared" si="537"/>
        <v>1</v>
      </c>
      <c r="BS424" s="24">
        <f t="shared" si="537"/>
        <v>1</v>
      </c>
      <c r="BT424" s="24">
        <f t="shared" si="537"/>
        <v>1</v>
      </c>
      <c r="BU424" s="24">
        <f t="shared" si="537"/>
        <v>1</v>
      </c>
      <c r="BV424" s="24">
        <f t="shared" si="537"/>
        <v>1</v>
      </c>
      <c r="BW424" s="24">
        <f t="shared" si="537"/>
        <v>1</v>
      </c>
      <c r="BY424" s="24">
        <f t="shared" si="533"/>
        <v>1</v>
      </c>
      <c r="BZ424" s="24">
        <f t="shared" si="533"/>
        <v>1</v>
      </c>
      <c r="CA424" s="24">
        <f t="shared" si="533"/>
        <v>1</v>
      </c>
      <c r="CB424" s="24">
        <f t="shared" si="533"/>
        <v>1</v>
      </c>
    </row>
    <row r="425" spans="2:80" s="43" customFormat="1" hidden="1" outlineLevel="1"/>
    <row r="426" spans="2:80" s="43" customFormat="1" hidden="1" outlineLevel="1">
      <c r="B426" s="43" t="s">
        <v>185</v>
      </c>
      <c r="D426" s="43" t="s">
        <v>186</v>
      </c>
    </row>
    <row r="427" spans="2:80" s="43" customFormat="1" hidden="1" outlineLevel="1">
      <c r="B427" s="43" t="str">
        <f>B417</f>
        <v>Founders, Employees, Options</v>
      </c>
      <c r="C427" s="30" t="str">
        <f>'Get Started'!$D$8</f>
        <v>$</v>
      </c>
      <c r="K427" s="43">
        <f t="shared" ref="K427" si="538">K417*K$411</f>
        <v>0</v>
      </c>
      <c r="L427" s="43">
        <f t="shared" ref="L427:BF427" si="539">L417*L$411</f>
        <v>0</v>
      </c>
      <c r="M427" s="43">
        <f t="shared" si="539"/>
        <v>0</v>
      </c>
      <c r="N427" s="43">
        <f t="shared" si="539"/>
        <v>0</v>
      </c>
      <c r="O427" s="43">
        <f t="shared" si="539"/>
        <v>0</v>
      </c>
      <c r="P427" s="43">
        <f t="shared" si="539"/>
        <v>0</v>
      </c>
      <c r="Q427" s="43">
        <f t="shared" si="539"/>
        <v>0</v>
      </c>
      <c r="R427" s="43">
        <f t="shared" si="539"/>
        <v>0</v>
      </c>
      <c r="S427" s="43">
        <f t="shared" si="539"/>
        <v>0</v>
      </c>
      <c r="T427" s="43">
        <f t="shared" si="539"/>
        <v>0</v>
      </c>
      <c r="U427" s="43">
        <f t="shared" si="539"/>
        <v>0</v>
      </c>
      <c r="V427" s="43">
        <f t="shared" si="539"/>
        <v>0</v>
      </c>
      <c r="W427" s="43">
        <f t="shared" si="539"/>
        <v>0</v>
      </c>
      <c r="X427" s="43">
        <f t="shared" si="539"/>
        <v>0</v>
      </c>
      <c r="Y427" s="43">
        <f t="shared" si="539"/>
        <v>0</v>
      </c>
      <c r="Z427" s="43">
        <f t="shared" si="539"/>
        <v>0</v>
      </c>
      <c r="AA427" s="43">
        <f t="shared" si="539"/>
        <v>0</v>
      </c>
      <c r="AB427" s="43">
        <f t="shared" si="539"/>
        <v>0</v>
      </c>
      <c r="AC427" s="43">
        <f t="shared" si="539"/>
        <v>0</v>
      </c>
      <c r="AD427" s="43">
        <f t="shared" si="539"/>
        <v>0</v>
      </c>
      <c r="AE427" s="43">
        <f t="shared" si="539"/>
        <v>0</v>
      </c>
      <c r="AF427" s="43">
        <f t="shared" si="539"/>
        <v>0</v>
      </c>
      <c r="AG427" s="43">
        <f t="shared" si="539"/>
        <v>0</v>
      </c>
      <c r="AH427" s="43">
        <f t="shared" si="539"/>
        <v>0</v>
      </c>
      <c r="AI427" s="43">
        <f t="shared" si="539"/>
        <v>0</v>
      </c>
      <c r="AJ427" s="43">
        <f t="shared" si="539"/>
        <v>0</v>
      </c>
      <c r="AK427" s="43">
        <f t="shared" si="539"/>
        <v>0</v>
      </c>
      <c r="AL427" s="43">
        <f t="shared" si="539"/>
        <v>0</v>
      </c>
      <c r="AM427" s="43">
        <f t="shared" si="539"/>
        <v>0</v>
      </c>
      <c r="AN427" s="43">
        <f t="shared" si="539"/>
        <v>0</v>
      </c>
      <c r="AO427" s="43">
        <f t="shared" si="539"/>
        <v>0</v>
      </c>
      <c r="AP427" s="43">
        <f t="shared" si="539"/>
        <v>0</v>
      </c>
      <c r="AQ427" s="43">
        <f t="shared" si="539"/>
        <v>0</v>
      </c>
      <c r="AR427" s="43">
        <f t="shared" si="539"/>
        <v>0</v>
      </c>
      <c r="AS427" s="43">
        <f t="shared" si="539"/>
        <v>0</v>
      </c>
      <c r="AT427" s="43">
        <f t="shared" si="539"/>
        <v>0</v>
      </c>
      <c r="AU427" s="43">
        <f t="shared" si="539"/>
        <v>0</v>
      </c>
      <c r="AV427" s="43">
        <f t="shared" si="539"/>
        <v>0</v>
      </c>
      <c r="AW427" s="43">
        <f t="shared" si="539"/>
        <v>0</v>
      </c>
      <c r="AX427" s="43">
        <f t="shared" si="539"/>
        <v>0</v>
      </c>
      <c r="AY427" s="43">
        <f t="shared" si="539"/>
        <v>0</v>
      </c>
      <c r="AZ427" s="43">
        <f t="shared" si="539"/>
        <v>0</v>
      </c>
      <c r="BA427" s="43">
        <f t="shared" si="539"/>
        <v>0</v>
      </c>
      <c r="BB427" s="43">
        <f t="shared" si="539"/>
        <v>0</v>
      </c>
      <c r="BC427" s="43">
        <f t="shared" si="539"/>
        <v>0</v>
      </c>
      <c r="BD427" s="43">
        <f t="shared" si="539"/>
        <v>0</v>
      </c>
      <c r="BE427" s="43">
        <f t="shared" si="539"/>
        <v>0</v>
      </c>
      <c r="BF427" s="43">
        <f t="shared" si="539"/>
        <v>0</v>
      </c>
      <c r="BH427" s="43">
        <f t="shared" ref="BH427:BW429" si="540">INDEX($L427:$BF427,1,MATCH(BH$5,$L$5:$BF$5,0))</f>
        <v>0</v>
      </c>
      <c r="BI427" s="43">
        <f t="shared" si="540"/>
        <v>0</v>
      </c>
      <c r="BJ427" s="43">
        <f t="shared" si="540"/>
        <v>0</v>
      </c>
      <c r="BK427" s="43">
        <f t="shared" si="540"/>
        <v>0</v>
      </c>
      <c r="BL427" s="43">
        <f t="shared" si="540"/>
        <v>0</v>
      </c>
      <c r="BM427" s="43">
        <f t="shared" si="540"/>
        <v>0</v>
      </c>
      <c r="BN427" s="43">
        <f t="shared" si="540"/>
        <v>0</v>
      </c>
      <c r="BO427" s="43">
        <f t="shared" si="540"/>
        <v>0</v>
      </c>
      <c r="BP427" s="43">
        <f t="shared" si="540"/>
        <v>0</v>
      </c>
      <c r="BQ427" s="43">
        <f t="shared" si="540"/>
        <v>0</v>
      </c>
      <c r="BR427" s="43">
        <f t="shared" si="540"/>
        <v>0</v>
      </c>
      <c r="BS427" s="43">
        <f t="shared" si="540"/>
        <v>0</v>
      </c>
      <c r="BT427" s="43">
        <f t="shared" si="540"/>
        <v>0</v>
      </c>
      <c r="BU427" s="43">
        <f t="shared" si="540"/>
        <v>0</v>
      </c>
      <c r="BV427" s="43">
        <f t="shared" si="540"/>
        <v>0</v>
      </c>
      <c r="BW427" s="43">
        <f t="shared" si="540"/>
        <v>0</v>
      </c>
      <c r="BY427" s="43">
        <f t="shared" ref="BY427:CB429" si="541">INDEX($L427:$BF427,1,MATCH(BY$5,$L$5:$BF$5,0))</f>
        <v>0</v>
      </c>
      <c r="BZ427" s="43">
        <f t="shared" si="541"/>
        <v>0</v>
      </c>
      <c r="CA427" s="43">
        <f t="shared" si="541"/>
        <v>0</v>
      </c>
      <c r="CB427" s="43">
        <f t="shared" si="541"/>
        <v>0</v>
      </c>
    </row>
    <row r="428" spans="2:80" s="43" customFormat="1" hidden="1" outlineLevel="1">
      <c r="B428" s="43" t="str">
        <f>B418</f>
        <v>Investors</v>
      </c>
      <c r="C428" s="30" t="str">
        <f>'Get Started'!$D$8</f>
        <v>$</v>
      </c>
      <c r="K428" s="43">
        <f t="shared" ref="K428" si="542">K418*K$411</f>
        <v>0</v>
      </c>
      <c r="L428" s="43">
        <f t="shared" ref="L428:BF428" si="543">L418*L$411</f>
        <v>0</v>
      </c>
      <c r="M428" s="43">
        <f t="shared" si="543"/>
        <v>0</v>
      </c>
      <c r="N428" s="43">
        <f t="shared" si="543"/>
        <v>0</v>
      </c>
      <c r="O428" s="43">
        <f t="shared" si="543"/>
        <v>0</v>
      </c>
      <c r="P428" s="43">
        <f t="shared" si="543"/>
        <v>0</v>
      </c>
      <c r="Q428" s="43">
        <f t="shared" si="543"/>
        <v>0</v>
      </c>
      <c r="R428" s="43">
        <f t="shared" si="543"/>
        <v>0</v>
      </c>
      <c r="S428" s="43">
        <f t="shared" si="543"/>
        <v>0</v>
      </c>
      <c r="T428" s="43">
        <f t="shared" si="543"/>
        <v>0</v>
      </c>
      <c r="U428" s="43">
        <f t="shared" si="543"/>
        <v>0</v>
      </c>
      <c r="V428" s="43">
        <f t="shared" si="543"/>
        <v>0</v>
      </c>
      <c r="W428" s="43">
        <f t="shared" si="543"/>
        <v>0</v>
      </c>
      <c r="X428" s="43">
        <f t="shared" si="543"/>
        <v>0</v>
      </c>
      <c r="Y428" s="43">
        <f t="shared" si="543"/>
        <v>0</v>
      </c>
      <c r="Z428" s="43">
        <f t="shared" si="543"/>
        <v>0</v>
      </c>
      <c r="AA428" s="43">
        <f t="shared" si="543"/>
        <v>0</v>
      </c>
      <c r="AB428" s="43">
        <f t="shared" si="543"/>
        <v>0</v>
      </c>
      <c r="AC428" s="43">
        <f t="shared" si="543"/>
        <v>0</v>
      </c>
      <c r="AD428" s="43">
        <f t="shared" si="543"/>
        <v>0</v>
      </c>
      <c r="AE428" s="43">
        <f t="shared" si="543"/>
        <v>0</v>
      </c>
      <c r="AF428" s="43">
        <f t="shared" si="543"/>
        <v>0</v>
      </c>
      <c r="AG428" s="43">
        <f t="shared" si="543"/>
        <v>0</v>
      </c>
      <c r="AH428" s="43">
        <f t="shared" si="543"/>
        <v>0</v>
      </c>
      <c r="AI428" s="43">
        <f t="shared" si="543"/>
        <v>0</v>
      </c>
      <c r="AJ428" s="43">
        <f t="shared" si="543"/>
        <v>0</v>
      </c>
      <c r="AK428" s="43">
        <f t="shared" si="543"/>
        <v>0</v>
      </c>
      <c r="AL428" s="43">
        <f t="shared" si="543"/>
        <v>0</v>
      </c>
      <c r="AM428" s="43">
        <f t="shared" si="543"/>
        <v>0</v>
      </c>
      <c r="AN428" s="43">
        <f t="shared" si="543"/>
        <v>0</v>
      </c>
      <c r="AO428" s="43">
        <f t="shared" si="543"/>
        <v>0</v>
      </c>
      <c r="AP428" s="43">
        <f t="shared" si="543"/>
        <v>0</v>
      </c>
      <c r="AQ428" s="43">
        <f t="shared" si="543"/>
        <v>0</v>
      </c>
      <c r="AR428" s="43">
        <f t="shared" si="543"/>
        <v>0</v>
      </c>
      <c r="AS428" s="43">
        <f t="shared" si="543"/>
        <v>0</v>
      </c>
      <c r="AT428" s="43">
        <f t="shared" si="543"/>
        <v>0</v>
      </c>
      <c r="AU428" s="43">
        <f t="shared" si="543"/>
        <v>0</v>
      </c>
      <c r="AV428" s="43">
        <f t="shared" si="543"/>
        <v>0</v>
      </c>
      <c r="AW428" s="43">
        <f t="shared" si="543"/>
        <v>0</v>
      </c>
      <c r="AX428" s="43">
        <f t="shared" si="543"/>
        <v>0</v>
      </c>
      <c r="AY428" s="43">
        <f t="shared" si="543"/>
        <v>0</v>
      </c>
      <c r="AZ428" s="43">
        <f t="shared" si="543"/>
        <v>0</v>
      </c>
      <c r="BA428" s="43">
        <f t="shared" si="543"/>
        <v>0</v>
      </c>
      <c r="BB428" s="43">
        <f t="shared" si="543"/>
        <v>0</v>
      </c>
      <c r="BC428" s="43">
        <f t="shared" si="543"/>
        <v>0</v>
      </c>
      <c r="BD428" s="43">
        <f t="shared" si="543"/>
        <v>0</v>
      </c>
      <c r="BE428" s="43">
        <f t="shared" si="543"/>
        <v>0</v>
      </c>
      <c r="BF428" s="43">
        <f t="shared" si="543"/>
        <v>0</v>
      </c>
      <c r="BH428" s="43">
        <f t="shared" si="540"/>
        <v>0</v>
      </c>
      <c r="BI428" s="43">
        <f t="shared" si="540"/>
        <v>0</v>
      </c>
      <c r="BJ428" s="43">
        <f t="shared" si="540"/>
        <v>0</v>
      </c>
      <c r="BK428" s="43">
        <f t="shared" si="540"/>
        <v>0</v>
      </c>
      <c r="BL428" s="43">
        <f t="shared" si="540"/>
        <v>0</v>
      </c>
      <c r="BM428" s="43">
        <f t="shared" si="540"/>
        <v>0</v>
      </c>
      <c r="BN428" s="43">
        <f t="shared" si="540"/>
        <v>0</v>
      </c>
      <c r="BO428" s="43">
        <f t="shared" si="540"/>
        <v>0</v>
      </c>
      <c r="BP428" s="43">
        <f t="shared" si="540"/>
        <v>0</v>
      </c>
      <c r="BQ428" s="43">
        <f t="shared" si="540"/>
        <v>0</v>
      </c>
      <c r="BR428" s="43">
        <f t="shared" si="540"/>
        <v>0</v>
      </c>
      <c r="BS428" s="43">
        <f t="shared" si="540"/>
        <v>0</v>
      </c>
      <c r="BT428" s="43">
        <f t="shared" si="540"/>
        <v>0</v>
      </c>
      <c r="BU428" s="43">
        <f t="shared" si="540"/>
        <v>0</v>
      </c>
      <c r="BV428" s="43">
        <f t="shared" si="540"/>
        <v>0</v>
      </c>
      <c r="BW428" s="43">
        <f t="shared" si="540"/>
        <v>0</v>
      </c>
      <c r="BY428" s="43">
        <f t="shared" si="541"/>
        <v>0</v>
      </c>
      <c r="BZ428" s="43">
        <f t="shared" si="541"/>
        <v>0</v>
      </c>
      <c r="CA428" s="43">
        <f t="shared" si="541"/>
        <v>0</v>
      </c>
      <c r="CB428" s="43">
        <f t="shared" si="541"/>
        <v>0</v>
      </c>
    </row>
    <row r="429" spans="2:80" s="43" customFormat="1" hidden="1" outlineLevel="1">
      <c r="B429" s="43" t="str">
        <f>B419</f>
        <v>Total</v>
      </c>
      <c r="C429" s="30" t="str">
        <f>'Get Started'!$D$8</f>
        <v>$</v>
      </c>
      <c r="K429" s="43">
        <f t="shared" ref="K429" si="544">K419*K$411</f>
        <v>0</v>
      </c>
      <c r="L429" s="43">
        <f t="shared" ref="L429:BF429" si="545">L419*L$411</f>
        <v>0</v>
      </c>
      <c r="M429" s="43">
        <f t="shared" si="545"/>
        <v>0</v>
      </c>
      <c r="N429" s="43">
        <f t="shared" si="545"/>
        <v>0</v>
      </c>
      <c r="O429" s="43">
        <f t="shared" si="545"/>
        <v>0</v>
      </c>
      <c r="P429" s="43">
        <f t="shared" si="545"/>
        <v>0</v>
      </c>
      <c r="Q429" s="43">
        <f t="shared" si="545"/>
        <v>0</v>
      </c>
      <c r="R429" s="43">
        <f t="shared" si="545"/>
        <v>0</v>
      </c>
      <c r="S429" s="43">
        <f t="shared" si="545"/>
        <v>0</v>
      </c>
      <c r="T429" s="43">
        <f t="shared" si="545"/>
        <v>0</v>
      </c>
      <c r="U429" s="43">
        <f t="shared" si="545"/>
        <v>0</v>
      </c>
      <c r="V429" s="43">
        <f t="shared" si="545"/>
        <v>0</v>
      </c>
      <c r="W429" s="43">
        <f t="shared" si="545"/>
        <v>0</v>
      </c>
      <c r="X429" s="43">
        <f t="shared" si="545"/>
        <v>0</v>
      </c>
      <c r="Y429" s="43">
        <f t="shared" si="545"/>
        <v>0</v>
      </c>
      <c r="Z429" s="43">
        <f t="shared" si="545"/>
        <v>0</v>
      </c>
      <c r="AA429" s="43">
        <f t="shared" si="545"/>
        <v>0</v>
      </c>
      <c r="AB429" s="43">
        <f t="shared" si="545"/>
        <v>0</v>
      </c>
      <c r="AC429" s="43">
        <f t="shared" si="545"/>
        <v>0</v>
      </c>
      <c r="AD429" s="43">
        <f t="shared" si="545"/>
        <v>0</v>
      </c>
      <c r="AE429" s="43">
        <f t="shared" si="545"/>
        <v>0</v>
      </c>
      <c r="AF429" s="43">
        <f t="shared" si="545"/>
        <v>0</v>
      </c>
      <c r="AG429" s="43">
        <f t="shared" si="545"/>
        <v>0</v>
      </c>
      <c r="AH429" s="43">
        <f t="shared" si="545"/>
        <v>0</v>
      </c>
      <c r="AI429" s="43">
        <f t="shared" si="545"/>
        <v>0</v>
      </c>
      <c r="AJ429" s="43">
        <f t="shared" si="545"/>
        <v>0</v>
      </c>
      <c r="AK429" s="43">
        <f t="shared" si="545"/>
        <v>0</v>
      </c>
      <c r="AL429" s="43">
        <f t="shared" si="545"/>
        <v>0</v>
      </c>
      <c r="AM429" s="43">
        <f t="shared" si="545"/>
        <v>0</v>
      </c>
      <c r="AN429" s="43">
        <f t="shared" si="545"/>
        <v>0</v>
      </c>
      <c r="AO429" s="43">
        <f t="shared" si="545"/>
        <v>0</v>
      </c>
      <c r="AP429" s="43">
        <f t="shared" si="545"/>
        <v>0</v>
      </c>
      <c r="AQ429" s="43">
        <f t="shared" si="545"/>
        <v>0</v>
      </c>
      <c r="AR429" s="43">
        <f t="shared" si="545"/>
        <v>0</v>
      </c>
      <c r="AS429" s="43">
        <f t="shared" si="545"/>
        <v>0</v>
      </c>
      <c r="AT429" s="43">
        <f t="shared" si="545"/>
        <v>0</v>
      </c>
      <c r="AU429" s="43">
        <f t="shared" si="545"/>
        <v>0</v>
      </c>
      <c r="AV429" s="43">
        <f t="shared" si="545"/>
        <v>0</v>
      </c>
      <c r="AW429" s="43">
        <f t="shared" si="545"/>
        <v>0</v>
      </c>
      <c r="AX429" s="43">
        <f t="shared" si="545"/>
        <v>0</v>
      </c>
      <c r="AY429" s="43">
        <f t="shared" si="545"/>
        <v>0</v>
      </c>
      <c r="AZ429" s="43">
        <f t="shared" si="545"/>
        <v>0</v>
      </c>
      <c r="BA429" s="43">
        <f t="shared" si="545"/>
        <v>0</v>
      </c>
      <c r="BB429" s="43">
        <f t="shared" si="545"/>
        <v>0</v>
      </c>
      <c r="BC429" s="43">
        <f t="shared" si="545"/>
        <v>0</v>
      </c>
      <c r="BD429" s="43">
        <f t="shared" si="545"/>
        <v>0</v>
      </c>
      <c r="BE429" s="43">
        <f t="shared" si="545"/>
        <v>0</v>
      </c>
      <c r="BF429" s="43">
        <f t="shared" si="545"/>
        <v>0</v>
      </c>
      <c r="BH429" s="43">
        <f t="shared" si="540"/>
        <v>0</v>
      </c>
      <c r="BI429" s="43">
        <f t="shared" si="540"/>
        <v>0</v>
      </c>
      <c r="BJ429" s="43">
        <f t="shared" si="540"/>
        <v>0</v>
      </c>
      <c r="BK429" s="43">
        <f t="shared" si="540"/>
        <v>0</v>
      </c>
      <c r="BL429" s="43">
        <f t="shared" si="540"/>
        <v>0</v>
      </c>
      <c r="BM429" s="43">
        <f t="shared" si="540"/>
        <v>0</v>
      </c>
      <c r="BN429" s="43">
        <f t="shared" si="540"/>
        <v>0</v>
      </c>
      <c r="BO429" s="43">
        <f t="shared" si="540"/>
        <v>0</v>
      </c>
      <c r="BP429" s="43">
        <f t="shared" si="540"/>
        <v>0</v>
      </c>
      <c r="BQ429" s="43">
        <f t="shared" si="540"/>
        <v>0</v>
      </c>
      <c r="BR429" s="43">
        <f t="shared" si="540"/>
        <v>0</v>
      </c>
      <c r="BS429" s="43">
        <f t="shared" si="540"/>
        <v>0</v>
      </c>
      <c r="BT429" s="43">
        <f t="shared" si="540"/>
        <v>0</v>
      </c>
      <c r="BU429" s="43">
        <f t="shared" si="540"/>
        <v>0</v>
      </c>
      <c r="BV429" s="43">
        <f t="shared" si="540"/>
        <v>0</v>
      </c>
      <c r="BW429" s="43">
        <f t="shared" si="540"/>
        <v>0</v>
      </c>
      <c r="BY429" s="43">
        <f t="shared" si="541"/>
        <v>0</v>
      </c>
      <c r="BZ429" s="43">
        <f t="shared" si="541"/>
        <v>0</v>
      </c>
      <c r="CA429" s="43">
        <f t="shared" si="541"/>
        <v>0</v>
      </c>
      <c r="CB429" s="43">
        <f t="shared" si="541"/>
        <v>0</v>
      </c>
    </row>
    <row r="430" spans="2:80" s="43" customFormat="1" hidden="1" outlineLevel="1"/>
    <row r="431" spans="2:80" s="43" customFormat="1" hidden="1" outlineLevel="1">
      <c r="B431" s="43" t="str">
        <f>'Get Started'!$D$8&amp;" Invested"</f>
        <v>$ Invested</v>
      </c>
      <c r="K431" s="43" t="s">
        <v>187</v>
      </c>
      <c r="L431" s="43" t="s">
        <v>188</v>
      </c>
      <c r="O431" s="101"/>
      <c r="Y431" s="23"/>
    </row>
    <row r="432" spans="2:80" s="43" customFormat="1" hidden="1" outlineLevel="1">
      <c r="B432" s="43" t="str">
        <f>B417</f>
        <v>Founders, Employees, Options</v>
      </c>
      <c r="C432" s="30" t="str">
        <f>'Get Started'!$D$8</f>
        <v>$</v>
      </c>
      <c r="K432" s="31">
        <v>0</v>
      </c>
      <c r="L432" s="31">
        <v>0</v>
      </c>
      <c r="M432" s="31">
        <f t="shared" ref="M432:BF432" si="546">L432</f>
        <v>0</v>
      </c>
      <c r="N432" s="31">
        <f t="shared" si="546"/>
        <v>0</v>
      </c>
      <c r="O432" s="31">
        <f t="shared" si="546"/>
        <v>0</v>
      </c>
      <c r="P432" s="31">
        <f t="shared" si="546"/>
        <v>0</v>
      </c>
      <c r="Q432" s="31">
        <f t="shared" si="546"/>
        <v>0</v>
      </c>
      <c r="R432" s="31">
        <f t="shared" si="546"/>
        <v>0</v>
      </c>
      <c r="S432" s="31">
        <f t="shared" si="546"/>
        <v>0</v>
      </c>
      <c r="T432" s="31">
        <f t="shared" si="546"/>
        <v>0</v>
      </c>
      <c r="U432" s="31">
        <f t="shared" si="546"/>
        <v>0</v>
      </c>
      <c r="V432" s="31">
        <f t="shared" si="546"/>
        <v>0</v>
      </c>
      <c r="W432" s="31">
        <f t="shared" si="546"/>
        <v>0</v>
      </c>
      <c r="X432" s="31">
        <f t="shared" si="546"/>
        <v>0</v>
      </c>
      <c r="Y432" s="31">
        <f t="shared" si="546"/>
        <v>0</v>
      </c>
      <c r="Z432" s="31">
        <f t="shared" si="546"/>
        <v>0</v>
      </c>
      <c r="AA432" s="31">
        <f t="shared" si="546"/>
        <v>0</v>
      </c>
      <c r="AB432" s="31">
        <f t="shared" si="546"/>
        <v>0</v>
      </c>
      <c r="AC432" s="31">
        <f t="shared" si="546"/>
        <v>0</v>
      </c>
      <c r="AD432" s="31">
        <f t="shared" si="546"/>
        <v>0</v>
      </c>
      <c r="AE432" s="31">
        <f t="shared" si="546"/>
        <v>0</v>
      </c>
      <c r="AF432" s="31">
        <f t="shared" si="546"/>
        <v>0</v>
      </c>
      <c r="AG432" s="31">
        <f t="shared" si="546"/>
        <v>0</v>
      </c>
      <c r="AH432" s="31">
        <f t="shared" si="546"/>
        <v>0</v>
      </c>
      <c r="AI432" s="31">
        <f t="shared" si="546"/>
        <v>0</v>
      </c>
      <c r="AJ432" s="31">
        <f t="shared" si="546"/>
        <v>0</v>
      </c>
      <c r="AK432" s="31">
        <f t="shared" si="546"/>
        <v>0</v>
      </c>
      <c r="AL432" s="31">
        <f t="shared" si="546"/>
        <v>0</v>
      </c>
      <c r="AM432" s="31">
        <f t="shared" si="546"/>
        <v>0</v>
      </c>
      <c r="AN432" s="31">
        <f t="shared" si="546"/>
        <v>0</v>
      </c>
      <c r="AO432" s="31">
        <f t="shared" si="546"/>
        <v>0</v>
      </c>
      <c r="AP432" s="31">
        <f t="shared" si="546"/>
        <v>0</v>
      </c>
      <c r="AQ432" s="31">
        <f t="shared" si="546"/>
        <v>0</v>
      </c>
      <c r="AR432" s="31">
        <f t="shared" si="546"/>
        <v>0</v>
      </c>
      <c r="AS432" s="31">
        <f t="shared" si="546"/>
        <v>0</v>
      </c>
      <c r="AT432" s="31">
        <f t="shared" si="546"/>
        <v>0</v>
      </c>
      <c r="AU432" s="31">
        <f t="shared" si="546"/>
        <v>0</v>
      </c>
      <c r="AV432" s="31">
        <f t="shared" si="546"/>
        <v>0</v>
      </c>
      <c r="AW432" s="31">
        <f t="shared" si="546"/>
        <v>0</v>
      </c>
      <c r="AX432" s="31">
        <f t="shared" si="546"/>
        <v>0</v>
      </c>
      <c r="AY432" s="31">
        <f t="shared" si="546"/>
        <v>0</v>
      </c>
      <c r="AZ432" s="31">
        <f t="shared" si="546"/>
        <v>0</v>
      </c>
      <c r="BA432" s="31">
        <f t="shared" si="546"/>
        <v>0</v>
      </c>
      <c r="BB432" s="31">
        <f t="shared" si="546"/>
        <v>0</v>
      </c>
      <c r="BC432" s="31">
        <f t="shared" si="546"/>
        <v>0</v>
      </c>
      <c r="BD432" s="31">
        <f t="shared" si="546"/>
        <v>0</v>
      </c>
      <c r="BE432" s="31">
        <f t="shared" si="546"/>
        <v>0</v>
      </c>
      <c r="BF432" s="31">
        <f t="shared" si="546"/>
        <v>0</v>
      </c>
    </row>
    <row r="433" spans="2:58" s="43" customFormat="1" hidden="1" outlineLevel="1">
      <c r="B433" s="43" t="str">
        <f>B418</f>
        <v>Investors</v>
      </c>
      <c r="C433" s="30" t="str">
        <f>'Get Started'!$D$8</f>
        <v>$</v>
      </c>
      <c r="K433" s="43">
        <f t="shared" ref="K433:BF433" si="547">K434-K432</f>
        <v>0</v>
      </c>
      <c r="L433" s="43">
        <f t="shared" si="547"/>
        <v>0</v>
      </c>
      <c r="M433" s="43">
        <f t="shared" si="547"/>
        <v>0</v>
      </c>
      <c r="N433" s="43">
        <f t="shared" si="547"/>
        <v>0</v>
      </c>
      <c r="O433" s="43">
        <f t="shared" si="547"/>
        <v>0</v>
      </c>
      <c r="P433" s="43">
        <f t="shared" si="547"/>
        <v>0</v>
      </c>
      <c r="Q433" s="43">
        <f t="shared" si="547"/>
        <v>0</v>
      </c>
      <c r="R433" s="43">
        <f t="shared" si="547"/>
        <v>0</v>
      </c>
      <c r="S433" s="43">
        <f t="shared" si="547"/>
        <v>0</v>
      </c>
      <c r="T433" s="43">
        <f t="shared" si="547"/>
        <v>0</v>
      </c>
      <c r="U433" s="43">
        <f t="shared" si="547"/>
        <v>0</v>
      </c>
      <c r="V433" s="43">
        <f t="shared" si="547"/>
        <v>0</v>
      </c>
      <c r="W433" s="43">
        <f t="shared" si="547"/>
        <v>0</v>
      </c>
      <c r="X433" s="43">
        <f t="shared" si="547"/>
        <v>0</v>
      </c>
      <c r="Y433" s="43">
        <f t="shared" si="547"/>
        <v>0</v>
      </c>
      <c r="Z433" s="43">
        <f t="shared" si="547"/>
        <v>0</v>
      </c>
      <c r="AA433" s="43">
        <f t="shared" si="547"/>
        <v>0</v>
      </c>
      <c r="AB433" s="43">
        <f t="shared" si="547"/>
        <v>0</v>
      </c>
      <c r="AC433" s="43">
        <f t="shared" si="547"/>
        <v>0</v>
      </c>
      <c r="AD433" s="43">
        <f t="shared" si="547"/>
        <v>0</v>
      </c>
      <c r="AE433" s="43">
        <f t="shared" si="547"/>
        <v>0</v>
      </c>
      <c r="AF433" s="43">
        <f t="shared" si="547"/>
        <v>0</v>
      </c>
      <c r="AG433" s="43">
        <f t="shared" si="547"/>
        <v>0</v>
      </c>
      <c r="AH433" s="43">
        <f t="shared" si="547"/>
        <v>0</v>
      </c>
      <c r="AI433" s="43">
        <f t="shared" si="547"/>
        <v>0</v>
      </c>
      <c r="AJ433" s="43">
        <f t="shared" si="547"/>
        <v>0</v>
      </c>
      <c r="AK433" s="43">
        <f t="shared" si="547"/>
        <v>0</v>
      </c>
      <c r="AL433" s="43">
        <f t="shared" si="547"/>
        <v>0</v>
      </c>
      <c r="AM433" s="43">
        <f t="shared" si="547"/>
        <v>0</v>
      </c>
      <c r="AN433" s="43">
        <f t="shared" si="547"/>
        <v>0</v>
      </c>
      <c r="AO433" s="43">
        <f t="shared" si="547"/>
        <v>0</v>
      </c>
      <c r="AP433" s="43">
        <f t="shared" si="547"/>
        <v>0</v>
      </c>
      <c r="AQ433" s="43">
        <f t="shared" si="547"/>
        <v>0</v>
      </c>
      <c r="AR433" s="43">
        <f t="shared" si="547"/>
        <v>0</v>
      </c>
      <c r="AS433" s="43">
        <f t="shared" si="547"/>
        <v>0</v>
      </c>
      <c r="AT433" s="43">
        <f t="shared" si="547"/>
        <v>0</v>
      </c>
      <c r="AU433" s="43">
        <f t="shared" si="547"/>
        <v>0</v>
      </c>
      <c r="AV433" s="43">
        <f t="shared" si="547"/>
        <v>0</v>
      </c>
      <c r="AW433" s="43">
        <f t="shared" si="547"/>
        <v>0</v>
      </c>
      <c r="AX433" s="43">
        <f t="shared" si="547"/>
        <v>0</v>
      </c>
      <c r="AY433" s="43">
        <f t="shared" si="547"/>
        <v>0</v>
      </c>
      <c r="AZ433" s="43">
        <f t="shared" si="547"/>
        <v>0</v>
      </c>
      <c r="BA433" s="43">
        <f t="shared" si="547"/>
        <v>0</v>
      </c>
      <c r="BB433" s="43">
        <f t="shared" si="547"/>
        <v>0</v>
      </c>
      <c r="BC433" s="43">
        <f t="shared" si="547"/>
        <v>0</v>
      </c>
      <c r="BD433" s="43">
        <f t="shared" si="547"/>
        <v>0</v>
      </c>
      <c r="BE433" s="43">
        <f t="shared" si="547"/>
        <v>0</v>
      </c>
      <c r="BF433" s="43">
        <f t="shared" si="547"/>
        <v>0</v>
      </c>
    </row>
    <row r="434" spans="2:58" s="43" customFormat="1" hidden="1" outlineLevel="1">
      <c r="B434" s="43" t="s">
        <v>36</v>
      </c>
      <c r="C434" s="30" t="str">
        <f>'Get Started'!$D$8</f>
        <v>$</v>
      </c>
      <c r="K434" s="43">
        <f>K387</f>
        <v>0</v>
      </c>
      <c r="L434" s="43">
        <f t="shared" ref="L434:BF434" si="548">L386</f>
        <v>0</v>
      </c>
      <c r="M434" s="43">
        <f t="shared" si="548"/>
        <v>0</v>
      </c>
      <c r="N434" s="43">
        <f t="shared" si="548"/>
        <v>0</v>
      </c>
      <c r="O434" s="43">
        <f t="shared" si="548"/>
        <v>0</v>
      </c>
      <c r="P434" s="43">
        <f t="shared" si="548"/>
        <v>0</v>
      </c>
      <c r="Q434" s="43">
        <f t="shared" si="548"/>
        <v>0</v>
      </c>
      <c r="R434" s="43">
        <f t="shared" si="548"/>
        <v>0</v>
      </c>
      <c r="S434" s="43">
        <f t="shared" si="548"/>
        <v>0</v>
      </c>
      <c r="T434" s="43">
        <f t="shared" si="548"/>
        <v>0</v>
      </c>
      <c r="U434" s="43">
        <f t="shared" si="548"/>
        <v>0</v>
      </c>
      <c r="V434" s="43">
        <f t="shared" si="548"/>
        <v>0</v>
      </c>
      <c r="W434" s="43">
        <f t="shared" si="548"/>
        <v>0</v>
      </c>
      <c r="X434" s="43">
        <f t="shared" si="548"/>
        <v>0</v>
      </c>
      <c r="Y434" s="43">
        <f t="shared" si="548"/>
        <v>0</v>
      </c>
      <c r="Z434" s="43">
        <f t="shared" si="548"/>
        <v>0</v>
      </c>
      <c r="AA434" s="43">
        <f t="shared" si="548"/>
        <v>0</v>
      </c>
      <c r="AB434" s="43">
        <f t="shared" si="548"/>
        <v>0</v>
      </c>
      <c r="AC434" s="43">
        <f t="shared" si="548"/>
        <v>0</v>
      </c>
      <c r="AD434" s="43">
        <f t="shared" si="548"/>
        <v>0</v>
      </c>
      <c r="AE434" s="43">
        <f t="shared" si="548"/>
        <v>0</v>
      </c>
      <c r="AF434" s="43">
        <f t="shared" si="548"/>
        <v>0</v>
      </c>
      <c r="AG434" s="43">
        <f t="shared" si="548"/>
        <v>0</v>
      </c>
      <c r="AH434" s="43">
        <f t="shared" si="548"/>
        <v>0</v>
      </c>
      <c r="AI434" s="43">
        <f t="shared" si="548"/>
        <v>0</v>
      </c>
      <c r="AJ434" s="43">
        <f t="shared" si="548"/>
        <v>0</v>
      </c>
      <c r="AK434" s="43">
        <f t="shared" si="548"/>
        <v>0</v>
      </c>
      <c r="AL434" s="43">
        <f t="shared" si="548"/>
        <v>0</v>
      </c>
      <c r="AM434" s="43">
        <f t="shared" si="548"/>
        <v>0</v>
      </c>
      <c r="AN434" s="43">
        <f t="shared" si="548"/>
        <v>0</v>
      </c>
      <c r="AO434" s="43">
        <f t="shared" si="548"/>
        <v>0</v>
      </c>
      <c r="AP434" s="43">
        <f t="shared" si="548"/>
        <v>0</v>
      </c>
      <c r="AQ434" s="43">
        <f t="shared" si="548"/>
        <v>0</v>
      </c>
      <c r="AR434" s="43">
        <f t="shared" si="548"/>
        <v>0</v>
      </c>
      <c r="AS434" s="43">
        <f t="shared" si="548"/>
        <v>0</v>
      </c>
      <c r="AT434" s="43">
        <f t="shared" si="548"/>
        <v>0</v>
      </c>
      <c r="AU434" s="43">
        <f t="shared" si="548"/>
        <v>0</v>
      </c>
      <c r="AV434" s="43">
        <f t="shared" si="548"/>
        <v>0</v>
      </c>
      <c r="AW434" s="43">
        <f t="shared" si="548"/>
        <v>0</v>
      </c>
      <c r="AX434" s="43">
        <f t="shared" si="548"/>
        <v>0</v>
      </c>
      <c r="AY434" s="43">
        <f t="shared" si="548"/>
        <v>0</v>
      </c>
      <c r="AZ434" s="43">
        <f t="shared" si="548"/>
        <v>0</v>
      </c>
      <c r="BA434" s="43">
        <f t="shared" si="548"/>
        <v>0</v>
      </c>
      <c r="BB434" s="43">
        <f t="shared" si="548"/>
        <v>0</v>
      </c>
      <c r="BC434" s="43">
        <f t="shared" si="548"/>
        <v>0</v>
      </c>
      <c r="BD434" s="43">
        <f t="shared" si="548"/>
        <v>0</v>
      </c>
      <c r="BE434" s="43">
        <f t="shared" si="548"/>
        <v>0</v>
      </c>
      <c r="BF434" s="43">
        <f t="shared" si="548"/>
        <v>0</v>
      </c>
    </row>
    <row r="435" spans="2:58" s="62" customFormat="1" hidden="1" outlineLevel="1">
      <c r="C435" s="63"/>
    </row>
    <row r="436" spans="2:58" s="62" customFormat="1" collapsed="1">
      <c r="C436" s="63"/>
    </row>
    <row r="437" spans="2:58">
      <c r="K437" s="25"/>
    </row>
    <row r="438" spans="2:58">
      <c r="K438" s="25"/>
    </row>
  </sheetData>
  <scenarios current="0" sqref="V13 BH13 BI13 BJ13 BK13 BL13 BM13 BN13 BO13 BP13 BQ13 BR13 BS13 BT13 BU13 BV13 BW13 BY13 BZ13 CA13 CB13 U16">
    <scenario name="Baseline" locked="1" count="1" user="Taylor Davidson" comment="Created by Taylor Davidson on 7/2/2020">
      <inputCells r="L230" val="100" numFmtId="41"/>
    </scenario>
  </scenarios>
  <dataValidations count="2">
    <dataValidation type="list" allowBlank="1" showInputMessage="1" showErrorMessage="1" sqref="D239:D247 D253:D278" xr:uid="{306E3258-4FB1-5B4F-9A32-631DFC66BB6E}">
      <formula1>$B$282:$B$293</formula1>
    </dataValidation>
    <dataValidation type="list" allowBlank="1" showInputMessage="1" showErrorMessage="1" sqref="D230:D233" xr:uid="{B9877248-862A-4D48-AE77-2DF3C586283F}">
      <formula1>$B$330:$B$332</formula1>
    </dataValidation>
  </dataValidation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AX179"/>
  <sheetViews>
    <sheetView showGridLines="0" workbookViewId="0">
      <pane ySplit="2" topLeftCell="A3" activePane="bottomLeft" state="frozen"/>
      <selection activeCell="B2" sqref="B2"/>
      <selection pane="bottomLeft" activeCell="B2" sqref="B2"/>
    </sheetView>
  </sheetViews>
  <sheetFormatPr baseColWidth="10" defaultColWidth="10.796875" defaultRowHeight="17"/>
  <cols>
    <col min="1" max="1" width="3.59765625" style="2" customWidth="1"/>
    <col min="2" max="2" width="27.796875" style="2" customWidth="1"/>
    <col min="3" max="4" width="12" style="2" customWidth="1"/>
    <col min="5" max="5" width="14" style="2" customWidth="1"/>
    <col min="6" max="14" width="12" style="2" customWidth="1"/>
    <col min="15" max="19" width="12.59765625" style="2" customWidth="1"/>
    <col min="20" max="24" width="14.3984375" style="2" customWidth="1"/>
    <col min="25" max="27" width="12.59765625" style="2" customWidth="1"/>
    <col min="28" max="28" width="15.3984375" style="2" bestFit="1" customWidth="1"/>
    <col min="29" max="16384" width="10.796875" style="2"/>
  </cols>
  <sheetData>
    <row r="2" spans="2:38">
      <c r="B2" s="1" t="s">
        <v>53</v>
      </c>
    </row>
    <row r="5" spans="2:38">
      <c r="B5" s="1" t="s">
        <v>55</v>
      </c>
    </row>
    <row r="7" spans="2:38">
      <c r="B7" s="2" t="s">
        <v>0</v>
      </c>
      <c r="C7" s="3">
        <f>YEAR(C8)</f>
        <v>2020</v>
      </c>
      <c r="D7" s="3">
        <f t="shared" ref="D7:AL7" si="0">YEAR(D8)</f>
        <v>2020</v>
      </c>
      <c r="E7" s="3">
        <f t="shared" si="0"/>
        <v>2020</v>
      </c>
      <c r="F7" s="3">
        <f t="shared" si="0"/>
        <v>2020</v>
      </c>
      <c r="G7" s="3">
        <f t="shared" si="0"/>
        <v>2020</v>
      </c>
      <c r="H7" s="3">
        <f t="shared" si="0"/>
        <v>2020</v>
      </c>
      <c r="I7" s="3">
        <f t="shared" si="0"/>
        <v>2020</v>
      </c>
      <c r="J7" s="3">
        <f t="shared" si="0"/>
        <v>2020</v>
      </c>
      <c r="K7" s="3">
        <f t="shared" si="0"/>
        <v>2020</v>
      </c>
      <c r="L7" s="3">
        <f t="shared" si="0"/>
        <v>2020</v>
      </c>
      <c r="M7" s="3">
        <f t="shared" si="0"/>
        <v>2020</v>
      </c>
      <c r="N7" s="3">
        <f t="shared" si="0"/>
        <v>2020</v>
      </c>
      <c r="O7" s="3">
        <f t="shared" si="0"/>
        <v>2021</v>
      </c>
      <c r="P7" s="3">
        <f t="shared" si="0"/>
        <v>2021</v>
      </c>
      <c r="Q7" s="3">
        <f t="shared" si="0"/>
        <v>2021</v>
      </c>
      <c r="R7" s="3">
        <f t="shared" si="0"/>
        <v>2021</v>
      </c>
      <c r="S7" s="3">
        <f t="shared" si="0"/>
        <v>2021</v>
      </c>
      <c r="T7" s="3">
        <f t="shared" si="0"/>
        <v>2021</v>
      </c>
      <c r="U7" s="3">
        <f t="shared" si="0"/>
        <v>2021</v>
      </c>
      <c r="V7" s="3">
        <f t="shared" si="0"/>
        <v>2021</v>
      </c>
      <c r="W7" s="3">
        <f t="shared" si="0"/>
        <v>2021</v>
      </c>
      <c r="X7" s="3">
        <f t="shared" si="0"/>
        <v>2021</v>
      </c>
      <c r="Y7" s="3">
        <f t="shared" si="0"/>
        <v>2021</v>
      </c>
      <c r="Z7" s="3">
        <f t="shared" si="0"/>
        <v>2021</v>
      </c>
      <c r="AA7" s="3">
        <f t="shared" si="0"/>
        <v>2022</v>
      </c>
      <c r="AB7" s="3">
        <f t="shared" si="0"/>
        <v>2022</v>
      </c>
      <c r="AC7" s="3">
        <f t="shared" si="0"/>
        <v>2022</v>
      </c>
      <c r="AD7" s="3">
        <f t="shared" si="0"/>
        <v>2022</v>
      </c>
      <c r="AE7" s="3">
        <f t="shared" si="0"/>
        <v>2022</v>
      </c>
      <c r="AF7" s="3">
        <f t="shared" si="0"/>
        <v>2022</v>
      </c>
      <c r="AG7" s="3">
        <f t="shared" si="0"/>
        <v>2022</v>
      </c>
      <c r="AH7" s="3">
        <f t="shared" si="0"/>
        <v>2022</v>
      </c>
      <c r="AI7" s="3">
        <f t="shared" si="0"/>
        <v>2022</v>
      </c>
      <c r="AJ7" s="3">
        <f t="shared" si="0"/>
        <v>2022</v>
      </c>
      <c r="AK7" s="3">
        <f t="shared" si="0"/>
        <v>2022</v>
      </c>
      <c r="AL7" s="3">
        <f t="shared" si="0"/>
        <v>2022</v>
      </c>
    </row>
    <row r="8" spans="2:38">
      <c r="B8" s="2" t="s">
        <v>1</v>
      </c>
      <c r="C8" s="4">
        <f>'Get Started'!D9</f>
        <v>43831</v>
      </c>
      <c r="D8" s="4">
        <f>EDATE(C8,1)</f>
        <v>43862</v>
      </c>
      <c r="E8" s="4">
        <f t="shared" ref="E8:AL8" si="1">EDATE(D8,1)</f>
        <v>43891</v>
      </c>
      <c r="F8" s="4">
        <f t="shared" si="1"/>
        <v>43922</v>
      </c>
      <c r="G8" s="4">
        <f t="shared" si="1"/>
        <v>43952</v>
      </c>
      <c r="H8" s="4">
        <f t="shared" si="1"/>
        <v>43983</v>
      </c>
      <c r="I8" s="4">
        <f t="shared" si="1"/>
        <v>44013</v>
      </c>
      <c r="J8" s="4">
        <f t="shared" si="1"/>
        <v>44044</v>
      </c>
      <c r="K8" s="4">
        <f t="shared" si="1"/>
        <v>44075</v>
      </c>
      <c r="L8" s="4">
        <f t="shared" si="1"/>
        <v>44105</v>
      </c>
      <c r="M8" s="4">
        <f t="shared" si="1"/>
        <v>44136</v>
      </c>
      <c r="N8" s="4">
        <f t="shared" si="1"/>
        <v>44166</v>
      </c>
      <c r="O8" s="4">
        <f t="shared" si="1"/>
        <v>44197</v>
      </c>
      <c r="P8" s="4">
        <f t="shared" si="1"/>
        <v>44228</v>
      </c>
      <c r="Q8" s="4">
        <f t="shared" si="1"/>
        <v>44256</v>
      </c>
      <c r="R8" s="4">
        <f t="shared" si="1"/>
        <v>44287</v>
      </c>
      <c r="S8" s="4">
        <f t="shared" si="1"/>
        <v>44317</v>
      </c>
      <c r="T8" s="4">
        <f t="shared" si="1"/>
        <v>44348</v>
      </c>
      <c r="U8" s="4">
        <f t="shared" si="1"/>
        <v>44378</v>
      </c>
      <c r="V8" s="4">
        <f t="shared" si="1"/>
        <v>44409</v>
      </c>
      <c r="W8" s="4">
        <f t="shared" si="1"/>
        <v>44440</v>
      </c>
      <c r="X8" s="4">
        <f t="shared" si="1"/>
        <v>44470</v>
      </c>
      <c r="Y8" s="4">
        <f t="shared" si="1"/>
        <v>44501</v>
      </c>
      <c r="Z8" s="4">
        <f t="shared" si="1"/>
        <v>44531</v>
      </c>
      <c r="AA8" s="4">
        <f t="shared" si="1"/>
        <v>44562</v>
      </c>
      <c r="AB8" s="4">
        <f t="shared" si="1"/>
        <v>44593</v>
      </c>
      <c r="AC8" s="4">
        <f t="shared" si="1"/>
        <v>44621</v>
      </c>
      <c r="AD8" s="4">
        <f t="shared" si="1"/>
        <v>44652</v>
      </c>
      <c r="AE8" s="4">
        <f t="shared" si="1"/>
        <v>44682</v>
      </c>
      <c r="AF8" s="4">
        <f t="shared" si="1"/>
        <v>44713</v>
      </c>
      <c r="AG8" s="4">
        <f t="shared" si="1"/>
        <v>44743</v>
      </c>
      <c r="AH8" s="4">
        <f t="shared" si="1"/>
        <v>44774</v>
      </c>
      <c r="AI8" s="4">
        <f t="shared" si="1"/>
        <v>44805</v>
      </c>
      <c r="AJ8" s="4">
        <f t="shared" si="1"/>
        <v>44835</v>
      </c>
      <c r="AK8" s="4">
        <f t="shared" si="1"/>
        <v>44866</v>
      </c>
      <c r="AL8" s="4">
        <f t="shared" si="1"/>
        <v>44896</v>
      </c>
    </row>
    <row r="9" spans="2:38">
      <c r="B9" s="5" t="s">
        <v>2</v>
      </c>
      <c r="C9" s="6">
        <v>1</v>
      </c>
      <c r="D9" s="5">
        <f>C9+1</f>
        <v>2</v>
      </c>
      <c r="E9" s="5">
        <f t="shared" ref="E9:AL9" si="2">D9+1</f>
        <v>3</v>
      </c>
      <c r="F9" s="5">
        <f t="shared" si="2"/>
        <v>4</v>
      </c>
      <c r="G9" s="5">
        <f t="shared" si="2"/>
        <v>5</v>
      </c>
      <c r="H9" s="5">
        <f t="shared" si="2"/>
        <v>6</v>
      </c>
      <c r="I9" s="5">
        <f t="shared" si="2"/>
        <v>7</v>
      </c>
      <c r="J9" s="5">
        <f t="shared" si="2"/>
        <v>8</v>
      </c>
      <c r="K9" s="5">
        <f t="shared" si="2"/>
        <v>9</v>
      </c>
      <c r="L9" s="5">
        <f t="shared" si="2"/>
        <v>10</v>
      </c>
      <c r="M9" s="5">
        <f t="shared" si="2"/>
        <v>11</v>
      </c>
      <c r="N9" s="5">
        <f t="shared" si="2"/>
        <v>12</v>
      </c>
      <c r="O9" s="5">
        <f t="shared" si="2"/>
        <v>13</v>
      </c>
      <c r="P9" s="5">
        <f t="shared" si="2"/>
        <v>14</v>
      </c>
      <c r="Q9" s="5">
        <f t="shared" si="2"/>
        <v>15</v>
      </c>
      <c r="R9" s="5">
        <f t="shared" si="2"/>
        <v>16</v>
      </c>
      <c r="S9" s="5">
        <f t="shared" si="2"/>
        <v>17</v>
      </c>
      <c r="T9" s="5">
        <f t="shared" si="2"/>
        <v>18</v>
      </c>
      <c r="U9" s="5">
        <f t="shared" si="2"/>
        <v>19</v>
      </c>
      <c r="V9" s="5">
        <f t="shared" si="2"/>
        <v>20</v>
      </c>
      <c r="W9" s="5">
        <f t="shared" si="2"/>
        <v>21</v>
      </c>
      <c r="X9" s="5">
        <f t="shared" si="2"/>
        <v>22</v>
      </c>
      <c r="Y9" s="5">
        <f t="shared" si="2"/>
        <v>23</v>
      </c>
      <c r="Z9" s="5">
        <f t="shared" si="2"/>
        <v>24</v>
      </c>
      <c r="AA9" s="5">
        <f t="shared" si="2"/>
        <v>25</v>
      </c>
      <c r="AB9" s="5">
        <f t="shared" si="2"/>
        <v>26</v>
      </c>
      <c r="AC9" s="5">
        <f t="shared" si="2"/>
        <v>27</v>
      </c>
      <c r="AD9" s="5">
        <f t="shared" si="2"/>
        <v>28</v>
      </c>
      <c r="AE9" s="5">
        <f t="shared" si="2"/>
        <v>29</v>
      </c>
      <c r="AF9" s="5">
        <f t="shared" si="2"/>
        <v>30</v>
      </c>
      <c r="AG9" s="5">
        <f t="shared" si="2"/>
        <v>31</v>
      </c>
      <c r="AH9" s="5">
        <f t="shared" si="2"/>
        <v>32</v>
      </c>
      <c r="AI9" s="5">
        <f t="shared" si="2"/>
        <v>33</v>
      </c>
      <c r="AJ9" s="5">
        <f t="shared" si="2"/>
        <v>34</v>
      </c>
      <c r="AK9" s="5">
        <f t="shared" si="2"/>
        <v>35</v>
      </c>
      <c r="AL9" s="5">
        <f t="shared" si="2"/>
        <v>36</v>
      </c>
    </row>
    <row r="11" spans="2:38" s="7" customFormat="1">
      <c r="B11" s="7" t="s">
        <v>3</v>
      </c>
      <c r="C11" s="7">
        <f>Forecast!L303</f>
        <v>0</v>
      </c>
      <c r="D11" s="7">
        <f ca="1">Forecast!M303</f>
        <v>0</v>
      </c>
      <c r="E11" s="7">
        <f ca="1">Forecast!N303</f>
        <v>0</v>
      </c>
      <c r="F11" s="7">
        <f ca="1">Forecast!O303</f>
        <v>0</v>
      </c>
      <c r="G11" s="7">
        <f ca="1">Forecast!P303</f>
        <v>0</v>
      </c>
      <c r="H11" s="7">
        <f ca="1">Forecast!Q303</f>
        <v>0</v>
      </c>
      <c r="I11" s="7">
        <f ca="1">Forecast!R303</f>
        <v>0</v>
      </c>
      <c r="J11" s="7">
        <f ca="1">Forecast!S303</f>
        <v>0</v>
      </c>
      <c r="K11" s="7">
        <f ca="1">Forecast!T303</f>
        <v>0</v>
      </c>
      <c r="L11" s="7">
        <f ca="1">Forecast!U303</f>
        <v>0</v>
      </c>
      <c r="M11" s="7">
        <f ca="1">Forecast!V303</f>
        <v>0</v>
      </c>
      <c r="N11" s="7">
        <f ca="1">Forecast!W303</f>
        <v>0</v>
      </c>
      <c r="O11" s="7">
        <f ca="1">Forecast!X303</f>
        <v>0</v>
      </c>
      <c r="P11" s="7">
        <f ca="1">Forecast!Y303</f>
        <v>0</v>
      </c>
      <c r="Q11" s="7">
        <f ca="1">Forecast!Z303</f>
        <v>0</v>
      </c>
      <c r="R11" s="7">
        <f ca="1">Forecast!AA303</f>
        <v>0</v>
      </c>
      <c r="S11" s="7">
        <f ca="1">Forecast!AB303</f>
        <v>0</v>
      </c>
      <c r="T11" s="7">
        <f ca="1">Forecast!AC303</f>
        <v>0</v>
      </c>
      <c r="U11" s="7">
        <f ca="1">Forecast!AD303</f>
        <v>0</v>
      </c>
      <c r="V11" s="7">
        <f ca="1">Forecast!AE303</f>
        <v>0</v>
      </c>
      <c r="W11" s="7">
        <f ca="1">Forecast!AF303</f>
        <v>0</v>
      </c>
      <c r="X11" s="7">
        <f ca="1">Forecast!AG303</f>
        <v>0</v>
      </c>
      <c r="Y11" s="7">
        <f ca="1">Forecast!AH303</f>
        <v>0</v>
      </c>
      <c r="Z11" s="7">
        <f ca="1">Forecast!AI303</f>
        <v>0</v>
      </c>
      <c r="AA11" s="7">
        <f ca="1">Forecast!AJ303</f>
        <v>0</v>
      </c>
      <c r="AB11" s="7">
        <f ca="1">Forecast!AK303</f>
        <v>0</v>
      </c>
      <c r="AC11" s="7">
        <f ca="1">Forecast!AL303</f>
        <v>0</v>
      </c>
      <c r="AD11" s="7">
        <f ca="1">Forecast!AM303</f>
        <v>0</v>
      </c>
      <c r="AE11" s="7">
        <f ca="1">Forecast!AN303</f>
        <v>0</v>
      </c>
      <c r="AF11" s="7">
        <f ca="1">Forecast!AO303</f>
        <v>0</v>
      </c>
      <c r="AG11" s="7">
        <f ca="1">Forecast!AP303</f>
        <v>0</v>
      </c>
      <c r="AH11" s="7">
        <f ca="1">Forecast!AQ303</f>
        <v>0</v>
      </c>
      <c r="AI11" s="7">
        <f ca="1">Forecast!AR303</f>
        <v>0</v>
      </c>
      <c r="AJ11" s="7">
        <f ca="1">Forecast!AS303</f>
        <v>0</v>
      </c>
      <c r="AK11" s="7">
        <f ca="1">Forecast!AT303</f>
        <v>0</v>
      </c>
      <c r="AL11" s="7">
        <f ca="1">Forecast!AU303</f>
        <v>0</v>
      </c>
    </row>
    <row r="12" spans="2:38" s="7" customFormat="1">
      <c r="B12" s="7" t="s">
        <v>4</v>
      </c>
      <c r="C12" s="7">
        <f ca="1">Forecast!L319</f>
        <v>0</v>
      </c>
      <c r="D12" s="7">
        <f ca="1">Forecast!M319</f>
        <v>0</v>
      </c>
      <c r="E12" s="7">
        <f ca="1">Forecast!N319</f>
        <v>0</v>
      </c>
      <c r="F12" s="7">
        <f ca="1">Forecast!O319</f>
        <v>0</v>
      </c>
      <c r="G12" s="7">
        <f ca="1">Forecast!P319</f>
        <v>0</v>
      </c>
      <c r="H12" s="7">
        <f ca="1">Forecast!Q319</f>
        <v>0</v>
      </c>
      <c r="I12" s="7">
        <f ca="1">Forecast!R319</f>
        <v>0</v>
      </c>
      <c r="J12" s="7">
        <f ca="1">Forecast!S319</f>
        <v>0</v>
      </c>
      <c r="K12" s="7">
        <f ca="1">Forecast!T319</f>
        <v>0</v>
      </c>
      <c r="L12" s="7">
        <f ca="1">Forecast!U319</f>
        <v>0</v>
      </c>
      <c r="M12" s="7">
        <f ca="1">Forecast!V319</f>
        <v>0</v>
      </c>
      <c r="N12" s="7">
        <f ca="1">Forecast!W319</f>
        <v>0</v>
      </c>
      <c r="O12" s="7">
        <f ca="1">Forecast!X319</f>
        <v>0</v>
      </c>
      <c r="P12" s="7">
        <f ca="1">Forecast!Y319</f>
        <v>0</v>
      </c>
      <c r="Q12" s="7">
        <f ca="1">Forecast!Z319</f>
        <v>0</v>
      </c>
      <c r="R12" s="7">
        <f ca="1">Forecast!AA319</f>
        <v>0</v>
      </c>
      <c r="S12" s="7">
        <f ca="1">Forecast!AB319</f>
        <v>0</v>
      </c>
      <c r="T12" s="7">
        <f ca="1">Forecast!AC319</f>
        <v>0</v>
      </c>
      <c r="U12" s="7">
        <f ca="1">Forecast!AD319</f>
        <v>0</v>
      </c>
      <c r="V12" s="7">
        <f ca="1">Forecast!AE319</f>
        <v>0</v>
      </c>
      <c r="W12" s="7">
        <f ca="1">Forecast!AF319</f>
        <v>0</v>
      </c>
      <c r="X12" s="7">
        <f ca="1">Forecast!AG319</f>
        <v>0</v>
      </c>
      <c r="Y12" s="7">
        <f ca="1">Forecast!AH319</f>
        <v>0</v>
      </c>
      <c r="Z12" s="7">
        <f ca="1">Forecast!AI319</f>
        <v>0</v>
      </c>
      <c r="AA12" s="7">
        <f ca="1">Forecast!AJ319</f>
        <v>0</v>
      </c>
      <c r="AB12" s="7">
        <f ca="1">Forecast!AK319</f>
        <v>0</v>
      </c>
      <c r="AC12" s="7">
        <f ca="1">Forecast!AL319</f>
        <v>0</v>
      </c>
      <c r="AD12" s="7">
        <f ca="1">Forecast!AM319</f>
        <v>0</v>
      </c>
      <c r="AE12" s="7">
        <f ca="1">Forecast!AN319</f>
        <v>0</v>
      </c>
      <c r="AF12" s="7">
        <f ca="1">Forecast!AO319</f>
        <v>0</v>
      </c>
      <c r="AG12" s="7">
        <f ca="1">Forecast!AP319</f>
        <v>0</v>
      </c>
      <c r="AH12" s="7">
        <f ca="1">Forecast!AQ319</f>
        <v>0</v>
      </c>
      <c r="AI12" s="7">
        <f ca="1">Forecast!AR319</f>
        <v>0</v>
      </c>
      <c r="AJ12" s="7">
        <f ca="1">Forecast!AS319</f>
        <v>0</v>
      </c>
      <c r="AK12" s="7">
        <f ca="1">Forecast!AT319</f>
        <v>0</v>
      </c>
      <c r="AL12" s="7">
        <f ca="1">Forecast!AU319</f>
        <v>0</v>
      </c>
    </row>
    <row r="13" spans="2:38" s="7" customFormat="1"/>
    <row r="14" spans="2:38" s="7" customFormat="1">
      <c r="B14" s="7" t="s">
        <v>63</v>
      </c>
      <c r="C14" s="7">
        <f ca="1">Forecast!L322</f>
        <v>0</v>
      </c>
      <c r="D14" s="7">
        <f ca="1">Forecast!M322</f>
        <v>0</v>
      </c>
      <c r="E14" s="7">
        <f ca="1">Forecast!N322</f>
        <v>0</v>
      </c>
      <c r="F14" s="7">
        <f ca="1">Forecast!O322</f>
        <v>0</v>
      </c>
      <c r="G14" s="7">
        <f ca="1">Forecast!P322</f>
        <v>0</v>
      </c>
      <c r="H14" s="7">
        <f ca="1">Forecast!Q322</f>
        <v>0</v>
      </c>
      <c r="I14" s="7">
        <f ca="1">Forecast!R322</f>
        <v>0</v>
      </c>
      <c r="J14" s="7">
        <f ca="1">Forecast!S322</f>
        <v>0</v>
      </c>
      <c r="K14" s="7">
        <f ca="1">Forecast!T322</f>
        <v>0</v>
      </c>
      <c r="L14" s="7">
        <f ca="1">Forecast!U322</f>
        <v>0</v>
      </c>
      <c r="M14" s="7">
        <f ca="1">Forecast!V322</f>
        <v>0</v>
      </c>
      <c r="N14" s="7">
        <f ca="1">Forecast!W322</f>
        <v>0</v>
      </c>
      <c r="O14" s="7">
        <f ca="1">Forecast!X322</f>
        <v>0</v>
      </c>
      <c r="P14" s="7">
        <f ca="1">Forecast!Y322</f>
        <v>0</v>
      </c>
      <c r="Q14" s="7">
        <f ca="1">Forecast!Z322</f>
        <v>0</v>
      </c>
      <c r="R14" s="7">
        <f ca="1">Forecast!AA322</f>
        <v>0</v>
      </c>
      <c r="S14" s="7">
        <f ca="1">Forecast!AB322</f>
        <v>0</v>
      </c>
      <c r="T14" s="7">
        <f ca="1">Forecast!AC322</f>
        <v>0</v>
      </c>
      <c r="U14" s="7">
        <f ca="1">Forecast!AD322</f>
        <v>0</v>
      </c>
      <c r="V14" s="7">
        <f ca="1">Forecast!AE322</f>
        <v>0</v>
      </c>
      <c r="W14" s="7">
        <f ca="1">Forecast!AF322</f>
        <v>0</v>
      </c>
      <c r="X14" s="7">
        <f ca="1">Forecast!AG322</f>
        <v>0</v>
      </c>
      <c r="Y14" s="7">
        <f ca="1">Forecast!AH322</f>
        <v>0</v>
      </c>
      <c r="Z14" s="7">
        <f ca="1">Forecast!AI322</f>
        <v>0</v>
      </c>
      <c r="AA14" s="7">
        <f ca="1">Forecast!AJ322</f>
        <v>0</v>
      </c>
      <c r="AB14" s="7">
        <f ca="1">Forecast!AK322</f>
        <v>0</v>
      </c>
      <c r="AC14" s="7">
        <f ca="1">Forecast!AL322</f>
        <v>0</v>
      </c>
      <c r="AD14" s="7">
        <f ca="1">Forecast!AM322</f>
        <v>0</v>
      </c>
      <c r="AE14" s="7">
        <f ca="1">Forecast!AN322</f>
        <v>0</v>
      </c>
      <c r="AF14" s="7">
        <f ca="1">Forecast!AO322</f>
        <v>0</v>
      </c>
      <c r="AG14" s="7">
        <f ca="1">Forecast!AP322</f>
        <v>0</v>
      </c>
      <c r="AH14" s="7">
        <f ca="1">Forecast!AQ322</f>
        <v>0</v>
      </c>
      <c r="AI14" s="7">
        <f ca="1">Forecast!AR322</f>
        <v>0</v>
      </c>
      <c r="AJ14" s="7">
        <f ca="1">Forecast!AS322</f>
        <v>0</v>
      </c>
      <c r="AK14" s="7">
        <f ca="1">Forecast!AT322</f>
        <v>0</v>
      </c>
      <c r="AL14" s="7">
        <f ca="1">Forecast!AU322</f>
        <v>0</v>
      </c>
    </row>
    <row r="15" spans="2:38" s="7" customFormat="1">
      <c r="B15" s="7" t="str">
        <f>B$14&amp;" (net negative)"</f>
        <v>Net Burn (net negative)</v>
      </c>
      <c r="C15" s="7" t="str">
        <f ca="1">IF(C14&lt;0,C14,"")</f>
        <v/>
      </c>
      <c r="D15" s="7" t="str">
        <f t="shared" ref="D15:AK15" ca="1" si="3">IF(D14&lt;0,D14,"")</f>
        <v/>
      </c>
      <c r="E15" s="7" t="str">
        <f t="shared" ca="1" si="3"/>
        <v/>
      </c>
      <c r="F15" s="7" t="str">
        <f t="shared" ca="1" si="3"/>
        <v/>
      </c>
      <c r="G15" s="7" t="str">
        <f t="shared" ca="1" si="3"/>
        <v/>
      </c>
      <c r="H15" s="7" t="str">
        <f t="shared" ca="1" si="3"/>
        <v/>
      </c>
      <c r="I15" s="7" t="str">
        <f t="shared" ca="1" si="3"/>
        <v/>
      </c>
      <c r="J15" s="7" t="str">
        <f t="shared" ca="1" si="3"/>
        <v/>
      </c>
      <c r="K15" s="7" t="str">
        <f t="shared" ca="1" si="3"/>
        <v/>
      </c>
      <c r="L15" s="7" t="str">
        <f t="shared" ca="1" si="3"/>
        <v/>
      </c>
      <c r="M15" s="7" t="str">
        <f t="shared" ca="1" si="3"/>
        <v/>
      </c>
      <c r="N15" s="7" t="str">
        <f t="shared" ca="1" si="3"/>
        <v/>
      </c>
      <c r="O15" s="7" t="str">
        <f t="shared" ca="1" si="3"/>
        <v/>
      </c>
      <c r="P15" s="7" t="str">
        <f t="shared" ca="1" si="3"/>
        <v/>
      </c>
      <c r="Q15" s="7" t="str">
        <f t="shared" ca="1" si="3"/>
        <v/>
      </c>
      <c r="R15" s="7" t="str">
        <f t="shared" ca="1" si="3"/>
        <v/>
      </c>
      <c r="S15" s="7" t="str">
        <f t="shared" ca="1" si="3"/>
        <v/>
      </c>
      <c r="T15" s="7" t="str">
        <f t="shared" ca="1" si="3"/>
        <v/>
      </c>
      <c r="U15" s="7" t="str">
        <f t="shared" ca="1" si="3"/>
        <v/>
      </c>
      <c r="V15" s="7" t="str">
        <f t="shared" ca="1" si="3"/>
        <v/>
      </c>
      <c r="W15" s="7" t="str">
        <f t="shared" ca="1" si="3"/>
        <v/>
      </c>
      <c r="X15" s="7" t="str">
        <f t="shared" ca="1" si="3"/>
        <v/>
      </c>
      <c r="Y15" s="7" t="str">
        <f t="shared" ca="1" si="3"/>
        <v/>
      </c>
      <c r="Z15" s="7" t="str">
        <f t="shared" ca="1" si="3"/>
        <v/>
      </c>
      <c r="AA15" s="7" t="str">
        <f t="shared" ca="1" si="3"/>
        <v/>
      </c>
      <c r="AB15" s="7" t="str">
        <f t="shared" ca="1" si="3"/>
        <v/>
      </c>
      <c r="AC15" s="7" t="str">
        <f t="shared" ca="1" si="3"/>
        <v/>
      </c>
      <c r="AD15" s="7" t="str">
        <f t="shared" ca="1" si="3"/>
        <v/>
      </c>
      <c r="AE15" s="7" t="str">
        <f t="shared" ca="1" si="3"/>
        <v/>
      </c>
      <c r="AF15" s="7" t="str">
        <f t="shared" ca="1" si="3"/>
        <v/>
      </c>
      <c r="AG15" s="7" t="str">
        <f t="shared" ca="1" si="3"/>
        <v/>
      </c>
      <c r="AH15" s="7" t="str">
        <f t="shared" ca="1" si="3"/>
        <v/>
      </c>
      <c r="AI15" s="7" t="str">
        <f t="shared" ca="1" si="3"/>
        <v/>
      </c>
      <c r="AJ15" s="7" t="str">
        <f t="shared" ca="1" si="3"/>
        <v/>
      </c>
      <c r="AK15" s="7" t="str">
        <f t="shared" ca="1" si="3"/>
        <v/>
      </c>
      <c r="AL15" s="7" t="str">
        <f t="shared" ref="AL15" ca="1" si="4">IF(AL14&lt;0,AL14,"")</f>
        <v/>
      </c>
    </row>
    <row r="16" spans="2:38" s="7" customFormat="1">
      <c r="B16" s="7" t="str">
        <f>B$14&amp;" (net positive)"</f>
        <v>Net Burn (net positive)</v>
      </c>
      <c r="C16" s="7">
        <f ca="1">IF(C14&lt;0,"",C14)</f>
        <v>0</v>
      </c>
      <c r="D16" s="7">
        <f t="shared" ref="D16:AK16" ca="1" si="5">IF(D14&lt;0,"",D14)</f>
        <v>0</v>
      </c>
      <c r="E16" s="7">
        <f t="shared" ca="1" si="5"/>
        <v>0</v>
      </c>
      <c r="F16" s="7">
        <f t="shared" ca="1" si="5"/>
        <v>0</v>
      </c>
      <c r="G16" s="7">
        <f t="shared" ca="1" si="5"/>
        <v>0</v>
      </c>
      <c r="H16" s="7">
        <f t="shared" ca="1" si="5"/>
        <v>0</v>
      </c>
      <c r="I16" s="7">
        <f t="shared" ca="1" si="5"/>
        <v>0</v>
      </c>
      <c r="J16" s="7">
        <f t="shared" ca="1" si="5"/>
        <v>0</v>
      </c>
      <c r="K16" s="7">
        <f t="shared" ca="1" si="5"/>
        <v>0</v>
      </c>
      <c r="L16" s="7">
        <f t="shared" ca="1" si="5"/>
        <v>0</v>
      </c>
      <c r="M16" s="7">
        <f t="shared" ca="1" si="5"/>
        <v>0</v>
      </c>
      <c r="N16" s="7">
        <f t="shared" ca="1" si="5"/>
        <v>0</v>
      </c>
      <c r="O16" s="7">
        <f t="shared" ca="1" si="5"/>
        <v>0</v>
      </c>
      <c r="P16" s="7">
        <f t="shared" ca="1" si="5"/>
        <v>0</v>
      </c>
      <c r="Q16" s="7">
        <f t="shared" ca="1" si="5"/>
        <v>0</v>
      </c>
      <c r="R16" s="7">
        <f t="shared" ca="1" si="5"/>
        <v>0</v>
      </c>
      <c r="S16" s="7">
        <f t="shared" ca="1" si="5"/>
        <v>0</v>
      </c>
      <c r="T16" s="7">
        <f t="shared" ca="1" si="5"/>
        <v>0</v>
      </c>
      <c r="U16" s="7">
        <f t="shared" ca="1" si="5"/>
        <v>0</v>
      </c>
      <c r="V16" s="7">
        <f t="shared" ca="1" si="5"/>
        <v>0</v>
      </c>
      <c r="W16" s="7">
        <f t="shared" ca="1" si="5"/>
        <v>0</v>
      </c>
      <c r="X16" s="7">
        <f t="shared" ca="1" si="5"/>
        <v>0</v>
      </c>
      <c r="Y16" s="7">
        <f t="shared" ca="1" si="5"/>
        <v>0</v>
      </c>
      <c r="Z16" s="7">
        <f t="shared" ca="1" si="5"/>
        <v>0</v>
      </c>
      <c r="AA16" s="7">
        <f t="shared" ca="1" si="5"/>
        <v>0</v>
      </c>
      <c r="AB16" s="7">
        <f t="shared" ca="1" si="5"/>
        <v>0</v>
      </c>
      <c r="AC16" s="7">
        <f t="shared" ca="1" si="5"/>
        <v>0</v>
      </c>
      <c r="AD16" s="7">
        <f t="shared" ca="1" si="5"/>
        <v>0</v>
      </c>
      <c r="AE16" s="7">
        <f t="shared" ca="1" si="5"/>
        <v>0</v>
      </c>
      <c r="AF16" s="7">
        <f t="shared" ca="1" si="5"/>
        <v>0</v>
      </c>
      <c r="AG16" s="7">
        <f t="shared" ca="1" si="5"/>
        <v>0</v>
      </c>
      <c r="AH16" s="7">
        <f t="shared" ca="1" si="5"/>
        <v>0</v>
      </c>
      <c r="AI16" s="7">
        <f t="shared" ca="1" si="5"/>
        <v>0</v>
      </c>
      <c r="AJ16" s="7">
        <f t="shared" ca="1" si="5"/>
        <v>0</v>
      </c>
      <c r="AK16" s="7">
        <f t="shared" ca="1" si="5"/>
        <v>0</v>
      </c>
      <c r="AL16" s="7">
        <f t="shared" ref="AL16" ca="1" si="6">IF(AL14&lt;0,"",AL14)</f>
        <v>0</v>
      </c>
    </row>
    <row r="17" spans="2:38" s="7" customFormat="1">
      <c r="B17" s="7" t="s">
        <v>5</v>
      </c>
      <c r="C17" s="7" t="str">
        <f ca="1">IF(C14&gt;0,1,"")</f>
        <v/>
      </c>
      <c r="D17" s="7" t="str">
        <f t="shared" ref="D17:AK17" ca="1" si="7">IF(D14&gt;0,1,"")</f>
        <v/>
      </c>
      <c r="E17" s="7" t="str">
        <f t="shared" ca="1" si="7"/>
        <v/>
      </c>
      <c r="F17" s="7" t="str">
        <f t="shared" ca="1" si="7"/>
        <v/>
      </c>
      <c r="G17" s="7" t="str">
        <f t="shared" ca="1" si="7"/>
        <v/>
      </c>
      <c r="H17" s="7" t="str">
        <f t="shared" ca="1" si="7"/>
        <v/>
      </c>
      <c r="I17" s="7" t="str">
        <f t="shared" ca="1" si="7"/>
        <v/>
      </c>
      <c r="J17" s="7" t="str">
        <f t="shared" ca="1" si="7"/>
        <v/>
      </c>
      <c r="K17" s="7" t="str">
        <f t="shared" ca="1" si="7"/>
        <v/>
      </c>
      <c r="L17" s="7" t="str">
        <f t="shared" ca="1" si="7"/>
        <v/>
      </c>
      <c r="M17" s="7" t="str">
        <f t="shared" ca="1" si="7"/>
        <v/>
      </c>
      <c r="N17" s="7" t="str">
        <f t="shared" ca="1" si="7"/>
        <v/>
      </c>
      <c r="O17" s="7" t="str">
        <f t="shared" ca="1" si="7"/>
        <v/>
      </c>
      <c r="P17" s="7" t="str">
        <f t="shared" ca="1" si="7"/>
        <v/>
      </c>
      <c r="Q17" s="7" t="str">
        <f t="shared" ca="1" si="7"/>
        <v/>
      </c>
      <c r="R17" s="7" t="str">
        <f t="shared" ca="1" si="7"/>
        <v/>
      </c>
      <c r="S17" s="7" t="str">
        <f t="shared" ca="1" si="7"/>
        <v/>
      </c>
      <c r="T17" s="7" t="str">
        <f t="shared" ca="1" si="7"/>
        <v/>
      </c>
      <c r="U17" s="7" t="str">
        <f t="shared" ca="1" si="7"/>
        <v/>
      </c>
      <c r="V17" s="7" t="str">
        <f t="shared" ca="1" si="7"/>
        <v/>
      </c>
      <c r="W17" s="7" t="str">
        <f t="shared" ca="1" si="7"/>
        <v/>
      </c>
      <c r="X17" s="7" t="str">
        <f t="shared" ca="1" si="7"/>
        <v/>
      </c>
      <c r="Y17" s="7" t="str">
        <f t="shared" ca="1" si="7"/>
        <v/>
      </c>
      <c r="Z17" s="7" t="str">
        <f t="shared" ca="1" si="7"/>
        <v/>
      </c>
      <c r="AA17" s="7" t="str">
        <f t="shared" ca="1" si="7"/>
        <v/>
      </c>
      <c r="AB17" s="7" t="str">
        <f t="shared" ca="1" si="7"/>
        <v/>
      </c>
      <c r="AC17" s="7" t="str">
        <f t="shared" ca="1" si="7"/>
        <v/>
      </c>
      <c r="AD17" s="7" t="str">
        <f t="shared" ca="1" si="7"/>
        <v/>
      </c>
      <c r="AE17" s="7" t="str">
        <f t="shared" ca="1" si="7"/>
        <v/>
      </c>
      <c r="AF17" s="7" t="str">
        <f t="shared" ca="1" si="7"/>
        <v/>
      </c>
      <c r="AG17" s="7" t="str">
        <f t="shared" ca="1" si="7"/>
        <v/>
      </c>
      <c r="AH17" s="7" t="str">
        <f t="shared" ca="1" si="7"/>
        <v/>
      </c>
      <c r="AI17" s="7" t="str">
        <f t="shared" ca="1" si="7"/>
        <v/>
      </c>
      <c r="AJ17" s="7" t="str">
        <f t="shared" ca="1" si="7"/>
        <v/>
      </c>
      <c r="AK17" s="7" t="str">
        <f t="shared" ca="1" si="7"/>
        <v/>
      </c>
      <c r="AL17" s="7" t="str">
        <f t="shared" ref="AL17" ca="1" si="8">IF(AL14&gt;0,1,"")</f>
        <v/>
      </c>
    </row>
    <row r="18" spans="2:38" s="7" customFormat="1"/>
    <row r="47" spans="3:14">
      <c r="C47" s="1" t="s">
        <v>6</v>
      </c>
      <c r="E47" s="48">
        <f ca="1">IFERROR(C12,0)</f>
        <v>0</v>
      </c>
      <c r="G47" s="1" t="s">
        <v>7</v>
      </c>
      <c r="J47" s="1">
        <f ca="1">IFERROR(-AVERAGEIFS(C14:AL14,C17:AL17,"&lt;&gt;1"),0)</f>
        <v>0</v>
      </c>
      <c r="L47" s="1" t="s">
        <v>5</v>
      </c>
      <c r="N47" s="8">
        <f ca="1">IFERROR(INDEX(C8:AL8,0,MATCH(1,C17:AL17,0)),0)</f>
        <v>0</v>
      </c>
    </row>
    <row r="50" spans="2:16">
      <c r="B50" s="2" t="s">
        <v>8</v>
      </c>
    </row>
    <row r="51" spans="2:16">
      <c r="M51" s="9"/>
    </row>
    <row r="52" spans="2:16">
      <c r="B52" s="9" t="s">
        <v>9</v>
      </c>
      <c r="M52" s="9"/>
    </row>
    <row r="53" spans="2:16">
      <c r="B53" s="9" t="s">
        <v>10</v>
      </c>
      <c r="M53" s="9" t="s">
        <v>11</v>
      </c>
      <c r="N53" s="10">
        <f>P53/P54*N54</f>
        <v>-200000</v>
      </c>
      <c r="O53" s="7" t="s">
        <v>12</v>
      </c>
      <c r="P53" s="11">
        <v>-50000</v>
      </c>
    </row>
    <row r="54" spans="2:16">
      <c r="B54" s="9" t="s">
        <v>13</v>
      </c>
      <c r="M54" s="12" t="s">
        <v>14</v>
      </c>
      <c r="N54" s="11">
        <v>200000</v>
      </c>
      <c r="O54" s="7" t="s">
        <v>15</v>
      </c>
      <c r="P54" s="11">
        <v>50000</v>
      </c>
    </row>
    <row r="55" spans="2:16">
      <c r="B55" s="9" t="s">
        <v>16</v>
      </c>
    </row>
    <row r="59" spans="2:16">
      <c r="B59" s="1" t="s">
        <v>54</v>
      </c>
    </row>
    <row r="61" spans="2:16">
      <c r="B61" s="5" t="s">
        <v>17</v>
      </c>
      <c r="C61" s="13" t="str">
        <f ca="1">Forecast!BH8</f>
        <v>Q1 2020</v>
      </c>
      <c r="D61" s="13" t="str">
        <f ca="1">Forecast!BI8</f>
        <v>Q2 2020</v>
      </c>
      <c r="E61" s="13" t="str">
        <f ca="1">Forecast!BJ8</f>
        <v>Q3 2020</v>
      </c>
      <c r="F61" s="13" t="str">
        <f ca="1">Forecast!BK8</f>
        <v>Q4 2020</v>
      </c>
      <c r="G61" s="13" t="str">
        <f ca="1">Forecast!BL8</f>
        <v>Q1 2021</v>
      </c>
      <c r="H61" s="13" t="str">
        <f ca="1">Forecast!BM8</f>
        <v>Q2 2021</v>
      </c>
      <c r="I61" s="13" t="str">
        <f ca="1">Forecast!BN8</f>
        <v>Q3 2021</v>
      </c>
      <c r="J61" s="13" t="str">
        <f ca="1">Forecast!BO8</f>
        <v>Q4 2021</v>
      </c>
      <c r="K61" s="13" t="str">
        <f ca="1">Forecast!BP8</f>
        <v>Q1 2022</v>
      </c>
      <c r="L61" s="13" t="str">
        <f ca="1">Forecast!BQ8</f>
        <v>Q2 2022</v>
      </c>
      <c r="M61" s="13" t="str">
        <f ca="1">Forecast!BR8</f>
        <v>Q3 2022</v>
      </c>
      <c r="N61" s="13" t="str">
        <f ca="1">Forecast!BS8</f>
        <v>Q4 2022</v>
      </c>
    </row>
    <row r="63" spans="2:16">
      <c r="B63" s="2" t="str">
        <f>Forecast!B282</f>
        <v>Salaries and Benefits</v>
      </c>
      <c r="C63" s="14">
        <f ca="1">INDEX(Forecast!$BH282:$BW282,MATCH(C$61,Forecast!$BH$8:$BW$8,0))</f>
        <v>0</v>
      </c>
      <c r="D63" s="14">
        <f ca="1">INDEX(Forecast!$BH282:$BW282,MATCH(D$61,Forecast!$BH$8:$BW$8,0))</f>
        <v>0</v>
      </c>
      <c r="E63" s="14">
        <f ca="1">INDEX(Forecast!$BH282:$BW282,MATCH(E$61,Forecast!$BH$8:$BW$8,0))</f>
        <v>0</v>
      </c>
      <c r="F63" s="14">
        <f ca="1">INDEX(Forecast!$BH282:$BW282,MATCH(F$61,Forecast!$BH$8:$BW$8,0))</f>
        <v>0</v>
      </c>
      <c r="G63" s="14">
        <f ca="1">INDEX(Forecast!$BH282:$BW282,MATCH(G$61,Forecast!$BH$8:$BW$8,0))</f>
        <v>0</v>
      </c>
      <c r="H63" s="14">
        <f ca="1">INDEX(Forecast!$BH282:$BW282,MATCH(H$61,Forecast!$BH$8:$BW$8,0))</f>
        <v>0</v>
      </c>
      <c r="I63" s="14">
        <f ca="1">INDEX(Forecast!$BH282:$BW282,MATCH(I$61,Forecast!$BH$8:$BW$8,0))</f>
        <v>0</v>
      </c>
      <c r="J63" s="14">
        <f ca="1">INDEX(Forecast!$BH282:$BW282,MATCH(J$61,Forecast!$BH$8:$BW$8,0))</f>
        <v>0</v>
      </c>
      <c r="K63" s="14">
        <f ca="1">INDEX(Forecast!$BH282:$BW282,MATCH(K$61,Forecast!$BH$8:$BW$8,0))</f>
        <v>0</v>
      </c>
      <c r="L63" s="14">
        <f ca="1">INDEX(Forecast!$BH282:$BW282,MATCH(L$61,Forecast!$BH$8:$BW$8,0))</f>
        <v>0</v>
      </c>
      <c r="M63" s="14">
        <f ca="1">INDEX(Forecast!$BH282:$BW282,MATCH(M$61,Forecast!$BH$8:$BW$8,0))</f>
        <v>0</v>
      </c>
      <c r="N63" s="14">
        <f ca="1">INDEX(Forecast!$BH282:$BW282,MATCH(N$61,Forecast!$BH$8:$BW$8,0))</f>
        <v>0</v>
      </c>
    </row>
    <row r="64" spans="2:16">
      <c r="B64" s="2" t="str">
        <f>Forecast!B283</f>
        <v>Advertising &amp; Marketing</v>
      </c>
      <c r="C64" s="14">
        <f ca="1">INDEX(Forecast!$BH283:$BW283,MATCH(C$61,Forecast!$BH$8:$BW$8,0))</f>
        <v>0</v>
      </c>
      <c r="D64" s="14">
        <f ca="1">INDEX(Forecast!$BH283:$BW283,MATCH(D$61,Forecast!$BH$8:$BW$8,0))</f>
        <v>0</v>
      </c>
      <c r="E64" s="14">
        <f ca="1">INDEX(Forecast!$BH283:$BW283,MATCH(E$61,Forecast!$BH$8:$BW$8,0))</f>
        <v>0</v>
      </c>
      <c r="F64" s="14">
        <f ca="1">INDEX(Forecast!$BH283:$BW283,MATCH(F$61,Forecast!$BH$8:$BW$8,0))</f>
        <v>0</v>
      </c>
      <c r="G64" s="14">
        <f ca="1">INDEX(Forecast!$BH283:$BW283,MATCH(G$61,Forecast!$BH$8:$BW$8,0))</f>
        <v>0</v>
      </c>
      <c r="H64" s="14">
        <f ca="1">INDEX(Forecast!$BH283:$BW283,MATCH(H$61,Forecast!$BH$8:$BW$8,0))</f>
        <v>0</v>
      </c>
      <c r="I64" s="14">
        <f ca="1">INDEX(Forecast!$BH283:$BW283,MATCH(I$61,Forecast!$BH$8:$BW$8,0))</f>
        <v>0</v>
      </c>
      <c r="J64" s="14">
        <f ca="1">INDEX(Forecast!$BH283:$BW283,MATCH(J$61,Forecast!$BH$8:$BW$8,0))</f>
        <v>0</v>
      </c>
      <c r="K64" s="14">
        <f ca="1">INDEX(Forecast!$BH283:$BW283,MATCH(K$61,Forecast!$BH$8:$BW$8,0))</f>
        <v>0</v>
      </c>
      <c r="L64" s="14">
        <f ca="1">INDEX(Forecast!$BH283:$BW283,MATCH(L$61,Forecast!$BH$8:$BW$8,0))</f>
        <v>0</v>
      </c>
      <c r="M64" s="14">
        <f ca="1">INDEX(Forecast!$BH283:$BW283,MATCH(M$61,Forecast!$BH$8:$BW$8,0))</f>
        <v>0</v>
      </c>
      <c r="N64" s="14">
        <f ca="1">INDEX(Forecast!$BH283:$BW283,MATCH(N$61,Forecast!$BH$8:$BW$8,0))</f>
        <v>0</v>
      </c>
    </row>
    <row r="65" spans="2:14">
      <c r="B65" s="2" t="str">
        <f>Forecast!B284</f>
        <v>Design &amp; Development</v>
      </c>
      <c r="C65" s="14">
        <f ca="1">INDEX(Forecast!$BH284:$BW284,MATCH(C$61,Forecast!$BH$8:$BW$8,0))</f>
        <v>0</v>
      </c>
      <c r="D65" s="14">
        <f ca="1">INDEX(Forecast!$BH284:$BW284,MATCH(D$61,Forecast!$BH$8:$BW$8,0))</f>
        <v>0</v>
      </c>
      <c r="E65" s="14">
        <f ca="1">INDEX(Forecast!$BH284:$BW284,MATCH(E$61,Forecast!$BH$8:$BW$8,0))</f>
        <v>0</v>
      </c>
      <c r="F65" s="14">
        <f ca="1">INDEX(Forecast!$BH284:$BW284,MATCH(F$61,Forecast!$BH$8:$BW$8,0))</f>
        <v>0</v>
      </c>
      <c r="G65" s="14">
        <f ca="1">INDEX(Forecast!$BH284:$BW284,MATCH(G$61,Forecast!$BH$8:$BW$8,0))</f>
        <v>0</v>
      </c>
      <c r="H65" s="14">
        <f ca="1">INDEX(Forecast!$BH284:$BW284,MATCH(H$61,Forecast!$BH$8:$BW$8,0))</f>
        <v>0</v>
      </c>
      <c r="I65" s="14">
        <f ca="1">INDEX(Forecast!$BH284:$BW284,MATCH(I$61,Forecast!$BH$8:$BW$8,0))</f>
        <v>0</v>
      </c>
      <c r="J65" s="14">
        <f ca="1">INDEX(Forecast!$BH284:$BW284,MATCH(J$61,Forecast!$BH$8:$BW$8,0))</f>
        <v>0</v>
      </c>
      <c r="K65" s="14">
        <f ca="1">INDEX(Forecast!$BH284:$BW284,MATCH(K$61,Forecast!$BH$8:$BW$8,0))</f>
        <v>0</v>
      </c>
      <c r="L65" s="14">
        <f ca="1">INDEX(Forecast!$BH284:$BW284,MATCH(L$61,Forecast!$BH$8:$BW$8,0))</f>
        <v>0</v>
      </c>
      <c r="M65" s="14">
        <f ca="1">INDEX(Forecast!$BH284:$BW284,MATCH(M$61,Forecast!$BH$8:$BW$8,0))</f>
        <v>0</v>
      </c>
      <c r="N65" s="14">
        <f ca="1">INDEX(Forecast!$BH284:$BW284,MATCH(N$61,Forecast!$BH$8:$BW$8,0))</f>
        <v>0</v>
      </c>
    </row>
    <row r="66" spans="2:14">
      <c r="B66" s="2" t="str">
        <f>Forecast!B285</f>
        <v>Legal and Accounting</v>
      </c>
      <c r="C66" s="14">
        <f ca="1">INDEX(Forecast!$BH285:$BW285,MATCH(C$61,Forecast!$BH$8:$BW$8,0))</f>
        <v>0</v>
      </c>
      <c r="D66" s="14">
        <f ca="1">INDEX(Forecast!$BH285:$BW285,MATCH(D$61,Forecast!$BH$8:$BW$8,0))</f>
        <v>0</v>
      </c>
      <c r="E66" s="14">
        <f ca="1">INDEX(Forecast!$BH285:$BW285,MATCH(E$61,Forecast!$BH$8:$BW$8,0))</f>
        <v>0</v>
      </c>
      <c r="F66" s="14">
        <f ca="1">INDEX(Forecast!$BH285:$BW285,MATCH(F$61,Forecast!$BH$8:$BW$8,0))</f>
        <v>0</v>
      </c>
      <c r="G66" s="14">
        <f ca="1">INDEX(Forecast!$BH285:$BW285,MATCH(G$61,Forecast!$BH$8:$BW$8,0))</f>
        <v>0</v>
      </c>
      <c r="H66" s="14">
        <f ca="1">INDEX(Forecast!$BH285:$BW285,MATCH(H$61,Forecast!$BH$8:$BW$8,0))</f>
        <v>0</v>
      </c>
      <c r="I66" s="14">
        <f ca="1">INDEX(Forecast!$BH285:$BW285,MATCH(I$61,Forecast!$BH$8:$BW$8,0))</f>
        <v>0</v>
      </c>
      <c r="J66" s="14">
        <f ca="1">INDEX(Forecast!$BH285:$BW285,MATCH(J$61,Forecast!$BH$8:$BW$8,0))</f>
        <v>0</v>
      </c>
      <c r="K66" s="14">
        <f ca="1">INDEX(Forecast!$BH285:$BW285,MATCH(K$61,Forecast!$BH$8:$BW$8,0))</f>
        <v>0</v>
      </c>
      <c r="L66" s="14">
        <f ca="1">INDEX(Forecast!$BH285:$BW285,MATCH(L$61,Forecast!$BH$8:$BW$8,0))</f>
        <v>0</v>
      </c>
      <c r="M66" s="14">
        <f ca="1">INDEX(Forecast!$BH285:$BW285,MATCH(M$61,Forecast!$BH$8:$BW$8,0))</f>
        <v>0</v>
      </c>
      <c r="N66" s="14">
        <f ca="1">INDEX(Forecast!$BH285:$BW285,MATCH(N$61,Forecast!$BH$8:$BW$8,0))</f>
        <v>0</v>
      </c>
    </row>
    <row r="67" spans="2:14">
      <c r="B67" s="2" t="str">
        <f>Forecast!B286</f>
        <v>Overhead</v>
      </c>
      <c r="C67" s="14">
        <f ca="1">INDEX(Forecast!$BH286:$BW286,MATCH(C$61,Forecast!$BH$8:$BW$8,0))</f>
        <v>0</v>
      </c>
      <c r="D67" s="14">
        <f ca="1">INDEX(Forecast!$BH286:$BW286,MATCH(D$61,Forecast!$BH$8:$BW$8,0))</f>
        <v>0</v>
      </c>
      <c r="E67" s="14">
        <f ca="1">INDEX(Forecast!$BH286:$BW286,MATCH(E$61,Forecast!$BH$8:$BW$8,0))</f>
        <v>0</v>
      </c>
      <c r="F67" s="14">
        <f ca="1">INDEX(Forecast!$BH286:$BW286,MATCH(F$61,Forecast!$BH$8:$BW$8,0))</f>
        <v>0</v>
      </c>
      <c r="G67" s="14">
        <f ca="1">INDEX(Forecast!$BH286:$BW286,MATCH(G$61,Forecast!$BH$8:$BW$8,0))</f>
        <v>0</v>
      </c>
      <c r="H67" s="14">
        <f ca="1">INDEX(Forecast!$BH286:$BW286,MATCH(H$61,Forecast!$BH$8:$BW$8,0))</f>
        <v>0</v>
      </c>
      <c r="I67" s="14">
        <f ca="1">INDEX(Forecast!$BH286:$BW286,MATCH(I$61,Forecast!$BH$8:$BW$8,0))</f>
        <v>0</v>
      </c>
      <c r="J67" s="14">
        <f ca="1">INDEX(Forecast!$BH286:$BW286,MATCH(J$61,Forecast!$BH$8:$BW$8,0))</f>
        <v>0</v>
      </c>
      <c r="K67" s="14">
        <f ca="1">INDEX(Forecast!$BH286:$BW286,MATCH(K$61,Forecast!$BH$8:$BW$8,0))</f>
        <v>0</v>
      </c>
      <c r="L67" s="14">
        <f ca="1">INDEX(Forecast!$BH286:$BW286,MATCH(L$61,Forecast!$BH$8:$BW$8,0))</f>
        <v>0</v>
      </c>
      <c r="M67" s="14">
        <f ca="1">INDEX(Forecast!$BH286:$BW286,MATCH(M$61,Forecast!$BH$8:$BW$8,0))</f>
        <v>0</v>
      </c>
      <c r="N67" s="14">
        <f ca="1">INDEX(Forecast!$BH286:$BW286,MATCH(N$61,Forecast!$BH$8:$BW$8,0))</f>
        <v>0</v>
      </c>
    </row>
    <row r="68" spans="2:14">
      <c r="B68" s="2" t="s">
        <v>36</v>
      </c>
      <c r="C68" s="15">
        <f ca="1">INDEX(Forecast!$BH294:$BW294,MATCH(C$61,Forecast!$BH$8:$BW$8,0))</f>
        <v>0</v>
      </c>
      <c r="D68" s="15">
        <f ca="1">INDEX(Forecast!$BH294:$BW294,MATCH(D$61,Forecast!$BH$8:$BW$8,0))</f>
        <v>0</v>
      </c>
      <c r="E68" s="15">
        <f ca="1">INDEX(Forecast!$BH294:$BW294,MATCH(E$61,Forecast!$BH$8:$BW$8,0))</f>
        <v>0</v>
      </c>
      <c r="F68" s="15">
        <f ca="1">INDEX(Forecast!$BH294:$BW294,MATCH(F$61,Forecast!$BH$8:$BW$8,0))</f>
        <v>0</v>
      </c>
      <c r="G68" s="15">
        <f ca="1">INDEX(Forecast!$BH294:$BW294,MATCH(G$61,Forecast!$BH$8:$BW$8,0))</f>
        <v>0</v>
      </c>
      <c r="H68" s="15">
        <f ca="1">INDEX(Forecast!$BH294:$BW294,MATCH(H$61,Forecast!$BH$8:$BW$8,0))</f>
        <v>0</v>
      </c>
      <c r="I68" s="15">
        <f ca="1">INDEX(Forecast!$BH294:$BW294,MATCH(I$61,Forecast!$BH$8:$BW$8,0))</f>
        <v>0</v>
      </c>
      <c r="J68" s="15">
        <f ca="1">INDEX(Forecast!$BH294:$BW294,MATCH(J$61,Forecast!$BH$8:$BW$8,0))</f>
        <v>0</v>
      </c>
      <c r="K68" s="15">
        <f ca="1">INDEX(Forecast!$BH294:$BW294,MATCH(K$61,Forecast!$BH$8:$BW$8,0))</f>
        <v>0</v>
      </c>
      <c r="L68" s="15">
        <f ca="1">INDEX(Forecast!$BH294:$BW294,MATCH(L$61,Forecast!$BH$8:$BW$8,0))</f>
        <v>0</v>
      </c>
      <c r="M68" s="15">
        <f ca="1">INDEX(Forecast!$BH294:$BW294,MATCH(M$61,Forecast!$BH$8:$BW$8,0))</f>
        <v>0</v>
      </c>
      <c r="N68" s="15">
        <f ca="1">INDEX(Forecast!$BH294:$BW294,MATCH(N$61,Forecast!$BH$8:$BW$8,0))</f>
        <v>0</v>
      </c>
    </row>
    <row r="104" spans="2:7">
      <c r="B104" s="1" t="s">
        <v>56</v>
      </c>
    </row>
    <row r="105" spans="2:7">
      <c r="B105" s="17"/>
      <c r="C105" s="17"/>
      <c r="D105" s="17"/>
      <c r="E105" s="17"/>
      <c r="F105" s="17"/>
      <c r="G105" s="17"/>
    </row>
    <row r="106" spans="2:7">
      <c r="B106" s="18" t="s">
        <v>50</v>
      </c>
      <c r="C106" s="17"/>
      <c r="D106" s="17"/>
      <c r="E106" s="17"/>
      <c r="F106" s="17"/>
      <c r="G106" s="17"/>
    </row>
    <row r="107" spans="2:7">
      <c r="B107" s="17" t="s">
        <v>18</v>
      </c>
      <c r="C107" s="35">
        <f>MATCH(C111,Forecast!L313:BF313,0)</f>
        <v>1</v>
      </c>
      <c r="D107" s="17"/>
      <c r="E107" s="17"/>
      <c r="F107" s="17"/>
      <c r="G107" s="17"/>
    </row>
    <row r="108" spans="2:7">
      <c r="B108" s="2" t="s">
        <v>19</v>
      </c>
      <c r="C108" s="35">
        <v>12</v>
      </c>
      <c r="D108" s="17" t="s">
        <v>20</v>
      </c>
      <c r="E108" s="17"/>
      <c r="F108" s="17"/>
      <c r="G108" s="17"/>
    </row>
    <row r="109" spans="2:7">
      <c r="D109" s="17"/>
      <c r="E109" s="17"/>
      <c r="F109" s="17"/>
      <c r="G109" s="17"/>
    </row>
    <row r="110" spans="2:7">
      <c r="B110" s="19" t="s">
        <v>21</v>
      </c>
      <c r="C110" s="17"/>
      <c r="D110" s="17"/>
    </row>
    <row r="111" spans="2:7">
      <c r="B111" s="33" t="s">
        <v>51</v>
      </c>
      <c r="C111" s="35">
        <f t="array" ref="C111">IFERROR(INDEX(Forecast!$L313:$BF$313,SMALL(IF(Forecast!$L$313:$BF$313&lt;&gt;0,COLUMN(Forecast!$L$313:$BF$313)-COLUMN(Forecast!$L$313)+1),1)),0)</f>
        <v>0</v>
      </c>
      <c r="D111" s="17"/>
    </row>
    <row r="112" spans="2:7">
      <c r="B112" s="17" t="s">
        <v>22</v>
      </c>
      <c r="C112" s="20">
        <f>C111</f>
        <v>0</v>
      </c>
    </row>
    <row r="114" spans="2:4">
      <c r="B114" s="19" t="s">
        <v>23</v>
      </c>
      <c r="C114" s="21" t="str">
        <f>'Get Started'!D8</f>
        <v>$</v>
      </c>
      <c r="D114" s="22" t="s">
        <v>24</v>
      </c>
    </row>
    <row r="115" spans="2:4">
      <c r="B115" s="17" t="str">
        <f>Forecast!B282</f>
        <v>Salaries and Benefits</v>
      </c>
      <c r="C115" s="17">
        <f>IFERROR(SUM(INDEX(Forecast!$L282:$BF282,0,MATCH($C$107,Forecast!$L$5:$BF$5)):INDEX(Forecast!$L282:$BF282,0,$C$107-1+MATCH($C$108,Forecast!$L$5:$BF$5))),0)</f>
        <v>0</v>
      </c>
      <c r="D115" s="23">
        <f t="shared" ref="D115:D120" si="9">IFERROR(C115/C$120,0)</f>
        <v>0</v>
      </c>
    </row>
    <row r="116" spans="2:4">
      <c r="B116" s="17" t="str">
        <f>Forecast!B283</f>
        <v>Advertising &amp; Marketing</v>
      </c>
      <c r="C116" s="17">
        <f>IFERROR(SUM(INDEX(Forecast!$L283:$BF283,0,MATCH($C$107,Forecast!$L$5:$BF$5)):INDEX(Forecast!$L283:$BF283,0,$C$107-1+MATCH($C$108,Forecast!$L$5:$BF$5))),0)</f>
        <v>0</v>
      </c>
      <c r="D116" s="23">
        <f t="shared" si="9"/>
        <v>0</v>
      </c>
    </row>
    <row r="117" spans="2:4">
      <c r="B117" s="17" t="str">
        <f>Forecast!B284</f>
        <v>Design &amp; Development</v>
      </c>
      <c r="C117" s="17">
        <f>IFERROR(SUM(INDEX(Forecast!$L284:$BF284,0,MATCH($C$107,Forecast!$L$5:$BF$5)):INDEX(Forecast!$L284:$BF284,0,$C$107-1+MATCH($C$108,Forecast!$L$5:$BF$5))),0)</f>
        <v>0</v>
      </c>
      <c r="D117" s="23">
        <f t="shared" si="9"/>
        <v>0</v>
      </c>
    </row>
    <row r="118" spans="2:4">
      <c r="B118" s="17" t="str">
        <f>Forecast!B285</f>
        <v>Legal and Accounting</v>
      </c>
      <c r="C118" s="17">
        <f>IFERROR(SUM(INDEX(Forecast!$L285:$BF285,0,MATCH($C$107,Forecast!$L$5:$BF$5)):INDEX(Forecast!$L285:$BF285,0,$C$107-1+MATCH($C$108,Forecast!$L$5:$BF$5))),0)</f>
        <v>0</v>
      </c>
      <c r="D118" s="23">
        <f t="shared" si="9"/>
        <v>0</v>
      </c>
    </row>
    <row r="119" spans="2:4">
      <c r="B119" s="17" t="str">
        <f>Forecast!B286</f>
        <v>Overhead</v>
      </c>
      <c r="C119" s="17">
        <f>IFERROR(SUM(INDEX(Forecast!$L286:$BF286,0,MATCH($C$107,Forecast!$L$5:$BF$5)):INDEX(Forecast!$L286:$BF286,0,$C$107-1+MATCH($C$108,Forecast!$L$5:$BF$5))),0)</f>
        <v>0</v>
      </c>
      <c r="D119" s="23">
        <f t="shared" si="9"/>
        <v>0</v>
      </c>
    </row>
    <row r="120" spans="2:4">
      <c r="B120" s="2" t="s">
        <v>25</v>
      </c>
      <c r="C120" s="16">
        <f>SUM(C115:C119)</f>
        <v>0</v>
      </c>
      <c r="D120" s="24">
        <f t="shared" si="9"/>
        <v>0</v>
      </c>
    </row>
    <row r="122" spans="2:4">
      <c r="B122" s="12"/>
    </row>
    <row r="134" spans="2:50">
      <c r="B134" s="1" t="s">
        <v>190</v>
      </c>
    </row>
    <row r="136" spans="2:50">
      <c r="B136" s="2" t="s">
        <v>0</v>
      </c>
      <c r="D136" s="3">
        <f ca="1">Forecast!L6</f>
        <v>2020</v>
      </c>
      <c r="E136" s="3">
        <f ca="1">Forecast!M6</f>
        <v>2020</v>
      </c>
      <c r="F136" s="3">
        <f ca="1">Forecast!N6</f>
        <v>2020</v>
      </c>
      <c r="G136" s="3">
        <f ca="1">Forecast!O6</f>
        <v>2020</v>
      </c>
      <c r="H136" s="3">
        <f ca="1">Forecast!P6</f>
        <v>2020</v>
      </c>
      <c r="I136" s="3">
        <f ca="1">Forecast!Q6</f>
        <v>2020</v>
      </c>
      <c r="J136" s="3">
        <f ca="1">Forecast!R6</f>
        <v>2020</v>
      </c>
      <c r="K136" s="3">
        <f ca="1">Forecast!S6</f>
        <v>2020</v>
      </c>
      <c r="L136" s="3">
        <f ca="1">Forecast!T6</f>
        <v>2020</v>
      </c>
      <c r="M136" s="3">
        <f ca="1">Forecast!U6</f>
        <v>2020</v>
      </c>
      <c r="N136" s="3">
        <f ca="1">Forecast!V6</f>
        <v>2020</v>
      </c>
      <c r="O136" s="3">
        <f ca="1">Forecast!W6</f>
        <v>2020</v>
      </c>
      <c r="P136" s="3">
        <f ca="1">Forecast!X6</f>
        <v>2021</v>
      </c>
      <c r="Q136" s="3">
        <f ca="1">Forecast!Y6</f>
        <v>2021</v>
      </c>
      <c r="R136" s="3">
        <f ca="1">Forecast!Z6</f>
        <v>2021</v>
      </c>
      <c r="S136" s="3">
        <f ca="1">Forecast!AA6</f>
        <v>2021</v>
      </c>
      <c r="T136" s="3">
        <f ca="1">Forecast!AB6</f>
        <v>2021</v>
      </c>
      <c r="U136" s="3">
        <f ca="1">Forecast!AC6</f>
        <v>2021</v>
      </c>
      <c r="V136" s="3">
        <f ca="1">Forecast!AD6</f>
        <v>2021</v>
      </c>
      <c r="W136" s="3">
        <f ca="1">Forecast!AE6</f>
        <v>2021</v>
      </c>
      <c r="X136" s="3">
        <f ca="1">Forecast!AF6</f>
        <v>2021</v>
      </c>
      <c r="Y136" s="3">
        <f ca="1">Forecast!AG6</f>
        <v>2021</v>
      </c>
      <c r="Z136" s="3">
        <f ca="1">Forecast!AH6</f>
        <v>2021</v>
      </c>
      <c r="AA136" s="3">
        <f ca="1">Forecast!AI6</f>
        <v>2021</v>
      </c>
      <c r="AB136" s="3">
        <f ca="1">Forecast!AJ6</f>
        <v>2022</v>
      </c>
      <c r="AC136" s="3">
        <f ca="1">Forecast!AK6</f>
        <v>2022</v>
      </c>
      <c r="AD136" s="3">
        <f ca="1">Forecast!AL6</f>
        <v>2022</v>
      </c>
      <c r="AE136" s="3">
        <f ca="1">Forecast!AM6</f>
        <v>2022</v>
      </c>
      <c r="AF136" s="3">
        <f ca="1">Forecast!AN6</f>
        <v>2022</v>
      </c>
      <c r="AG136" s="3">
        <f ca="1">Forecast!AO6</f>
        <v>2022</v>
      </c>
      <c r="AH136" s="3">
        <f ca="1">Forecast!AP6</f>
        <v>2022</v>
      </c>
      <c r="AI136" s="3">
        <f ca="1">Forecast!AQ6</f>
        <v>2022</v>
      </c>
      <c r="AJ136" s="3">
        <f ca="1">Forecast!AR6</f>
        <v>2022</v>
      </c>
      <c r="AK136" s="3">
        <f ca="1">Forecast!AS6</f>
        <v>2022</v>
      </c>
      <c r="AL136" s="3">
        <f ca="1">Forecast!AT6</f>
        <v>2022</v>
      </c>
      <c r="AM136" s="3">
        <f ca="1">Forecast!AU6</f>
        <v>2022</v>
      </c>
      <c r="AN136" s="3">
        <f ca="1">Forecast!AV6</f>
        <v>2023</v>
      </c>
      <c r="AO136" s="3">
        <f ca="1">Forecast!AW6</f>
        <v>2023</v>
      </c>
      <c r="AP136" s="3">
        <f ca="1">Forecast!AX6</f>
        <v>2023</v>
      </c>
      <c r="AQ136" s="3">
        <f ca="1">Forecast!AY6</f>
        <v>2023</v>
      </c>
      <c r="AR136" s="3">
        <f ca="1">Forecast!AZ6</f>
        <v>2023</v>
      </c>
      <c r="AS136" s="3">
        <f ca="1">Forecast!BA6</f>
        <v>2023</v>
      </c>
      <c r="AT136" s="3">
        <f ca="1">Forecast!BB6</f>
        <v>2023</v>
      </c>
      <c r="AU136" s="3">
        <f ca="1">Forecast!BC6</f>
        <v>2023</v>
      </c>
      <c r="AV136" s="3">
        <f ca="1">Forecast!BD6</f>
        <v>2023</v>
      </c>
      <c r="AW136" s="3">
        <f ca="1">Forecast!BE6</f>
        <v>2023</v>
      </c>
      <c r="AX136" s="3">
        <f ca="1">Forecast!BF6</f>
        <v>2023</v>
      </c>
    </row>
    <row r="137" spans="2:50">
      <c r="B137" s="2" t="s">
        <v>1</v>
      </c>
      <c r="D137" s="4">
        <f>Forecast!L4</f>
        <v>43861</v>
      </c>
      <c r="E137" s="4">
        <f>Forecast!M4</f>
        <v>43890</v>
      </c>
      <c r="F137" s="4">
        <f>Forecast!N4</f>
        <v>43921</v>
      </c>
      <c r="G137" s="4">
        <f>Forecast!O4</f>
        <v>43951</v>
      </c>
      <c r="H137" s="4">
        <f>Forecast!P4</f>
        <v>43982</v>
      </c>
      <c r="I137" s="4">
        <f>Forecast!Q4</f>
        <v>44012</v>
      </c>
      <c r="J137" s="4">
        <f>Forecast!R4</f>
        <v>44043</v>
      </c>
      <c r="K137" s="4">
        <f>Forecast!S4</f>
        <v>44074</v>
      </c>
      <c r="L137" s="4">
        <f>Forecast!T4</f>
        <v>44104</v>
      </c>
      <c r="M137" s="4">
        <f>Forecast!U4</f>
        <v>44135</v>
      </c>
      <c r="N137" s="4">
        <f>Forecast!V4</f>
        <v>44165</v>
      </c>
      <c r="O137" s="4">
        <f>Forecast!W4</f>
        <v>44196</v>
      </c>
      <c r="P137" s="4">
        <f>Forecast!X4</f>
        <v>44227</v>
      </c>
      <c r="Q137" s="4">
        <f>Forecast!Y4</f>
        <v>44255</v>
      </c>
      <c r="R137" s="4">
        <f>Forecast!Z4</f>
        <v>44286</v>
      </c>
      <c r="S137" s="4">
        <f>Forecast!AA4</f>
        <v>44316</v>
      </c>
      <c r="T137" s="4">
        <f>Forecast!AB4</f>
        <v>44347</v>
      </c>
      <c r="U137" s="4">
        <f>Forecast!AC4</f>
        <v>44377</v>
      </c>
      <c r="V137" s="4">
        <f>Forecast!AD4</f>
        <v>44408</v>
      </c>
      <c r="W137" s="4">
        <f>Forecast!AE4</f>
        <v>44439</v>
      </c>
      <c r="X137" s="4">
        <f>Forecast!AF4</f>
        <v>44469</v>
      </c>
      <c r="Y137" s="4">
        <f>Forecast!AG4</f>
        <v>44500</v>
      </c>
      <c r="Z137" s="4">
        <f>Forecast!AH4</f>
        <v>44530</v>
      </c>
      <c r="AA137" s="4">
        <f>Forecast!AI4</f>
        <v>44561</v>
      </c>
      <c r="AB137" s="4">
        <f>Forecast!AJ4</f>
        <v>44592</v>
      </c>
      <c r="AC137" s="4">
        <f>Forecast!AK4</f>
        <v>44620</v>
      </c>
      <c r="AD137" s="4">
        <f>Forecast!AL4</f>
        <v>44651</v>
      </c>
      <c r="AE137" s="4">
        <f>Forecast!AM4</f>
        <v>44681</v>
      </c>
      <c r="AF137" s="4">
        <f>Forecast!AN4</f>
        <v>44712</v>
      </c>
      <c r="AG137" s="4">
        <f>Forecast!AO4</f>
        <v>44742</v>
      </c>
      <c r="AH137" s="4">
        <f>Forecast!AP4</f>
        <v>44773</v>
      </c>
      <c r="AI137" s="4">
        <f>Forecast!AQ4</f>
        <v>44804</v>
      </c>
      <c r="AJ137" s="4">
        <f>Forecast!AR4</f>
        <v>44834</v>
      </c>
      <c r="AK137" s="4">
        <f>Forecast!AS4</f>
        <v>44865</v>
      </c>
      <c r="AL137" s="4">
        <f>Forecast!AT4</f>
        <v>44895</v>
      </c>
      <c r="AM137" s="4">
        <f>Forecast!AU4</f>
        <v>44926</v>
      </c>
      <c r="AN137" s="4">
        <f>Forecast!AV4</f>
        <v>44957</v>
      </c>
      <c r="AO137" s="4">
        <f>Forecast!AW4</f>
        <v>44985</v>
      </c>
      <c r="AP137" s="4">
        <f>Forecast!AX4</f>
        <v>45016</v>
      </c>
      <c r="AQ137" s="4">
        <f>Forecast!AY4</f>
        <v>45046</v>
      </c>
      <c r="AR137" s="4">
        <f>Forecast!AZ4</f>
        <v>45077</v>
      </c>
      <c r="AS137" s="4">
        <f>Forecast!BA4</f>
        <v>45107</v>
      </c>
      <c r="AT137" s="4">
        <f>Forecast!BB4</f>
        <v>45138</v>
      </c>
      <c r="AU137" s="4">
        <f>Forecast!BC4</f>
        <v>45169</v>
      </c>
      <c r="AV137" s="4">
        <f>Forecast!BD4</f>
        <v>45199</v>
      </c>
      <c r="AW137" s="4">
        <f>Forecast!BE4</f>
        <v>45230</v>
      </c>
      <c r="AX137" s="4">
        <f>Forecast!BF4</f>
        <v>45260</v>
      </c>
    </row>
    <row r="138" spans="2:50">
      <c r="B138" s="5" t="s">
        <v>2</v>
      </c>
      <c r="C138" s="5"/>
      <c r="D138" s="6">
        <v>1</v>
      </c>
      <c r="E138" s="5">
        <f>D138+1</f>
        <v>2</v>
      </c>
      <c r="F138" s="5">
        <f t="shared" ref="F138:AX138" si="10">E138+1</f>
        <v>3</v>
      </c>
      <c r="G138" s="5">
        <f t="shared" si="10"/>
        <v>4</v>
      </c>
      <c r="H138" s="5">
        <f t="shared" si="10"/>
        <v>5</v>
      </c>
      <c r="I138" s="5">
        <f t="shared" si="10"/>
        <v>6</v>
      </c>
      <c r="J138" s="5">
        <f t="shared" si="10"/>
        <v>7</v>
      </c>
      <c r="K138" s="5">
        <f t="shared" si="10"/>
        <v>8</v>
      </c>
      <c r="L138" s="5">
        <f t="shared" si="10"/>
        <v>9</v>
      </c>
      <c r="M138" s="5">
        <f t="shared" si="10"/>
        <v>10</v>
      </c>
      <c r="N138" s="5">
        <f t="shared" si="10"/>
        <v>11</v>
      </c>
      <c r="O138" s="5">
        <f t="shared" si="10"/>
        <v>12</v>
      </c>
      <c r="P138" s="5">
        <f t="shared" si="10"/>
        <v>13</v>
      </c>
      <c r="Q138" s="5">
        <f t="shared" si="10"/>
        <v>14</v>
      </c>
      <c r="R138" s="5">
        <f t="shared" si="10"/>
        <v>15</v>
      </c>
      <c r="S138" s="5">
        <f t="shared" si="10"/>
        <v>16</v>
      </c>
      <c r="T138" s="5">
        <f t="shared" si="10"/>
        <v>17</v>
      </c>
      <c r="U138" s="5">
        <f t="shared" si="10"/>
        <v>18</v>
      </c>
      <c r="V138" s="5">
        <f t="shared" si="10"/>
        <v>19</v>
      </c>
      <c r="W138" s="5">
        <f t="shared" si="10"/>
        <v>20</v>
      </c>
      <c r="X138" s="5">
        <f t="shared" si="10"/>
        <v>21</v>
      </c>
      <c r="Y138" s="5">
        <f t="shared" si="10"/>
        <v>22</v>
      </c>
      <c r="Z138" s="5">
        <f t="shared" si="10"/>
        <v>23</v>
      </c>
      <c r="AA138" s="5">
        <f t="shared" si="10"/>
        <v>24</v>
      </c>
      <c r="AB138" s="5">
        <f t="shared" si="10"/>
        <v>25</v>
      </c>
      <c r="AC138" s="5">
        <f t="shared" si="10"/>
        <v>26</v>
      </c>
      <c r="AD138" s="5">
        <f t="shared" si="10"/>
        <v>27</v>
      </c>
      <c r="AE138" s="5">
        <f t="shared" si="10"/>
        <v>28</v>
      </c>
      <c r="AF138" s="5">
        <f t="shared" si="10"/>
        <v>29</v>
      </c>
      <c r="AG138" s="5">
        <f t="shared" si="10"/>
        <v>30</v>
      </c>
      <c r="AH138" s="5">
        <f t="shared" si="10"/>
        <v>31</v>
      </c>
      <c r="AI138" s="5">
        <f t="shared" si="10"/>
        <v>32</v>
      </c>
      <c r="AJ138" s="5">
        <f t="shared" si="10"/>
        <v>33</v>
      </c>
      <c r="AK138" s="5">
        <f t="shared" si="10"/>
        <v>34</v>
      </c>
      <c r="AL138" s="5">
        <f t="shared" si="10"/>
        <v>35</v>
      </c>
      <c r="AM138" s="5">
        <f t="shared" si="10"/>
        <v>36</v>
      </c>
      <c r="AN138" s="5">
        <f t="shared" si="10"/>
        <v>37</v>
      </c>
      <c r="AO138" s="5">
        <f t="shared" si="10"/>
        <v>38</v>
      </c>
      <c r="AP138" s="5">
        <f t="shared" si="10"/>
        <v>39</v>
      </c>
      <c r="AQ138" s="5">
        <f t="shared" si="10"/>
        <v>40</v>
      </c>
      <c r="AR138" s="5">
        <f t="shared" si="10"/>
        <v>41</v>
      </c>
      <c r="AS138" s="5">
        <f t="shared" si="10"/>
        <v>42</v>
      </c>
      <c r="AT138" s="5">
        <f t="shared" si="10"/>
        <v>43</v>
      </c>
      <c r="AU138" s="5">
        <f t="shared" si="10"/>
        <v>44</v>
      </c>
      <c r="AV138" s="5">
        <f t="shared" si="10"/>
        <v>45</v>
      </c>
      <c r="AW138" s="5">
        <f t="shared" si="10"/>
        <v>46</v>
      </c>
      <c r="AX138" s="5">
        <f t="shared" si="10"/>
        <v>47</v>
      </c>
    </row>
    <row r="140" spans="2:50">
      <c r="B140" s="12" t="s">
        <v>193</v>
      </c>
    </row>
    <row r="141" spans="2:50">
      <c r="B141" s="2" t="s">
        <v>62</v>
      </c>
      <c r="C141" s="26" t="s">
        <v>196</v>
      </c>
      <c r="D141" s="2">
        <f ca="1">Statements!L15</f>
        <v>0</v>
      </c>
      <c r="E141" s="2">
        <f ca="1">Statements!M15</f>
        <v>0</v>
      </c>
      <c r="F141" s="2">
        <f ca="1">Statements!N15</f>
        <v>0</v>
      </c>
      <c r="G141" s="2">
        <f ca="1">Statements!O15</f>
        <v>0</v>
      </c>
      <c r="H141" s="2">
        <f ca="1">Statements!P15</f>
        <v>0</v>
      </c>
      <c r="I141" s="2">
        <f ca="1">Statements!Q15</f>
        <v>0</v>
      </c>
      <c r="J141" s="2">
        <f ca="1">Statements!R15</f>
        <v>0</v>
      </c>
      <c r="K141" s="2">
        <f ca="1">Statements!S15</f>
        <v>0</v>
      </c>
      <c r="L141" s="2">
        <f ca="1">Statements!T15</f>
        <v>0</v>
      </c>
      <c r="M141" s="2">
        <f ca="1">Statements!U15</f>
        <v>0</v>
      </c>
      <c r="N141" s="2">
        <f ca="1">Statements!V15</f>
        <v>0</v>
      </c>
      <c r="O141" s="2">
        <f ca="1">Statements!W15</f>
        <v>0</v>
      </c>
      <c r="P141" s="2">
        <f ca="1">Statements!X15</f>
        <v>0</v>
      </c>
      <c r="Q141" s="2">
        <f ca="1">Statements!Y15</f>
        <v>0</v>
      </c>
      <c r="R141" s="2">
        <f ca="1">Statements!Z15</f>
        <v>0</v>
      </c>
      <c r="S141" s="2">
        <f ca="1">Statements!AA15</f>
        <v>0</v>
      </c>
      <c r="T141" s="2">
        <f ca="1">Statements!AB15</f>
        <v>0</v>
      </c>
      <c r="U141" s="2">
        <f ca="1">Statements!AC15</f>
        <v>0</v>
      </c>
      <c r="V141" s="2">
        <f ca="1">Statements!AD15</f>
        <v>0</v>
      </c>
      <c r="W141" s="2">
        <f ca="1">Statements!AE15</f>
        <v>0</v>
      </c>
      <c r="X141" s="2">
        <f ca="1">Statements!AF15</f>
        <v>0</v>
      </c>
      <c r="Y141" s="2">
        <f ca="1">Statements!AG15</f>
        <v>0</v>
      </c>
      <c r="Z141" s="2">
        <f ca="1">Statements!AH15</f>
        <v>0</v>
      </c>
      <c r="AA141" s="2">
        <f ca="1">Statements!AI15</f>
        <v>0</v>
      </c>
      <c r="AB141" s="2">
        <f ca="1">Statements!AJ15</f>
        <v>0</v>
      </c>
      <c r="AC141" s="2">
        <f ca="1">Statements!AK15</f>
        <v>0</v>
      </c>
      <c r="AD141" s="2">
        <f ca="1">Statements!AL15</f>
        <v>0</v>
      </c>
      <c r="AE141" s="2">
        <f ca="1">Statements!AM15</f>
        <v>0</v>
      </c>
      <c r="AF141" s="2">
        <f ca="1">Statements!AN15</f>
        <v>0</v>
      </c>
      <c r="AG141" s="2">
        <f ca="1">Statements!AO15</f>
        <v>0</v>
      </c>
      <c r="AH141" s="2">
        <f ca="1">Statements!AP15</f>
        <v>0</v>
      </c>
      <c r="AI141" s="2">
        <f ca="1">Statements!AQ15</f>
        <v>0</v>
      </c>
      <c r="AJ141" s="2">
        <f ca="1">Statements!AR15</f>
        <v>0</v>
      </c>
      <c r="AK141" s="2">
        <f ca="1">Statements!AS15</f>
        <v>0</v>
      </c>
      <c r="AL141" s="2">
        <f ca="1">Statements!AT15</f>
        <v>0</v>
      </c>
      <c r="AM141" s="2">
        <f ca="1">Statements!AU15</f>
        <v>0</v>
      </c>
      <c r="AN141" s="2">
        <f ca="1">Statements!AV15</f>
        <v>0</v>
      </c>
      <c r="AO141" s="2">
        <f ca="1">Statements!AW15</f>
        <v>0</v>
      </c>
      <c r="AP141" s="2">
        <f ca="1">Statements!AX15</f>
        <v>0</v>
      </c>
      <c r="AQ141" s="2">
        <f ca="1">Statements!AY15</f>
        <v>0</v>
      </c>
      <c r="AR141" s="2">
        <f ca="1">Statements!AZ15</f>
        <v>0</v>
      </c>
      <c r="AS141" s="2">
        <f ca="1">Statements!BA15</f>
        <v>0</v>
      </c>
      <c r="AT141" s="2">
        <f ca="1">Statements!BB15</f>
        <v>0</v>
      </c>
      <c r="AU141" s="2">
        <f ca="1">Statements!BC15</f>
        <v>0</v>
      </c>
      <c r="AV141" s="2">
        <f ca="1">Statements!BD15</f>
        <v>0</v>
      </c>
      <c r="AW141" s="2">
        <f ca="1">Statements!BE15</f>
        <v>0</v>
      </c>
      <c r="AX141" s="2">
        <f ca="1">Statements!BF15</f>
        <v>0</v>
      </c>
    </row>
    <row r="142" spans="2:50">
      <c r="B142" s="105" t="s">
        <v>194</v>
      </c>
      <c r="C142" s="26" t="s">
        <v>195</v>
      </c>
      <c r="D142" s="35">
        <v>0</v>
      </c>
      <c r="E142" s="35">
        <v>0</v>
      </c>
      <c r="F142" s="35">
        <v>0</v>
      </c>
      <c r="G142" s="35">
        <v>0</v>
      </c>
      <c r="H142" s="35">
        <v>0</v>
      </c>
      <c r="I142" s="35">
        <v>0</v>
      </c>
      <c r="J142" s="35">
        <v>0</v>
      </c>
      <c r="K142" s="35">
        <v>0</v>
      </c>
      <c r="L142" s="35">
        <v>0</v>
      </c>
      <c r="M142" s="35">
        <v>0</v>
      </c>
      <c r="N142" s="35">
        <v>0</v>
      </c>
      <c r="O142" s="35">
        <v>0</v>
      </c>
      <c r="P142" s="35">
        <v>0</v>
      </c>
      <c r="Q142" s="35">
        <v>0</v>
      </c>
      <c r="R142" s="35">
        <v>0</v>
      </c>
      <c r="S142" s="35">
        <v>0</v>
      </c>
      <c r="T142" s="35">
        <v>0</v>
      </c>
      <c r="U142" s="35">
        <v>0</v>
      </c>
      <c r="V142" s="35">
        <v>0</v>
      </c>
      <c r="W142" s="35">
        <v>0</v>
      </c>
      <c r="X142" s="35">
        <v>0</v>
      </c>
      <c r="Y142" s="35">
        <v>0</v>
      </c>
      <c r="Z142" s="35">
        <v>0</v>
      </c>
      <c r="AA142" s="35">
        <v>0</v>
      </c>
      <c r="AB142" s="35">
        <v>0</v>
      </c>
      <c r="AC142" s="35">
        <v>0</v>
      </c>
      <c r="AD142" s="35">
        <v>0</v>
      </c>
      <c r="AE142" s="35">
        <v>0</v>
      </c>
      <c r="AF142" s="35">
        <v>0</v>
      </c>
      <c r="AG142" s="35">
        <v>0</v>
      </c>
      <c r="AH142" s="35">
        <v>0</v>
      </c>
      <c r="AI142" s="35">
        <v>0</v>
      </c>
      <c r="AJ142" s="35">
        <v>0</v>
      </c>
      <c r="AK142" s="35">
        <v>0</v>
      </c>
      <c r="AL142" s="35">
        <v>0</v>
      </c>
      <c r="AM142" s="35">
        <v>0</v>
      </c>
      <c r="AN142" s="35">
        <v>0</v>
      </c>
      <c r="AO142" s="35">
        <v>0</v>
      </c>
      <c r="AP142" s="35">
        <v>0</v>
      </c>
      <c r="AQ142" s="35">
        <v>0</v>
      </c>
      <c r="AR142" s="35">
        <v>0</v>
      </c>
      <c r="AS142" s="35">
        <v>0</v>
      </c>
      <c r="AT142" s="35">
        <v>0</v>
      </c>
      <c r="AU142" s="35">
        <v>0</v>
      </c>
      <c r="AV142" s="35">
        <v>0</v>
      </c>
      <c r="AW142" s="35">
        <v>0</v>
      </c>
      <c r="AX142" s="35">
        <v>0</v>
      </c>
    </row>
    <row r="143" spans="2:50">
      <c r="B143" s="105" t="s">
        <v>194</v>
      </c>
      <c r="C143" s="26" t="s">
        <v>195</v>
      </c>
      <c r="D143" s="35">
        <v>0</v>
      </c>
      <c r="E143" s="35">
        <v>0</v>
      </c>
      <c r="F143" s="35">
        <v>0</v>
      </c>
      <c r="G143" s="35">
        <v>0</v>
      </c>
      <c r="H143" s="35">
        <v>0</v>
      </c>
      <c r="I143" s="35">
        <v>0</v>
      </c>
      <c r="J143" s="35">
        <v>0</v>
      </c>
      <c r="K143" s="35">
        <v>0</v>
      </c>
      <c r="L143" s="35">
        <v>0</v>
      </c>
      <c r="M143" s="35">
        <v>0</v>
      </c>
      <c r="N143" s="35">
        <v>0</v>
      </c>
      <c r="O143" s="35">
        <v>0</v>
      </c>
      <c r="P143" s="35">
        <v>0</v>
      </c>
      <c r="Q143" s="35">
        <v>0</v>
      </c>
      <c r="R143" s="35">
        <v>0</v>
      </c>
      <c r="S143" s="35">
        <v>0</v>
      </c>
      <c r="T143" s="35">
        <v>0</v>
      </c>
      <c r="U143" s="35">
        <v>0</v>
      </c>
      <c r="V143" s="35">
        <v>0</v>
      </c>
      <c r="W143" s="35">
        <v>0</v>
      </c>
      <c r="X143" s="35">
        <v>0</v>
      </c>
      <c r="Y143" s="35">
        <v>0</v>
      </c>
      <c r="Z143" s="35">
        <v>0</v>
      </c>
      <c r="AA143" s="35">
        <v>0</v>
      </c>
      <c r="AB143" s="35">
        <v>0</v>
      </c>
      <c r="AC143" s="35">
        <v>0</v>
      </c>
      <c r="AD143" s="35">
        <v>0</v>
      </c>
      <c r="AE143" s="35">
        <v>0</v>
      </c>
      <c r="AF143" s="35">
        <v>0</v>
      </c>
      <c r="AG143" s="35">
        <v>0</v>
      </c>
      <c r="AH143" s="35">
        <v>0</v>
      </c>
      <c r="AI143" s="35">
        <v>0</v>
      </c>
      <c r="AJ143" s="35">
        <v>0</v>
      </c>
      <c r="AK143" s="35">
        <v>0</v>
      </c>
      <c r="AL143" s="35">
        <v>0</v>
      </c>
      <c r="AM143" s="35">
        <v>0</v>
      </c>
      <c r="AN143" s="35">
        <v>0</v>
      </c>
      <c r="AO143" s="35">
        <v>0</v>
      </c>
      <c r="AP143" s="35">
        <v>0</v>
      </c>
      <c r="AQ143" s="35">
        <v>0</v>
      </c>
      <c r="AR143" s="35">
        <v>0</v>
      </c>
      <c r="AS143" s="35">
        <v>0</v>
      </c>
      <c r="AT143" s="35">
        <v>0</v>
      </c>
      <c r="AU143" s="35">
        <v>0</v>
      </c>
      <c r="AV143" s="35">
        <v>0</v>
      </c>
      <c r="AW143" s="35">
        <v>0</v>
      </c>
      <c r="AX143" s="35">
        <v>0</v>
      </c>
    </row>
    <row r="145" spans="2:50">
      <c r="B145" s="12" t="s">
        <v>197</v>
      </c>
    </row>
    <row r="146" spans="2:50">
      <c r="B146" s="105" t="s">
        <v>62</v>
      </c>
      <c r="C146" s="2" t="s">
        <v>198</v>
      </c>
      <c r="D146" s="2">
        <f ca="1">INDEX(D141:D143,MATCH($B146,$B141:$B143,0))</f>
        <v>0</v>
      </c>
      <c r="E146" s="2">
        <f t="shared" ref="E146:AX146" ca="1" si="11">INDEX(E141:E143,MATCH($B146,$B141:$B143,0))</f>
        <v>0</v>
      </c>
      <c r="F146" s="2">
        <f t="shared" ca="1" si="11"/>
        <v>0</v>
      </c>
      <c r="G146" s="2">
        <f t="shared" ca="1" si="11"/>
        <v>0</v>
      </c>
      <c r="H146" s="2">
        <f t="shared" ca="1" si="11"/>
        <v>0</v>
      </c>
      <c r="I146" s="2">
        <f t="shared" ca="1" si="11"/>
        <v>0</v>
      </c>
      <c r="J146" s="2">
        <f t="shared" ca="1" si="11"/>
        <v>0</v>
      </c>
      <c r="K146" s="2">
        <f t="shared" ca="1" si="11"/>
        <v>0</v>
      </c>
      <c r="L146" s="2">
        <f t="shared" ca="1" si="11"/>
        <v>0</v>
      </c>
      <c r="M146" s="2">
        <f t="shared" ca="1" si="11"/>
        <v>0</v>
      </c>
      <c r="N146" s="2">
        <f t="shared" ca="1" si="11"/>
        <v>0</v>
      </c>
      <c r="O146" s="2">
        <f t="shared" ca="1" si="11"/>
        <v>0</v>
      </c>
      <c r="P146" s="2">
        <f t="shared" ca="1" si="11"/>
        <v>0</v>
      </c>
      <c r="Q146" s="2">
        <f t="shared" ca="1" si="11"/>
        <v>0</v>
      </c>
      <c r="R146" s="2">
        <f t="shared" ca="1" si="11"/>
        <v>0</v>
      </c>
      <c r="S146" s="2">
        <f t="shared" ca="1" si="11"/>
        <v>0</v>
      </c>
      <c r="T146" s="2">
        <f t="shared" ca="1" si="11"/>
        <v>0</v>
      </c>
      <c r="U146" s="2">
        <f t="shared" ca="1" si="11"/>
        <v>0</v>
      </c>
      <c r="V146" s="2">
        <f t="shared" ca="1" si="11"/>
        <v>0</v>
      </c>
      <c r="W146" s="2">
        <f t="shared" ca="1" si="11"/>
        <v>0</v>
      </c>
      <c r="X146" s="2">
        <f t="shared" ca="1" si="11"/>
        <v>0</v>
      </c>
      <c r="Y146" s="2">
        <f t="shared" ca="1" si="11"/>
        <v>0</v>
      </c>
      <c r="Z146" s="2">
        <f t="shared" ca="1" si="11"/>
        <v>0</v>
      </c>
      <c r="AA146" s="2">
        <f t="shared" ca="1" si="11"/>
        <v>0</v>
      </c>
      <c r="AB146" s="2">
        <f t="shared" ca="1" si="11"/>
        <v>0</v>
      </c>
      <c r="AC146" s="2">
        <f t="shared" ca="1" si="11"/>
        <v>0</v>
      </c>
      <c r="AD146" s="2">
        <f t="shared" ca="1" si="11"/>
        <v>0</v>
      </c>
      <c r="AE146" s="2">
        <f t="shared" ca="1" si="11"/>
        <v>0</v>
      </c>
      <c r="AF146" s="2">
        <f t="shared" ca="1" si="11"/>
        <v>0</v>
      </c>
      <c r="AG146" s="2">
        <f t="shared" ca="1" si="11"/>
        <v>0</v>
      </c>
      <c r="AH146" s="2">
        <f t="shared" ca="1" si="11"/>
        <v>0</v>
      </c>
      <c r="AI146" s="2">
        <f t="shared" ca="1" si="11"/>
        <v>0</v>
      </c>
      <c r="AJ146" s="2">
        <f t="shared" ca="1" si="11"/>
        <v>0</v>
      </c>
      <c r="AK146" s="2">
        <f t="shared" ca="1" si="11"/>
        <v>0</v>
      </c>
      <c r="AL146" s="2">
        <f t="shared" ca="1" si="11"/>
        <v>0</v>
      </c>
      <c r="AM146" s="2">
        <f t="shared" ca="1" si="11"/>
        <v>0</v>
      </c>
      <c r="AN146" s="2">
        <f t="shared" ca="1" si="11"/>
        <v>0</v>
      </c>
      <c r="AO146" s="2">
        <f t="shared" ca="1" si="11"/>
        <v>0</v>
      </c>
      <c r="AP146" s="2">
        <f t="shared" ca="1" si="11"/>
        <v>0</v>
      </c>
      <c r="AQ146" s="2">
        <f t="shared" ca="1" si="11"/>
        <v>0</v>
      </c>
      <c r="AR146" s="2">
        <f t="shared" ca="1" si="11"/>
        <v>0</v>
      </c>
      <c r="AS146" s="2">
        <f t="shared" ca="1" si="11"/>
        <v>0</v>
      </c>
      <c r="AT146" s="2">
        <f t="shared" ca="1" si="11"/>
        <v>0</v>
      </c>
      <c r="AU146" s="2">
        <f t="shared" ca="1" si="11"/>
        <v>0</v>
      </c>
      <c r="AV146" s="2">
        <f t="shared" ca="1" si="11"/>
        <v>0</v>
      </c>
      <c r="AW146" s="2">
        <f t="shared" ca="1" si="11"/>
        <v>0</v>
      </c>
      <c r="AX146" s="2">
        <f t="shared" ca="1" si="11"/>
        <v>0</v>
      </c>
    </row>
    <row r="147" spans="2:50" s="7" customFormat="1">
      <c r="B147" s="7" t="s">
        <v>191</v>
      </c>
      <c r="C147" s="26" t="s">
        <v>196</v>
      </c>
      <c r="D147" s="104">
        <f>1-Forecast!L413</f>
        <v>1</v>
      </c>
      <c r="E147" s="104">
        <f>1-Forecast!M413</f>
        <v>1</v>
      </c>
      <c r="F147" s="104">
        <f>1-Forecast!N413</f>
        <v>1</v>
      </c>
      <c r="G147" s="104">
        <f>1-Forecast!O413</f>
        <v>1</v>
      </c>
      <c r="H147" s="104">
        <f>1-Forecast!P413</f>
        <v>1</v>
      </c>
      <c r="I147" s="104">
        <f>1-Forecast!Q413</f>
        <v>1</v>
      </c>
      <c r="J147" s="104">
        <f>1-Forecast!R413</f>
        <v>1</v>
      </c>
      <c r="K147" s="104">
        <f>1-Forecast!S413</f>
        <v>1</v>
      </c>
      <c r="L147" s="104">
        <f>1-Forecast!T413</f>
        <v>1</v>
      </c>
      <c r="M147" s="104">
        <f>1-Forecast!U413</f>
        <v>1</v>
      </c>
      <c r="N147" s="104">
        <f>1-Forecast!V413</f>
        <v>1</v>
      </c>
      <c r="O147" s="104">
        <f>1-Forecast!W413</f>
        <v>1</v>
      </c>
      <c r="P147" s="104">
        <f>1-Forecast!X413</f>
        <v>1</v>
      </c>
      <c r="Q147" s="104">
        <f>1-Forecast!Y413</f>
        <v>1</v>
      </c>
      <c r="R147" s="104">
        <f>1-Forecast!Z413</f>
        <v>1</v>
      </c>
      <c r="S147" s="104">
        <f>1-Forecast!AA413</f>
        <v>1</v>
      </c>
      <c r="T147" s="104">
        <f>1-Forecast!AB413</f>
        <v>1</v>
      </c>
      <c r="U147" s="104">
        <f>1-Forecast!AC413</f>
        <v>1</v>
      </c>
      <c r="V147" s="104">
        <f>1-Forecast!AD413</f>
        <v>1</v>
      </c>
      <c r="W147" s="104">
        <f>1-Forecast!AE413</f>
        <v>1</v>
      </c>
      <c r="X147" s="104">
        <f>1-Forecast!AF413</f>
        <v>1</v>
      </c>
      <c r="Y147" s="104">
        <f>1-Forecast!AG413</f>
        <v>1</v>
      </c>
      <c r="Z147" s="104">
        <f>1-Forecast!AH413</f>
        <v>1</v>
      </c>
      <c r="AA147" s="104">
        <f>1-Forecast!AI413</f>
        <v>1</v>
      </c>
      <c r="AB147" s="104">
        <f>1-Forecast!AJ413</f>
        <v>1</v>
      </c>
      <c r="AC147" s="104">
        <f>1-Forecast!AK413</f>
        <v>1</v>
      </c>
      <c r="AD147" s="104">
        <f>1-Forecast!AL413</f>
        <v>1</v>
      </c>
      <c r="AE147" s="104">
        <f>1-Forecast!AM413</f>
        <v>1</v>
      </c>
      <c r="AF147" s="104">
        <f>1-Forecast!AN413</f>
        <v>1</v>
      </c>
      <c r="AG147" s="104">
        <f>1-Forecast!AO413</f>
        <v>1</v>
      </c>
      <c r="AH147" s="104">
        <f>1-Forecast!AP413</f>
        <v>1</v>
      </c>
      <c r="AI147" s="104">
        <f>1-Forecast!AQ413</f>
        <v>1</v>
      </c>
      <c r="AJ147" s="104">
        <f>1-Forecast!AR413</f>
        <v>1</v>
      </c>
      <c r="AK147" s="104">
        <f>1-Forecast!AS413</f>
        <v>1</v>
      </c>
      <c r="AL147" s="104">
        <f>1-Forecast!AT413</f>
        <v>1</v>
      </c>
      <c r="AM147" s="104">
        <f>1-Forecast!AU413</f>
        <v>1</v>
      </c>
      <c r="AN147" s="104">
        <f>1-Forecast!AV413</f>
        <v>1</v>
      </c>
      <c r="AO147" s="104">
        <f>1-Forecast!AW413</f>
        <v>1</v>
      </c>
      <c r="AP147" s="104">
        <f>1-Forecast!AX413</f>
        <v>1</v>
      </c>
      <c r="AQ147" s="104">
        <f>1-Forecast!AY413</f>
        <v>1</v>
      </c>
      <c r="AR147" s="104">
        <f>1-Forecast!AZ413</f>
        <v>1</v>
      </c>
      <c r="AS147" s="104">
        <f>1-Forecast!BA413</f>
        <v>1</v>
      </c>
      <c r="AT147" s="104">
        <f>1-Forecast!BB413</f>
        <v>1</v>
      </c>
      <c r="AU147" s="104">
        <f>1-Forecast!BC413</f>
        <v>1</v>
      </c>
      <c r="AV147" s="104">
        <f>1-Forecast!BD413</f>
        <v>1</v>
      </c>
      <c r="AW147" s="104">
        <f>1-Forecast!BE413</f>
        <v>1</v>
      </c>
      <c r="AX147" s="104">
        <f>1-Forecast!BF413</f>
        <v>1</v>
      </c>
    </row>
    <row r="148" spans="2:50" s="7" customFormat="1">
      <c r="B148" s="7" t="s">
        <v>192</v>
      </c>
      <c r="C148" s="26" t="s">
        <v>196</v>
      </c>
      <c r="D148" s="7">
        <f ca="1">Forecast!L319</f>
        <v>0</v>
      </c>
      <c r="E148" s="7">
        <f ca="1">Forecast!M319</f>
        <v>0</v>
      </c>
      <c r="F148" s="7">
        <f ca="1">Forecast!N319</f>
        <v>0</v>
      </c>
      <c r="G148" s="7">
        <f ca="1">Forecast!O319</f>
        <v>0</v>
      </c>
      <c r="H148" s="7">
        <f ca="1">Forecast!P319</f>
        <v>0</v>
      </c>
      <c r="I148" s="7">
        <f ca="1">Forecast!Q319</f>
        <v>0</v>
      </c>
      <c r="J148" s="7">
        <f ca="1">Forecast!R319</f>
        <v>0</v>
      </c>
      <c r="K148" s="7">
        <f ca="1">Forecast!S319</f>
        <v>0</v>
      </c>
      <c r="L148" s="7">
        <f ca="1">Forecast!T319</f>
        <v>0</v>
      </c>
      <c r="M148" s="7">
        <f ca="1">Forecast!U319</f>
        <v>0</v>
      </c>
      <c r="N148" s="7">
        <f ca="1">Forecast!V319</f>
        <v>0</v>
      </c>
      <c r="O148" s="7">
        <f ca="1">Forecast!W319</f>
        <v>0</v>
      </c>
      <c r="P148" s="7">
        <f ca="1">Forecast!X319</f>
        <v>0</v>
      </c>
      <c r="Q148" s="7">
        <f ca="1">Forecast!Y319</f>
        <v>0</v>
      </c>
      <c r="R148" s="7">
        <f ca="1">Forecast!Z319</f>
        <v>0</v>
      </c>
      <c r="S148" s="7">
        <f ca="1">Forecast!AA319</f>
        <v>0</v>
      </c>
      <c r="T148" s="7">
        <f ca="1">Forecast!AB319</f>
        <v>0</v>
      </c>
      <c r="U148" s="7">
        <f ca="1">Forecast!AC319</f>
        <v>0</v>
      </c>
      <c r="V148" s="7">
        <f ca="1">Forecast!AD319</f>
        <v>0</v>
      </c>
      <c r="W148" s="7">
        <f ca="1">Forecast!AE319</f>
        <v>0</v>
      </c>
      <c r="X148" s="7">
        <f ca="1">Forecast!AF319</f>
        <v>0</v>
      </c>
      <c r="Y148" s="7">
        <f ca="1">Forecast!AG319</f>
        <v>0</v>
      </c>
      <c r="Z148" s="7">
        <f ca="1">Forecast!AH319</f>
        <v>0</v>
      </c>
      <c r="AA148" s="7">
        <f ca="1">Forecast!AI319</f>
        <v>0</v>
      </c>
      <c r="AB148" s="7">
        <f ca="1">Forecast!AJ319</f>
        <v>0</v>
      </c>
      <c r="AC148" s="7">
        <f ca="1">Forecast!AK319</f>
        <v>0</v>
      </c>
      <c r="AD148" s="7">
        <f ca="1">Forecast!AL319</f>
        <v>0</v>
      </c>
      <c r="AE148" s="7">
        <f ca="1">Forecast!AM319</f>
        <v>0</v>
      </c>
      <c r="AF148" s="7">
        <f ca="1">Forecast!AN319</f>
        <v>0</v>
      </c>
      <c r="AG148" s="7">
        <f ca="1">Forecast!AO319</f>
        <v>0</v>
      </c>
      <c r="AH148" s="7">
        <f ca="1">Forecast!AP319</f>
        <v>0</v>
      </c>
      <c r="AI148" s="7">
        <f ca="1">Forecast!AQ319</f>
        <v>0</v>
      </c>
      <c r="AJ148" s="7">
        <f ca="1">Forecast!AR319</f>
        <v>0</v>
      </c>
      <c r="AK148" s="7">
        <f ca="1">Forecast!AS319</f>
        <v>0</v>
      </c>
      <c r="AL148" s="7">
        <f ca="1">Forecast!AT319</f>
        <v>0</v>
      </c>
      <c r="AM148" s="7">
        <f ca="1">Forecast!AU319</f>
        <v>0</v>
      </c>
      <c r="AN148" s="7">
        <f ca="1">Forecast!AV319</f>
        <v>0</v>
      </c>
      <c r="AO148" s="7">
        <f ca="1">Forecast!AW319</f>
        <v>0</v>
      </c>
      <c r="AP148" s="7">
        <f ca="1">Forecast!AX319</f>
        <v>0</v>
      </c>
      <c r="AQ148" s="7">
        <f ca="1">Forecast!AY319</f>
        <v>0</v>
      </c>
      <c r="AR148" s="7">
        <f ca="1">Forecast!AZ319</f>
        <v>0</v>
      </c>
      <c r="AS148" s="7">
        <f ca="1">Forecast!BA319</f>
        <v>0</v>
      </c>
      <c r="AT148" s="7">
        <f ca="1">Forecast!BB319</f>
        <v>0</v>
      </c>
      <c r="AU148" s="7">
        <f ca="1">Forecast!BC319</f>
        <v>0</v>
      </c>
      <c r="AV148" s="7">
        <f ca="1">Forecast!BD319</f>
        <v>0</v>
      </c>
      <c r="AW148" s="7">
        <f ca="1">Forecast!BE319</f>
        <v>0</v>
      </c>
      <c r="AX148" s="7">
        <f ca="1">Forecast!BF319</f>
        <v>0</v>
      </c>
    </row>
    <row r="149" spans="2:50" s="7" customFormat="1"/>
    <row r="150" spans="2:50" s="7" customFormat="1"/>
    <row r="179" spans="2:2">
      <c r="B179" s="2" t="s">
        <v>225</v>
      </c>
    </row>
  </sheetData>
  <dataValidations count="1">
    <dataValidation type="list" allowBlank="1" showInputMessage="1" showErrorMessage="1" sqref="B146" xr:uid="{00000000-0002-0000-0600-000000000000}">
      <formula1>$B$141:$B$143</formula1>
    </dataValidation>
  </dataValidations>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C4A200-404B-3D45-9B7D-AF66E258A5A8}">
  <dimension ref="B2:CB172"/>
  <sheetViews>
    <sheetView showGridLines="0" workbookViewId="0">
      <pane xSplit="3" ySplit="4" topLeftCell="D5" activePane="bottomRight" state="frozen"/>
      <selection activeCell="L115" sqref="L115"/>
      <selection pane="topRight" activeCell="L115" sqref="L115"/>
      <selection pane="bottomLeft" activeCell="L115" sqref="L115"/>
      <selection pane="bottomRight" activeCell="K46" sqref="K46"/>
    </sheetView>
  </sheetViews>
  <sheetFormatPr baseColWidth="10" defaultColWidth="10.796875" defaultRowHeight="17" outlineLevelRow="1" outlineLevelCol="1"/>
  <cols>
    <col min="1" max="1" width="3.796875" style="25" customWidth="1"/>
    <col min="2" max="2" width="33.59765625" style="26" customWidth="1"/>
    <col min="3" max="3" width="7.3984375" style="30" customWidth="1"/>
    <col min="4" max="9" width="6.3984375" style="26" customWidth="1" outlineLevel="1"/>
    <col min="10" max="10" width="6.3984375" style="26" customWidth="1"/>
    <col min="11" max="11" width="16" style="26" customWidth="1" outlineLevel="1"/>
    <col min="12" max="58" width="16" style="25" customWidth="1" outlineLevel="1"/>
    <col min="59" max="59" width="16" style="25" customWidth="1"/>
    <col min="60" max="75" width="16" style="25" customWidth="1" outlineLevel="1"/>
    <col min="76" max="80" width="16" style="25" customWidth="1"/>
    <col min="81" max="16384" width="10.796875" style="25"/>
  </cols>
  <sheetData>
    <row r="2" spans="2:80">
      <c r="B2" s="37" t="s">
        <v>330</v>
      </c>
    </row>
    <row r="3" spans="2:80">
      <c r="B3" s="37"/>
    </row>
    <row r="4" spans="2:80">
      <c r="B4" s="174" t="s">
        <v>1</v>
      </c>
      <c r="C4" s="175" t="s">
        <v>33</v>
      </c>
      <c r="D4" s="165" t="s">
        <v>34</v>
      </c>
      <c r="E4" s="165"/>
      <c r="F4" s="165"/>
      <c r="G4" s="165"/>
      <c r="H4" s="165"/>
      <c r="I4" s="174"/>
      <c r="J4" s="174"/>
      <c r="K4" s="176"/>
      <c r="L4" s="176">
        <f>Forecast!L4</f>
        <v>43861</v>
      </c>
      <c r="M4" s="176">
        <f>Forecast!M4</f>
        <v>43890</v>
      </c>
      <c r="N4" s="176">
        <f>Forecast!N4</f>
        <v>43921</v>
      </c>
      <c r="O4" s="176">
        <f>Forecast!O4</f>
        <v>43951</v>
      </c>
      <c r="P4" s="176">
        <f>Forecast!P4</f>
        <v>43982</v>
      </c>
      <c r="Q4" s="176">
        <f>Forecast!Q4</f>
        <v>44012</v>
      </c>
      <c r="R4" s="176">
        <f>Forecast!R4</f>
        <v>44043</v>
      </c>
      <c r="S4" s="176">
        <f>Forecast!S4</f>
        <v>44074</v>
      </c>
      <c r="T4" s="176">
        <f>Forecast!T4</f>
        <v>44104</v>
      </c>
      <c r="U4" s="176">
        <f>Forecast!U4</f>
        <v>44135</v>
      </c>
      <c r="V4" s="176">
        <f>Forecast!V4</f>
        <v>44165</v>
      </c>
      <c r="W4" s="176">
        <f>Forecast!W4</f>
        <v>44196</v>
      </c>
      <c r="X4" s="176">
        <f>Forecast!X4</f>
        <v>44227</v>
      </c>
      <c r="Y4" s="176">
        <f>Forecast!Y4</f>
        <v>44255</v>
      </c>
      <c r="Z4" s="176">
        <f>Forecast!Z4</f>
        <v>44286</v>
      </c>
      <c r="AA4" s="176">
        <f>Forecast!AA4</f>
        <v>44316</v>
      </c>
      <c r="AB4" s="176">
        <f>Forecast!AB4</f>
        <v>44347</v>
      </c>
      <c r="AC4" s="176">
        <f>Forecast!AC4</f>
        <v>44377</v>
      </c>
      <c r="AD4" s="176">
        <f>Forecast!AD4</f>
        <v>44408</v>
      </c>
      <c r="AE4" s="176">
        <f>Forecast!AE4</f>
        <v>44439</v>
      </c>
      <c r="AF4" s="176">
        <f>Forecast!AF4</f>
        <v>44469</v>
      </c>
      <c r="AG4" s="176">
        <f>Forecast!AG4</f>
        <v>44500</v>
      </c>
      <c r="AH4" s="176">
        <f>Forecast!AH4</f>
        <v>44530</v>
      </c>
      <c r="AI4" s="176">
        <f>Forecast!AI4</f>
        <v>44561</v>
      </c>
      <c r="AJ4" s="176">
        <f>Forecast!AJ4</f>
        <v>44592</v>
      </c>
      <c r="AK4" s="176">
        <f>Forecast!AK4</f>
        <v>44620</v>
      </c>
      <c r="AL4" s="176">
        <f>Forecast!AL4</f>
        <v>44651</v>
      </c>
      <c r="AM4" s="176">
        <f>Forecast!AM4</f>
        <v>44681</v>
      </c>
      <c r="AN4" s="176">
        <f>Forecast!AN4</f>
        <v>44712</v>
      </c>
      <c r="AO4" s="176">
        <f>Forecast!AO4</f>
        <v>44742</v>
      </c>
      <c r="AP4" s="176">
        <f>Forecast!AP4</f>
        <v>44773</v>
      </c>
      <c r="AQ4" s="176">
        <f>Forecast!AQ4</f>
        <v>44804</v>
      </c>
      <c r="AR4" s="176">
        <f>Forecast!AR4</f>
        <v>44834</v>
      </c>
      <c r="AS4" s="176">
        <f>Forecast!AS4</f>
        <v>44865</v>
      </c>
      <c r="AT4" s="176">
        <f>Forecast!AT4</f>
        <v>44895</v>
      </c>
      <c r="AU4" s="176">
        <f>Forecast!AU4</f>
        <v>44926</v>
      </c>
      <c r="AV4" s="176">
        <f>Forecast!AV4</f>
        <v>44957</v>
      </c>
      <c r="AW4" s="176">
        <f>Forecast!AW4</f>
        <v>44985</v>
      </c>
      <c r="AX4" s="176">
        <f>Forecast!AX4</f>
        <v>45016</v>
      </c>
      <c r="AY4" s="176">
        <f>Forecast!AY4</f>
        <v>45046</v>
      </c>
      <c r="AZ4" s="176">
        <f>Forecast!AZ4</f>
        <v>45077</v>
      </c>
      <c r="BA4" s="176">
        <f>Forecast!BA4</f>
        <v>45107</v>
      </c>
      <c r="BB4" s="176">
        <f>Forecast!BB4</f>
        <v>45138</v>
      </c>
      <c r="BC4" s="176">
        <f>Forecast!BC4</f>
        <v>45169</v>
      </c>
      <c r="BD4" s="176">
        <f>Forecast!BD4</f>
        <v>45199</v>
      </c>
      <c r="BE4" s="176">
        <f>Forecast!BE4</f>
        <v>45230</v>
      </c>
      <c r="BF4" s="176">
        <f>Forecast!BF4</f>
        <v>45260</v>
      </c>
      <c r="BH4" s="177">
        <f>Forecast!BH4</f>
        <v>43921</v>
      </c>
      <c r="BI4" s="177">
        <f>Forecast!BI4</f>
        <v>44012</v>
      </c>
      <c r="BJ4" s="177">
        <f>Forecast!BJ4</f>
        <v>44104</v>
      </c>
      <c r="BK4" s="177">
        <f>Forecast!BK4</f>
        <v>44196</v>
      </c>
      <c r="BL4" s="177">
        <f>Forecast!BL4</f>
        <v>44286</v>
      </c>
      <c r="BM4" s="177">
        <f>Forecast!BM4</f>
        <v>44377</v>
      </c>
      <c r="BN4" s="177">
        <f>Forecast!BN4</f>
        <v>44469</v>
      </c>
      <c r="BO4" s="177">
        <f>Forecast!BO4</f>
        <v>44561</v>
      </c>
      <c r="BP4" s="177">
        <f>Forecast!BP4</f>
        <v>44651</v>
      </c>
      <c r="BQ4" s="177">
        <f>Forecast!BQ4</f>
        <v>44742</v>
      </c>
      <c r="BR4" s="177">
        <f>Forecast!BR4</f>
        <v>44834</v>
      </c>
      <c r="BS4" s="177">
        <f>Forecast!BS4</f>
        <v>44926</v>
      </c>
      <c r="BT4" s="177">
        <f>Forecast!BT4</f>
        <v>45016</v>
      </c>
      <c r="BU4" s="177">
        <f>Forecast!BU4</f>
        <v>45107</v>
      </c>
      <c r="BV4" s="177">
        <f>Forecast!BV4</f>
        <v>45199</v>
      </c>
      <c r="BW4" s="177">
        <f>Forecast!BW4</f>
        <v>45291</v>
      </c>
      <c r="BY4" s="178">
        <f>Forecast!BY4</f>
        <v>44196</v>
      </c>
      <c r="BZ4" s="178">
        <f>Forecast!BZ4</f>
        <v>44561</v>
      </c>
      <c r="CA4" s="178">
        <f>Forecast!CA4</f>
        <v>44926</v>
      </c>
      <c r="CB4" s="178">
        <f>Forecast!CB4</f>
        <v>45291</v>
      </c>
    </row>
    <row r="5" spans="2:80">
      <c r="B5" s="126" t="s">
        <v>267</v>
      </c>
      <c r="C5" s="127" t="s">
        <v>58</v>
      </c>
      <c r="D5" s="36" t="str">
        <f>"the model structure runs for "&amp;BF5&amp;" months. Month 0 is a pre-structure month, meant to capture opening items that help calculate the first month"</f>
        <v>the model structure runs for 47 months. Month 0 is a pre-structure month, meant to capture opening items that help calculate the first month</v>
      </c>
      <c r="E5" s="25"/>
      <c r="F5" s="25"/>
      <c r="G5" s="25"/>
      <c r="H5" s="25"/>
      <c r="I5" s="133"/>
      <c r="J5" s="133"/>
      <c r="K5" s="128"/>
      <c r="L5" s="128">
        <f>Forecast!L5</f>
        <v>1</v>
      </c>
      <c r="M5" s="128">
        <f>Forecast!M5</f>
        <v>2</v>
      </c>
      <c r="N5" s="128">
        <f>Forecast!N5</f>
        <v>3</v>
      </c>
      <c r="O5" s="128">
        <f>Forecast!O5</f>
        <v>4</v>
      </c>
      <c r="P5" s="128">
        <f>Forecast!P5</f>
        <v>5</v>
      </c>
      <c r="Q5" s="128">
        <f>Forecast!Q5</f>
        <v>6</v>
      </c>
      <c r="R5" s="128">
        <f>Forecast!R5</f>
        <v>7</v>
      </c>
      <c r="S5" s="128">
        <f>Forecast!S5</f>
        <v>8</v>
      </c>
      <c r="T5" s="128">
        <f>Forecast!T5</f>
        <v>9</v>
      </c>
      <c r="U5" s="128">
        <f>Forecast!U5</f>
        <v>10</v>
      </c>
      <c r="V5" s="128">
        <f>Forecast!V5</f>
        <v>11</v>
      </c>
      <c r="W5" s="128">
        <f>Forecast!W5</f>
        <v>12</v>
      </c>
      <c r="X5" s="128">
        <f>Forecast!X5</f>
        <v>13</v>
      </c>
      <c r="Y5" s="128">
        <f>Forecast!Y5</f>
        <v>14</v>
      </c>
      <c r="Z5" s="128">
        <f>Forecast!Z5</f>
        <v>15</v>
      </c>
      <c r="AA5" s="128">
        <f>Forecast!AA5</f>
        <v>16</v>
      </c>
      <c r="AB5" s="128">
        <f>Forecast!AB5</f>
        <v>17</v>
      </c>
      <c r="AC5" s="128">
        <f>Forecast!AC5</f>
        <v>18</v>
      </c>
      <c r="AD5" s="128">
        <f>Forecast!AD5</f>
        <v>19</v>
      </c>
      <c r="AE5" s="128">
        <f>Forecast!AE5</f>
        <v>20</v>
      </c>
      <c r="AF5" s="128">
        <f>Forecast!AF5</f>
        <v>21</v>
      </c>
      <c r="AG5" s="128">
        <f>Forecast!AG5</f>
        <v>22</v>
      </c>
      <c r="AH5" s="128">
        <f>Forecast!AH5</f>
        <v>23</v>
      </c>
      <c r="AI5" s="128">
        <f>Forecast!AI5</f>
        <v>24</v>
      </c>
      <c r="AJ5" s="128">
        <f>Forecast!AJ5</f>
        <v>25</v>
      </c>
      <c r="AK5" s="128">
        <f>Forecast!AK5</f>
        <v>26</v>
      </c>
      <c r="AL5" s="128">
        <f>Forecast!AL5</f>
        <v>27</v>
      </c>
      <c r="AM5" s="128">
        <f>Forecast!AM5</f>
        <v>28</v>
      </c>
      <c r="AN5" s="128">
        <f>Forecast!AN5</f>
        <v>29</v>
      </c>
      <c r="AO5" s="128">
        <f>Forecast!AO5</f>
        <v>30</v>
      </c>
      <c r="AP5" s="128">
        <f>Forecast!AP5</f>
        <v>31</v>
      </c>
      <c r="AQ5" s="128">
        <f>Forecast!AQ5</f>
        <v>32</v>
      </c>
      <c r="AR5" s="128">
        <f>Forecast!AR5</f>
        <v>33</v>
      </c>
      <c r="AS5" s="128">
        <f>Forecast!AS5</f>
        <v>34</v>
      </c>
      <c r="AT5" s="128">
        <f>Forecast!AT5</f>
        <v>35</v>
      </c>
      <c r="AU5" s="128">
        <f>Forecast!AU5</f>
        <v>36</v>
      </c>
      <c r="AV5" s="128">
        <f>Forecast!AV5</f>
        <v>37</v>
      </c>
      <c r="AW5" s="128">
        <f>Forecast!AW5</f>
        <v>38</v>
      </c>
      <c r="AX5" s="128">
        <f>Forecast!AX5</f>
        <v>39</v>
      </c>
      <c r="AY5" s="128">
        <f>Forecast!AY5</f>
        <v>40</v>
      </c>
      <c r="AZ5" s="128">
        <f>Forecast!AZ5</f>
        <v>41</v>
      </c>
      <c r="BA5" s="128">
        <f>Forecast!BA5</f>
        <v>42</v>
      </c>
      <c r="BB5" s="128">
        <f>Forecast!BB5</f>
        <v>43</v>
      </c>
      <c r="BC5" s="128">
        <f>Forecast!BC5</f>
        <v>44</v>
      </c>
      <c r="BD5" s="128">
        <f>Forecast!BD5</f>
        <v>45</v>
      </c>
      <c r="BE5" s="128">
        <f>Forecast!BE5</f>
        <v>46</v>
      </c>
      <c r="BF5" s="128">
        <f>Forecast!BF5</f>
        <v>47</v>
      </c>
      <c r="BH5" s="128">
        <f>Forecast!BH5</f>
        <v>3</v>
      </c>
      <c r="BI5" s="128">
        <f>Forecast!BI5</f>
        <v>6</v>
      </c>
      <c r="BJ5" s="128">
        <f>Forecast!BJ5</f>
        <v>9</v>
      </c>
      <c r="BK5" s="128">
        <f>Forecast!BK5</f>
        <v>12</v>
      </c>
      <c r="BL5" s="128">
        <f>Forecast!BL5</f>
        <v>15</v>
      </c>
      <c r="BM5" s="128">
        <f>Forecast!BM5</f>
        <v>18</v>
      </c>
      <c r="BN5" s="128">
        <f>Forecast!BN5</f>
        <v>21</v>
      </c>
      <c r="BO5" s="128">
        <f>Forecast!BO5</f>
        <v>24</v>
      </c>
      <c r="BP5" s="128">
        <f>Forecast!BP5</f>
        <v>27</v>
      </c>
      <c r="BQ5" s="128">
        <f>Forecast!BQ5</f>
        <v>30</v>
      </c>
      <c r="BR5" s="128">
        <f>Forecast!BR5</f>
        <v>33</v>
      </c>
      <c r="BS5" s="128">
        <f>Forecast!BS5</f>
        <v>36</v>
      </c>
      <c r="BT5" s="128">
        <f>Forecast!BT5</f>
        <v>39</v>
      </c>
      <c r="BU5" s="128">
        <f>Forecast!BU5</f>
        <v>42</v>
      </c>
      <c r="BV5" s="128">
        <f>Forecast!BV5</f>
        <v>45</v>
      </c>
      <c r="BW5" s="128">
        <f>Forecast!BW5</f>
        <v>47</v>
      </c>
      <c r="BY5" s="179">
        <f>Forecast!BY5</f>
        <v>12</v>
      </c>
      <c r="BZ5" s="179">
        <f>Forecast!BZ5</f>
        <v>24</v>
      </c>
      <c r="CA5" s="179">
        <f>Forecast!CA5</f>
        <v>36</v>
      </c>
      <c r="CB5" s="179">
        <f>Forecast!CB5</f>
        <v>47</v>
      </c>
    </row>
    <row r="6" spans="2:80">
      <c r="B6" s="126" t="s">
        <v>268</v>
      </c>
      <c r="C6" s="50" t="s">
        <v>58</v>
      </c>
      <c r="D6" s="36" t="s">
        <v>272</v>
      </c>
      <c r="E6" s="36"/>
      <c r="F6" s="36"/>
      <c r="G6" s="36"/>
      <c r="H6" s="36"/>
      <c r="I6" s="36"/>
      <c r="J6" s="36"/>
      <c r="K6" s="25"/>
      <c r="L6" s="25">
        <f ca="1">Forecast!L6</f>
        <v>2020</v>
      </c>
      <c r="M6" s="25">
        <f ca="1">Forecast!M6</f>
        <v>2020</v>
      </c>
      <c r="N6" s="25">
        <f ca="1">Forecast!N6</f>
        <v>2020</v>
      </c>
      <c r="O6" s="25">
        <f ca="1">Forecast!O6</f>
        <v>2020</v>
      </c>
      <c r="P6" s="25">
        <f ca="1">Forecast!P6</f>
        <v>2020</v>
      </c>
      <c r="Q6" s="25">
        <f ca="1">Forecast!Q6</f>
        <v>2020</v>
      </c>
      <c r="R6" s="25">
        <f ca="1">Forecast!R6</f>
        <v>2020</v>
      </c>
      <c r="S6" s="25">
        <f ca="1">Forecast!S6</f>
        <v>2020</v>
      </c>
      <c r="T6" s="25">
        <f ca="1">Forecast!T6</f>
        <v>2020</v>
      </c>
      <c r="U6" s="25">
        <f ca="1">Forecast!U6</f>
        <v>2020</v>
      </c>
      <c r="V6" s="25">
        <f ca="1">Forecast!V6</f>
        <v>2020</v>
      </c>
      <c r="W6" s="25">
        <f ca="1">Forecast!W6</f>
        <v>2020</v>
      </c>
      <c r="X6" s="25">
        <f ca="1">Forecast!X6</f>
        <v>2021</v>
      </c>
      <c r="Y6" s="25">
        <f ca="1">Forecast!Y6</f>
        <v>2021</v>
      </c>
      <c r="Z6" s="25">
        <f ca="1">Forecast!Z6</f>
        <v>2021</v>
      </c>
      <c r="AA6" s="25">
        <f ca="1">Forecast!AA6</f>
        <v>2021</v>
      </c>
      <c r="AB6" s="25">
        <f ca="1">Forecast!AB6</f>
        <v>2021</v>
      </c>
      <c r="AC6" s="25">
        <f ca="1">Forecast!AC6</f>
        <v>2021</v>
      </c>
      <c r="AD6" s="25">
        <f ca="1">Forecast!AD6</f>
        <v>2021</v>
      </c>
      <c r="AE6" s="25">
        <f ca="1">Forecast!AE6</f>
        <v>2021</v>
      </c>
      <c r="AF6" s="25">
        <f ca="1">Forecast!AF6</f>
        <v>2021</v>
      </c>
      <c r="AG6" s="25">
        <f ca="1">Forecast!AG6</f>
        <v>2021</v>
      </c>
      <c r="AH6" s="25">
        <f ca="1">Forecast!AH6</f>
        <v>2021</v>
      </c>
      <c r="AI6" s="25">
        <f ca="1">Forecast!AI6</f>
        <v>2021</v>
      </c>
      <c r="AJ6" s="25">
        <f ca="1">Forecast!AJ6</f>
        <v>2022</v>
      </c>
      <c r="AK6" s="25">
        <f ca="1">Forecast!AK6</f>
        <v>2022</v>
      </c>
      <c r="AL6" s="25">
        <f ca="1">Forecast!AL6</f>
        <v>2022</v>
      </c>
      <c r="AM6" s="25">
        <f ca="1">Forecast!AM6</f>
        <v>2022</v>
      </c>
      <c r="AN6" s="25">
        <f ca="1">Forecast!AN6</f>
        <v>2022</v>
      </c>
      <c r="AO6" s="25">
        <f ca="1">Forecast!AO6</f>
        <v>2022</v>
      </c>
      <c r="AP6" s="25">
        <f ca="1">Forecast!AP6</f>
        <v>2022</v>
      </c>
      <c r="AQ6" s="25">
        <f ca="1">Forecast!AQ6</f>
        <v>2022</v>
      </c>
      <c r="AR6" s="25">
        <f ca="1">Forecast!AR6</f>
        <v>2022</v>
      </c>
      <c r="AS6" s="25">
        <f ca="1">Forecast!AS6</f>
        <v>2022</v>
      </c>
      <c r="AT6" s="25">
        <f ca="1">Forecast!AT6</f>
        <v>2022</v>
      </c>
      <c r="AU6" s="25">
        <f ca="1">Forecast!AU6</f>
        <v>2022</v>
      </c>
      <c r="AV6" s="25">
        <f ca="1">Forecast!AV6</f>
        <v>2023</v>
      </c>
      <c r="AW6" s="25">
        <f ca="1">Forecast!AW6</f>
        <v>2023</v>
      </c>
      <c r="AX6" s="25">
        <f ca="1">Forecast!AX6</f>
        <v>2023</v>
      </c>
      <c r="AY6" s="25">
        <f ca="1">Forecast!AY6</f>
        <v>2023</v>
      </c>
      <c r="AZ6" s="25">
        <f ca="1">Forecast!AZ6</f>
        <v>2023</v>
      </c>
      <c r="BA6" s="25">
        <f ca="1">Forecast!BA6</f>
        <v>2023</v>
      </c>
      <c r="BB6" s="25">
        <f ca="1">Forecast!BB6</f>
        <v>2023</v>
      </c>
      <c r="BC6" s="25">
        <f ca="1">Forecast!BC6</f>
        <v>2023</v>
      </c>
      <c r="BD6" s="25">
        <f ca="1">Forecast!BD6</f>
        <v>2023</v>
      </c>
      <c r="BE6" s="25">
        <f ca="1">Forecast!BE6</f>
        <v>2023</v>
      </c>
      <c r="BF6" s="25">
        <f ca="1">Forecast!BF6</f>
        <v>2023</v>
      </c>
      <c r="BH6" s="25">
        <f ca="1">Forecast!BH6</f>
        <v>2020</v>
      </c>
      <c r="BI6" s="25">
        <f ca="1">Forecast!BI6</f>
        <v>2020</v>
      </c>
      <c r="BJ6" s="25">
        <f ca="1">Forecast!BJ6</f>
        <v>2020</v>
      </c>
      <c r="BK6" s="25">
        <f ca="1">Forecast!BK6</f>
        <v>2020</v>
      </c>
      <c r="BL6" s="25">
        <f ca="1">Forecast!BL6</f>
        <v>2021</v>
      </c>
      <c r="BM6" s="25">
        <f ca="1">Forecast!BM6</f>
        <v>2021</v>
      </c>
      <c r="BN6" s="25">
        <f ca="1">Forecast!BN6</f>
        <v>2021</v>
      </c>
      <c r="BO6" s="25">
        <f ca="1">Forecast!BO6</f>
        <v>2021</v>
      </c>
      <c r="BP6" s="25">
        <f ca="1">Forecast!BP6</f>
        <v>2022</v>
      </c>
      <c r="BQ6" s="25">
        <f ca="1">Forecast!BQ6</f>
        <v>2022</v>
      </c>
      <c r="BR6" s="25">
        <f ca="1">Forecast!BR6</f>
        <v>2022</v>
      </c>
      <c r="BS6" s="25">
        <f ca="1">Forecast!BS6</f>
        <v>2022</v>
      </c>
      <c r="BT6" s="25">
        <f ca="1">Forecast!BT6</f>
        <v>2023</v>
      </c>
      <c r="BU6" s="25">
        <f ca="1">Forecast!BU6</f>
        <v>2023</v>
      </c>
      <c r="BV6" s="25">
        <f ca="1">Forecast!BV6</f>
        <v>2023</v>
      </c>
      <c r="BW6" s="25">
        <f ca="1">Forecast!BW6</f>
        <v>2023</v>
      </c>
      <c r="BY6" s="180">
        <f t="shared" ref="BY6" si="0">YEAR(BY4)</f>
        <v>2020</v>
      </c>
      <c r="BZ6" s="180">
        <f t="shared" ref="BZ6:CB6" si="1">YEAR(BZ4)</f>
        <v>2021</v>
      </c>
      <c r="CA6" s="180">
        <f t="shared" si="1"/>
        <v>2022</v>
      </c>
      <c r="CB6" s="180">
        <f t="shared" si="1"/>
        <v>2023</v>
      </c>
    </row>
    <row r="7" spans="2:80">
      <c r="B7" s="36" t="s">
        <v>271</v>
      </c>
      <c r="C7" s="30" t="s">
        <v>273</v>
      </c>
      <c r="D7" s="36" t="s">
        <v>274</v>
      </c>
      <c r="E7" s="36"/>
      <c r="F7" s="36"/>
      <c r="G7" s="36"/>
      <c r="H7" s="36"/>
      <c r="I7" s="36"/>
      <c r="J7" s="36"/>
      <c r="K7" s="36"/>
      <c r="L7" s="40" t="str">
        <f>Forecast!L7</f>
        <v>Q1</v>
      </c>
      <c r="M7" s="40" t="str">
        <f>Forecast!M7</f>
        <v>Q1</v>
      </c>
      <c r="N7" s="40" t="str">
        <f>Forecast!N7</f>
        <v>Q1</v>
      </c>
      <c r="O7" s="40" t="str">
        <f>Forecast!O7</f>
        <v>Q2</v>
      </c>
      <c r="P7" s="40" t="str">
        <f>Forecast!P7</f>
        <v>Q2</v>
      </c>
      <c r="Q7" s="40" t="str">
        <f>Forecast!Q7</f>
        <v>Q2</v>
      </c>
      <c r="R7" s="40" t="str">
        <f>Forecast!R7</f>
        <v>Q3</v>
      </c>
      <c r="S7" s="40" t="str">
        <f>Forecast!S7</f>
        <v>Q3</v>
      </c>
      <c r="T7" s="40" t="str">
        <f>Forecast!T7</f>
        <v>Q3</v>
      </c>
      <c r="U7" s="40" t="str">
        <f>Forecast!U7</f>
        <v>Q4</v>
      </c>
      <c r="V7" s="40" t="str">
        <f>Forecast!V7</f>
        <v>Q4</v>
      </c>
      <c r="W7" s="40" t="str">
        <f>Forecast!W7</f>
        <v>Q4</v>
      </c>
      <c r="X7" s="40" t="str">
        <f>Forecast!X7</f>
        <v>Q1</v>
      </c>
      <c r="Y7" s="40" t="str">
        <f>Forecast!Y7</f>
        <v>Q1</v>
      </c>
      <c r="Z7" s="40" t="str">
        <f>Forecast!Z7</f>
        <v>Q1</v>
      </c>
      <c r="AA7" s="40" t="str">
        <f>Forecast!AA7</f>
        <v>Q2</v>
      </c>
      <c r="AB7" s="40" t="str">
        <f>Forecast!AB7</f>
        <v>Q2</v>
      </c>
      <c r="AC7" s="40" t="str">
        <f>Forecast!AC7</f>
        <v>Q2</v>
      </c>
      <c r="AD7" s="40" t="str">
        <f>Forecast!AD7</f>
        <v>Q3</v>
      </c>
      <c r="AE7" s="40" t="str">
        <f>Forecast!AE7</f>
        <v>Q3</v>
      </c>
      <c r="AF7" s="40" t="str">
        <f>Forecast!AF7</f>
        <v>Q3</v>
      </c>
      <c r="AG7" s="40" t="str">
        <f>Forecast!AG7</f>
        <v>Q4</v>
      </c>
      <c r="AH7" s="40" t="str">
        <f>Forecast!AH7</f>
        <v>Q4</v>
      </c>
      <c r="AI7" s="40" t="str">
        <f>Forecast!AI7</f>
        <v>Q4</v>
      </c>
      <c r="AJ7" s="40" t="str">
        <f>Forecast!AJ7</f>
        <v>Q1</v>
      </c>
      <c r="AK7" s="40" t="str">
        <f>Forecast!AK7</f>
        <v>Q1</v>
      </c>
      <c r="AL7" s="40" t="str">
        <f>Forecast!AL7</f>
        <v>Q1</v>
      </c>
      <c r="AM7" s="40" t="str">
        <f>Forecast!AM7</f>
        <v>Q2</v>
      </c>
      <c r="AN7" s="40" t="str">
        <f>Forecast!AN7</f>
        <v>Q2</v>
      </c>
      <c r="AO7" s="40" t="str">
        <f>Forecast!AO7</f>
        <v>Q2</v>
      </c>
      <c r="AP7" s="40" t="str">
        <f>Forecast!AP7</f>
        <v>Q3</v>
      </c>
      <c r="AQ7" s="40" t="str">
        <f>Forecast!AQ7</f>
        <v>Q3</v>
      </c>
      <c r="AR7" s="40" t="str">
        <f>Forecast!AR7</f>
        <v>Q3</v>
      </c>
      <c r="AS7" s="40" t="str">
        <f>Forecast!AS7</f>
        <v>Q4</v>
      </c>
      <c r="AT7" s="40" t="str">
        <f>Forecast!AT7</f>
        <v>Q4</v>
      </c>
      <c r="AU7" s="40" t="str">
        <f>Forecast!AU7</f>
        <v>Q4</v>
      </c>
      <c r="AV7" s="40" t="str">
        <f>Forecast!AV7</f>
        <v>Q1</v>
      </c>
      <c r="AW7" s="40" t="str">
        <f>Forecast!AW7</f>
        <v>Q1</v>
      </c>
      <c r="AX7" s="40" t="str">
        <f>Forecast!AX7</f>
        <v>Q1</v>
      </c>
      <c r="AY7" s="40" t="str">
        <f>Forecast!AY7</f>
        <v>Q2</v>
      </c>
      <c r="AZ7" s="40" t="str">
        <f>Forecast!AZ7</f>
        <v>Q2</v>
      </c>
      <c r="BA7" s="40" t="str">
        <f>Forecast!BA7</f>
        <v>Q2</v>
      </c>
      <c r="BB7" s="40" t="str">
        <f>Forecast!BB7</f>
        <v>Q3</v>
      </c>
      <c r="BC7" s="40" t="str">
        <f>Forecast!BC7</f>
        <v>Q3</v>
      </c>
      <c r="BD7" s="40" t="str">
        <f>Forecast!BD7</f>
        <v>Q3</v>
      </c>
      <c r="BE7" s="40" t="str">
        <f>Forecast!BE7</f>
        <v>Q4</v>
      </c>
      <c r="BF7" s="40" t="str">
        <f>Forecast!BF7</f>
        <v>Q4</v>
      </c>
      <c r="BH7" s="40" t="str">
        <f>Forecast!BH7</f>
        <v>Q1</v>
      </c>
      <c r="BI7" s="40" t="str">
        <f>Forecast!BI7</f>
        <v>Q2</v>
      </c>
      <c r="BJ7" s="40" t="str">
        <f>Forecast!BJ7</f>
        <v>Q3</v>
      </c>
      <c r="BK7" s="40" t="str">
        <f>Forecast!BK7</f>
        <v>Q4</v>
      </c>
      <c r="BL7" s="40" t="str">
        <f>Forecast!BL7</f>
        <v>Q1</v>
      </c>
      <c r="BM7" s="40" t="str">
        <f>Forecast!BM7</f>
        <v>Q2</v>
      </c>
      <c r="BN7" s="40" t="str">
        <f>Forecast!BN7</f>
        <v>Q3</v>
      </c>
      <c r="BO7" s="40" t="str">
        <f>Forecast!BO7</f>
        <v>Q4</v>
      </c>
      <c r="BP7" s="40" t="str">
        <f>Forecast!BP7</f>
        <v>Q1</v>
      </c>
      <c r="BQ7" s="40" t="str">
        <f>Forecast!BQ7</f>
        <v>Q2</v>
      </c>
      <c r="BR7" s="40" t="str">
        <f>Forecast!BR7</f>
        <v>Q3</v>
      </c>
      <c r="BS7" s="40" t="str">
        <f>Forecast!BS7</f>
        <v>Q4</v>
      </c>
      <c r="BT7" s="40" t="str">
        <f>Forecast!BT7</f>
        <v>Q1</v>
      </c>
      <c r="BU7" s="40" t="str">
        <f>Forecast!BU7</f>
        <v>Q2</v>
      </c>
      <c r="BV7" s="40" t="str">
        <f>Forecast!BV7</f>
        <v>Q3</v>
      </c>
      <c r="BW7" s="40" t="str">
        <f>Forecast!BW7</f>
        <v>Q4</v>
      </c>
      <c r="BY7" s="40" t="s">
        <v>266</v>
      </c>
      <c r="BZ7" s="40" t="s">
        <v>457</v>
      </c>
      <c r="CA7" s="40" t="s">
        <v>458</v>
      </c>
      <c r="CB7" s="40" t="s">
        <v>459</v>
      </c>
    </row>
    <row r="8" spans="2:80">
      <c r="B8" s="26" t="s">
        <v>265</v>
      </c>
      <c r="C8" s="30" t="s">
        <v>273</v>
      </c>
      <c r="D8" s="36" t="s">
        <v>275</v>
      </c>
      <c r="E8" s="37"/>
      <c r="F8" s="37"/>
      <c r="G8" s="37"/>
      <c r="H8" s="37"/>
      <c r="I8" s="37"/>
      <c r="J8" s="37"/>
      <c r="K8" s="37"/>
      <c r="L8" s="39" t="str">
        <f t="shared" ref="L8" ca="1" si="2">L7&amp;" "&amp;L6</f>
        <v>Q1 2020</v>
      </c>
      <c r="M8" s="39" t="str">
        <f t="shared" ref="M8:BF8" ca="1" si="3">M7&amp;" "&amp;M6</f>
        <v>Q1 2020</v>
      </c>
      <c r="N8" s="39" t="str">
        <f t="shared" ca="1" si="3"/>
        <v>Q1 2020</v>
      </c>
      <c r="O8" s="39" t="str">
        <f t="shared" ca="1" si="3"/>
        <v>Q2 2020</v>
      </c>
      <c r="P8" s="39" t="str">
        <f t="shared" ca="1" si="3"/>
        <v>Q2 2020</v>
      </c>
      <c r="Q8" s="39" t="str">
        <f t="shared" ca="1" si="3"/>
        <v>Q2 2020</v>
      </c>
      <c r="R8" s="39" t="str">
        <f t="shared" ca="1" si="3"/>
        <v>Q3 2020</v>
      </c>
      <c r="S8" s="39" t="str">
        <f t="shared" ca="1" si="3"/>
        <v>Q3 2020</v>
      </c>
      <c r="T8" s="39" t="str">
        <f t="shared" ca="1" si="3"/>
        <v>Q3 2020</v>
      </c>
      <c r="U8" s="39" t="str">
        <f t="shared" ca="1" si="3"/>
        <v>Q4 2020</v>
      </c>
      <c r="V8" s="39" t="str">
        <f t="shared" ca="1" si="3"/>
        <v>Q4 2020</v>
      </c>
      <c r="W8" s="39" t="str">
        <f t="shared" ca="1" si="3"/>
        <v>Q4 2020</v>
      </c>
      <c r="X8" s="39" t="str">
        <f t="shared" ca="1" si="3"/>
        <v>Q1 2021</v>
      </c>
      <c r="Y8" s="39" t="str">
        <f t="shared" ca="1" si="3"/>
        <v>Q1 2021</v>
      </c>
      <c r="Z8" s="39" t="str">
        <f t="shared" ca="1" si="3"/>
        <v>Q1 2021</v>
      </c>
      <c r="AA8" s="39" t="str">
        <f t="shared" ca="1" si="3"/>
        <v>Q2 2021</v>
      </c>
      <c r="AB8" s="39" t="str">
        <f t="shared" ca="1" si="3"/>
        <v>Q2 2021</v>
      </c>
      <c r="AC8" s="39" t="str">
        <f t="shared" ca="1" si="3"/>
        <v>Q2 2021</v>
      </c>
      <c r="AD8" s="39" t="str">
        <f t="shared" ca="1" si="3"/>
        <v>Q3 2021</v>
      </c>
      <c r="AE8" s="39" t="str">
        <f t="shared" ca="1" si="3"/>
        <v>Q3 2021</v>
      </c>
      <c r="AF8" s="39" t="str">
        <f t="shared" ca="1" si="3"/>
        <v>Q3 2021</v>
      </c>
      <c r="AG8" s="39" t="str">
        <f t="shared" ca="1" si="3"/>
        <v>Q4 2021</v>
      </c>
      <c r="AH8" s="39" t="str">
        <f t="shared" ca="1" si="3"/>
        <v>Q4 2021</v>
      </c>
      <c r="AI8" s="39" t="str">
        <f t="shared" ca="1" si="3"/>
        <v>Q4 2021</v>
      </c>
      <c r="AJ8" s="39" t="str">
        <f t="shared" ca="1" si="3"/>
        <v>Q1 2022</v>
      </c>
      <c r="AK8" s="39" t="str">
        <f t="shared" ca="1" si="3"/>
        <v>Q1 2022</v>
      </c>
      <c r="AL8" s="39" t="str">
        <f t="shared" ca="1" si="3"/>
        <v>Q1 2022</v>
      </c>
      <c r="AM8" s="39" t="str">
        <f t="shared" ca="1" si="3"/>
        <v>Q2 2022</v>
      </c>
      <c r="AN8" s="39" t="str">
        <f t="shared" ca="1" si="3"/>
        <v>Q2 2022</v>
      </c>
      <c r="AO8" s="39" t="str">
        <f t="shared" ca="1" si="3"/>
        <v>Q2 2022</v>
      </c>
      <c r="AP8" s="39" t="str">
        <f t="shared" ca="1" si="3"/>
        <v>Q3 2022</v>
      </c>
      <c r="AQ8" s="39" t="str">
        <f t="shared" ca="1" si="3"/>
        <v>Q3 2022</v>
      </c>
      <c r="AR8" s="39" t="str">
        <f t="shared" ca="1" si="3"/>
        <v>Q3 2022</v>
      </c>
      <c r="AS8" s="39" t="str">
        <f t="shared" ca="1" si="3"/>
        <v>Q4 2022</v>
      </c>
      <c r="AT8" s="39" t="str">
        <f t="shared" ca="1" si="3"/>
        <v>Q4 2022</v>
      </c>
      <c r="AU8" s="39" t="str">
        <f t="shared" ca="1" si="3"/>
        <v>Q4 2022</v>
      </c>
      <c r="AV8" s="39" t="str">
        <f t="shared" ca="1" si="3"/>
        <v>Q1 2023</v>
      </c>
      <c r="AW8" s="39" t="str">
        <f t="shared" ca="1" si="3"/>
        <v>Q1 2023</v>
      </c>
      <c r="AX8" s="39" t="str">
        <f t="shared" ca="1" si="3"/>
        <v>Q1 2023</v>
      </c>
      <c r="AY8" s="39" t="str">
        <f t="shared" ca="1" si="3"/>
        <v>Q2 2023</v>
      </c>
      <c r="AZ8" s="39" t="str">
        <f t="shared" ca="1" si="3"/>
        <v>Q2 2023</v>
      </c>
      <c r="BA8" s="39" t="str">
        <f t="shared" ca="1" si="3"/>
        <v>Q2 2023</v>
      </c>
      <c r="BB8" s="39" t="str">
        <f t="shared" ca="1" si="3"/>
        <v>Q3 2023</v>
      </c>
      <c r="BC8" s="39" t="str">
        <f t="shared" ca="1" si="3"/>
        <v>Q3 2023</v>
      </c>
      <c r="BD8" s="39" t="str">
        <f t="shared" ca="1" si="3"/>
        <v>Q3 2023</v>
      </c>
      <c r="BE8" s="39" t="str">
        <f t="shared" ca="1" si="3"/>
        <v>Q4 2023</v>
      </c>
      <c r="BF8" s="39" t="str">
        <f t="shared" ca="1" si="3"/>
        <v>Q4 2023</v>
      </c>
      <c r="BH8" s="39" t="str">
        <f t="shared" ref="BH8" ca="1" si="4">BH7&amp;" "&amp;BH6</f>
        <v>Q1 2020</v>
      </c>
      <c r="BI8" s="39" t="str">
        <f t="shared" ref="BI8:BW8" ca="1" si="5">BI7&amp;" "&amp;BI6</f>
        <v>Q2 2020</v>
      </c>
      <c r="BJ8" s="39" t="str">
        <f t="shared" ca="1" si="5"/>
        <v>Q3 2020</v>
      </c>
      <c r="BK8" s="39" t="str">
        <f t="shared" ca="1" si="5"/>
        <v>Q4 2020</v>
      </c>
      <c r="BL8" s="39" t="str">
        <f t="shared" ca="1" si="5"/>
        <v>Q1 2021</v>
      </c>
      <c r="BM8" s="39" t="str">
        <f t="shared" ca="1" si="5"/>
        <v>Q2 2021</v>
      </c>
      <c r="BN8" s="39" t="str">
        <f t="shared" ca="1" si="5"/>
        <v>Q3 2021</v>
      </c>
      <c r="BO8" s="39" t="str">
        <f t="shared" ca="1" si="5"/>
        <v>Q4 2021</v>
      </c>
      <c r="BP8" s="39" t="str">
        <f t="shared" ca="1" si="5"/>
        <v>Q1 2022</v>
      </c>
      <c r="BQ8" s="39" t="str">
        <f t="shared" ca="1" si="5"/>
        <v>Q2 2022</v>
      </c>
      <c r="BR8" s="39" t="str">
        <f t="shared" ca="1" si="5"/>
        <v>Q3 2022</v>
      </c>
      <c r="BS8" s="39" t="str">
        <f t="shared" ca="1" si="5"/>
        <v>Q4 2022</v>
      </c>
      <c r="BT8" s="39" t="str">
        <f t="shared" ca="1" si="5"/>
        <v>Q1 2023</v>
      </c>
      <c r="BU8" s="39" t="str">
        <f t="shared" ca="1" si="5"/>
        <v>Q2 2023</v>
      </c>
      <c r="BV8" s="39" t="str">
        <f t="shared" ca="1" si="5"/>
        <v>Q3 2023</v>
      </c>
      <c r="BW8" s="39" t="str">
        <f t="shared" ca="1" si="5"/>
        <v>Q4 2023</v>
      </c>
      <c r="BY8" s="39" t="str">
        <f t="shared" ref="BY8" si="6">BY7&amp;" "&amp;BY6</f>
        <v>Q4 2020</v>
      </c>
      <c r="BZ8" s="39" t="str">
        <f t="shared" ref="BZ8:CB8" si="7">BZ7&amp;" "&amp;BZ6</f>
        <v>Q1 2021</v>
      </c>
      <c r="CA8" s="39" t="str">
        <f t="shared" si="7"/>
        <v>Q2 2022</v>
      </c>
      <c r="CB8" s="39" t="str">
        <f t="shared" si="7"/>
        <v>Q3 2023</v>
      </c>
    </row>
    <row r="9" spans="2:80" s="2" customFormat="1">
      <c r="B9" s="36" t="s">
        <v>269</v>
      </c>
      <c r="C9" s="30" t="s">
        <v>273</v>
      </c>
      <c r="D9" s="36" t="s">
        <v>276</v>
      </c>
      <c r="E9" s="26"/>
      <c r="F9" s="26"/>
      <c r="G9" s="26"/>
      <c r="H9" s="26"/>
      <c r="I9" s="26"/>
      <c r="J9" s="26"/>
      <c r="K9" s="26"/>
      <c r="L9" s="181" t="str">
        <f t="shared" ref="L9" si="8">TEXT(L4,"mmmm")</f>
        <v>January</v>
      </c>
      <c r="M9" s="181" t="str">
        <f t="shared" ref="M9:BF9" si="9">TEXT(M4,"mmmm")</f>
        <v>February</v>
      </c>
      <c r="N9" s="181" t="str">
        <f t="shared" si="9"/>
        <v>March</v>
      </c>
      <c r="O9" s="181" t="str">
        <f t="shared" si="9"/>
        <v>April</v>
      </c>
      <c r="P9" s="181" t="str">
        <f t="shared" si="9"/>
        <v>May</v>
      </c>
      <c r="Q9" s="181" t="str">
        <f t="shared" si="9"/>
        <v>June</v>
      </c>
      <c r="R9" s="181" t="str">
        <f t="shared" si="9"/>
        <v>July</v>
      </c>
      <c r="S9" s="181" t="str">
        <f t="shared" si="9"/>
        <v>August</v>
      </c>
      <c r="T9" s="181" t="str">
        <f t="shared" si="9"/>
        <v>September</v>
      </c>
      <c r="U9" s="181" t="str">
        <f t="shared" si="9"/>
        <v>October</v>
      </c>
      <c r="V9" s="181" t="str">
        <f t="shared" si="9"/>
        <v>November</v>
      </c>
      <c r="W9" s="181" t="str">
        <f t="shared" si="9"/>
        <v>December</v>
      </c>
      <c r="X9" s="181" t="str">
        <f t="shared" si="9"/>
        <v>January</v>
      </c>
      <c r="Y9" s="181" t="str">
        <f t="shared" si="9"/>
        <v>February</v>
      </c>
      <c r="Z9" s="181" t="str">
        <f t="shared" si="9"/>
        <v>March</v>
      </c>
      <c r="AA9" s="181" t="str">
        <f t="shared" si="9"/>
        <v>April</v>
      </c>
      <c r="AB9" s="181" t="str">
        <f t="shared" si="9"/>
        <v>May</v>
      </c>
      <c r="AC9" s="181" t="str">
        <f t="shared" si="9"/>
        <v>June</v>
      </c>
      <c r="AD9" s="181" t="str">
        <f t="shared" si="9"/>
        <v>July</v>
      </c>
      <c r="AE9" s="181" t="str">
        <f t="shared" si="9"/>
        <v>August</v>
      </c>
      <c r="AF9" s="181" t="str">
        <f t="shared" si="9"/>
        <v>September</v>
      </c>
      <c r="AG9" s="181" t="str">
        <f t="shared" si="9"/>
        <v>October</v>
      </c>
      <c r="AH9" s="181" t="str">
        <f t="shared" si="9"/>
        <v>November</v>
      </c>
      <c r="AI9" s="181" t="str">
        <f t="shared" si="9"/>
        <v>December</v>
      </c>
      <c r="AJ9" s="181" t="str">
        <f t="shared" si="9"/>
        <v>January</v>
      </c>
      <c r="AK9" s="181" t="str">
        <f t="shared" si="9"/>
        <v>February</v>
      </c>
      <c r="AL9" s="181" t="str">
        <f t="shared" si="9"/>
        <v>March</v>
      </c>
      <c r="AM9" s="181" t="str">
        <f t="shared" si="9"/>
        <v>April</v>
      </c>
      <c r="AN9" s="181" t="str">
        <f t="shared" si="9"/>
        <v>May</v>
      </c>
      <c r="AO9" s="181" t="str">
        <f t="shared" si="9"/>
        <v>June</v>
      </c>
      <c r="AP9" s="181" t="str">
        <f t="shared" si="9"/>
        <v>July</v>
      </c>
      <c r="AQ9" s="181" t="str">
        <f t="shared" si="9"/>
        <v>August</v>
      </c>
      <c r="AR9" s="181" t="str">
        <f t="shared" si="9"/>
        <v>September</v>
      </c>
      <c r="AS9" s="181" t="str">
        <f t="shared" si="9"/>
        <v>October</v>
      </c>
      <c r="AT9" s="181" t="str">
        <f t="shared" si="9"/>
        <v>November</v>
      </c>
      <c r="AU9" s="181" t="str">
        <f t="shared" si="9"/>
        <v>December</v>
      </c>
      <c r="AV9" s="181" t="str">
        <f t="shared" si="9"/>
        <v>January</v>
      </c>
      <c r="AW9" s="181" t="str">
        <f t="shared" si="9"/>
        <v>February</v>
      </c>
      <c r="AX9" s="181" t="str">
        <f t="shared" si="9"/>
        <v>March</v>
      </c>
      <c r="AY9" s="181" t="str">
        <f t="shared" si="9"/>
        <v>April</v>
      </c>
      <c r="AZ9" s="181" t="str">
        <f t="shared" si="9"/>
        <v>May</v>
      </c>
      <c r="BA9" s="181" t="str">
        <f t="shared" si="9"/>
        <v>June</v>
      </c>
      <c r="BB9" s="181" t="str">
        <f t="shared" si="9"/>
        <v>July</v>
      </c>
      <c r="BC9" s="181" t="str">
        <f t="shared" si="9"/>
        <v>August</v>
      </c>
      <c r="BD9" s="181" t="str">
        <f t="shared" si="9"/>
        <v>September</v>
      </c>
      <c r="BE9" s="181" t="str">
        <f t="shared" si="9"/>
        <v>October</v>
      </c>
      <c r="BF9" s="181" t="str">
        <f t="shared" si="9"/>
        <v>November</v>
      </c>
      <c r="BH9" s="181" t="str">
        <f t="shared" ref="BH9" si="10">TEXT(BH4,"mmmm")</f>
        <v>March</v>
      </c>
      <c r="BI9" s="181" t="str">
        <f t="shared" ref="BI9:BW9" si="11">TEXT(BI4,"mmmm")</f>
        <v>June</v>
      </c>
      <c r="BJ9" s="181" t="str">
        <f t="shared" si="11"/>
        <v>September</v>
      </c>
      <c r="BK9" s="181" t="str">
        <f t="shared" si="11"/>
        <v>December</v>
      </c>
      <c r="BL9" s="181" t="str">
        <f t="shared" si="11"/>
        <v>March</v>
      </c>
      <c r="BM9" s="181" t="str">
        <f t="shared" si="11"/>
        <v>June</v>
      </c>
      <c r="BN9" s="181" t="str">
        <f t="shared" si="11"/>
        <v>September</v>
      </c>
      <c r="BO9" s="181" t="str">
        <f t="shared" si="11"/>
        <v>December</v>
      </c>
      <c r="BP9" s="181" t="str">
        <f t="shared" si="11"/>
        <v>March</v>
      </c>
      <c r="BQ9" s="181" t="str">
        <f t="shared" si="11"/>
        <v>June</v>
      </c>
      <c r="BR9" s="181" t="str">
        <f t="shared" si="11"/>
        <v>September</v>
      </c>
      <c r="BS9" s="181" t="str">
        <f t="shared" si="11"/>
        <v>December</v>
      </c>
      <c r="BT9" s="181" t="str">
        <f t="shared" si="11"/>
        <v>March</v>
      </c>
      <c r="BU9" s="181" t="str">
        <f t="shared" si="11"/>
        <v>June</v>
      </c>
      <c r="BV9" s="181" t="str">
        <f t="shared" si="11"/>
        <v>September</v>
      </c>
      <c r="BW9" s="181" t="str">
        <f t="shared" si="11"/>
        <v>December</v>
      </c>
      <c r="BX9" s="25"/>
      <c r="BY9" s="181" t="str">
        <f t="shared" ref="BY9" si="12">TEXT(BY4,"mmmm")</f>
        <v>December</v>
      </c>
      <c r="BZ9" s="181" t="str">
        <f t="shared" ref="BZ9:CB9" si="13">TEXT(BZ4,"mmmm")</f>
        <v>December</v>
      </c>
      <c r="CA9" s="181" t="str">
        <f t="shared" si="13"/>
        <v>December</v>
      </c>
      <c r="CB9" s="181" t="str">
        <f t="shared" si="13"/>
        <v>December</v>
      </c>
    </row>
    <row r="10" spans="2:80" s="2" customFormat="1">
      <c r="B10" s="182" t="s">
        <v>270</v>
      </c>
      <c r="C10" s="127" t="s">
        <v>58</v>
      </c>
      <c r="D10" s="36" t="s">
        <v>277</v>
      </c>
      <c r="E10" s="26"/>
      <c r="F10" s="26"/>
      <c r="G10" s="26"/>
      <c r="H10" s="26"/>
      <c r="I10" s="26"/>
      <c r="J10" s="26"/>
      <c r="K10" s="26"/>
      <c r="L10" s="25">
        <f>Forecast!L10</f>
        <v>1</v>
      </c>
      <c r="M10" s="25">
        <f>Forecast!M10</f>
        <v>2</v>
      </c>
      <c r="N10" s="25">
        <f>Forecast!N10</f>
        <v>3</v>
      </c>
      <c r="O10" s="25">
        <f>Forecast!O10</f>
        <v>4</v>
      </c>
      <c r="P10" s="25">
        <f>Forecast!P10</f>
        <v>5</v>
      </c>
      <c r="Q10" s="25">
        <f>Forecast!Q10</f>
        <v>6</v>
      </c>
      <c r="R10" s="25">
        <f>Forecast!R10</f>
        <v>7</v>
      </c>
      <c r="S10" s="25">
        <f>Forecast!S10</f>
        <v>8</v>
      </c>
      <c r="T10" s="25">
        <f>Forecast!T10</f>
        <v>9</v>
      </c>
      <c r="U10" s="25">
        <f>Forecast!U10</f>
        <v>10</v>
      </c>
      <c r="V10" s="25">
        <f>Forecast!V10</f>
        <v>11</v>
      </c>
      <c r="W10" s="25">
        <f>Forecast!W10</f>
        <v>12</v>
      </c>
      <c r="X10" s="25">
        <f>Forecast!X10</f>
        <v>1</v>
      </c>
      <c r="Y10" s="25">
        <f>Forecast!Y10</f>
        <v>2</v>
      </c>
      <c r="Z10" s="25">
        <f>Forecast!Z10</f>
        <v>3</v>
      </c>
      <c r="AA10" s="25">
        <f>Forecast!AA10</f>
        <v>4</v>
      </c>
      <c r="AB10" s="25">
        <f>Forecast!AB10</f>
        <v>5</v>
      </c>
      <c r="AC10" s="25">
        <f>Forecast!AC10</f>
        <v>6</v>
      </c>
      <c r="AD10" s="25">
        <f>Forecast!AD10</f>
        <v>7</v>
      </c>
      <c r="AE10" s="25">
        <f>Forecast!AE10</f>
        <v>8</v>
      </c>
      <c r="AF10" s="25">
        <f>Forecast!AF10</f>
        <v>9</v>
      </c>
      <c r="AG10" s="25">
        <f>Forecast!AG10</f>
        <v>10</v>
      </c>
      <c r="AH10" s="25">
        <f>Forecast!AH10</f>
        <v>11</v>
      </c>
      <c r="AI10" s="25">
        <f>Forecast!AI10</f>
        <v>12</v>
      </c>
      <c r="AJ10" s="25">
        <f>Forecast!AJ10</f>
        <v>1</v>
      </c>
      <c r="AK10" s="25">
        <f>Forecast!AK10</f>
        <v>2</v>
      </c>
      <c r="AL10" s="25">
        <f>Forecast!AL10</f>
        <v>3</v>
      </c>
      <c r="AM10" s="25">
        <f>Forecast!AM10</f>
        <v>4</v>
      </c>
      <c r="AN10" s="25">
        <f>Forecast!AN10</f>
        <v>5</v>
      </c>
      <c r="AO10" s="25">
        <f>Forecast!AO10</f>
        <v>6</v>
      </c>
      <c r="AP10" s="25">
        <f>Forecast!AP10</f>
        <v>7</v>
      </c>
      <c r="AQ10" s="25">
        <f>Forecast!AQ10</f>
        <v>8</v>
      </c>
      <c r="AR10" s="25">
        <f>Forecast!AR10</f>
        <v>9</v>
      </c>
      <c r="AS10" s="25">
        <f>Forecast!AS10</f>
        <v>10</v>
      </c>
      <c r="AT10" s="25">
        <f>Forecast!AT10</f>
        <v>11</v>
      </c>
      <c r="AU10" s="25">
        <f>Forecast!AU10</f>
        <v>12</v>
      </c>
      <c r="AV10" s="25">
        <f>Forecast!AV10</f>
        <v>1</v>
      </c>
      <c r="AW10" s="25">
        <f>Forecast!AW10</f>
        <v>2</v>
      </c>
      <c r="AX10" s="25">
        <f>Forecast!AX10</f>
        <v>3</v>
      </c>
      <c r="AY10" s="25">
        <f>Forecast!AY10</f>
        <v>4</v>
      </c>
      <c r="AZ10" s="25">
        <f>Forecast!AZ10</f>
        <v>5</v>
      </c>
      <c r="BA10" s="25">
        <f>Forecast!BA10</f>
        <v>6</v>
      </c>
      <c r="BB10" s="25">
        <f>Forecast!BB10</f>
        <v>7</v>
      </c>
      <c r="BC10" s="25">
        <f>Forecast!BC10</f>
        <v>8</v>
      </c>
      <c r="BD10" s="25">
        <f>Forecast!BD10</f>
        <v>9</v>
      </c>
      <c r="BE10" s="25">
        <f>Forecast!BE10</f>
        <v>10</v>
      </c>
      <c r="BF10" s="25">
        <f>Forecast!BF10</f>
        <v>11</v>
      </c>
      <c r="BH10" s="25">
        <f>Forecast!BH10</f>
        <v>3</v>
      </c>
      <c r="BI10" s="25">
        <f>Forecast!BI10</f>
        <v>6</v>
      </c>
      <c r="BJ10" s="25">
        <f>Forecast!BJ10</f>
        <v>9</v>
      </c>
      <c r="BK10" s="25">
        <f>Forecast!BK10</f>
        <v>12</v>
      </c>
      <c r="BL10" s="25">
        <f>Forecast!BL10</f>
        <v>3</v>
      </c>
      <c r="BM10" s="25">
        <f>Forecast!BM10</f>
        <v>6</v>
      </c>
      <c r="BN10" s="25">
        <f>Forecast!BN10</f>
        <v>9</v>
      </c>
      <c r="BO10" s="25">
        <f>Forecast!BO10</f>
        <v>12</v>
      </c>
      <c r="BP10" s="25">
        <f>Forecast!BP10</f>
        <v>3</v>
      </c>
      <c r="BQ10" s="25">
        <f>Forecast!BQ10</f>
        <v>6</v>
      </c>
      <c r="BR10" s="25">
        <f>Forecast!BR10</f>
        <v>9</v>
      </c>
      <c r="BS10" s="25">
        <f>Forecast!BS10</f>
        <v>12</v>
      </c>
      <c r="BT10" s="25">
        <f>Forecast!BT10</f>
        <v>3</v>
      </c>
      <c r="BU10" s="25">
        <f>Forecast!BU10</f>
        <v>6</v>
      </c>
      <c r="BV10" s="25">
        <f>Forecast!BV10</f>
        <v>9</v>
      </c>
      <c r="BW10" s="25">
        <f>Forecast!BW10</f>
        <v>12</v>
      </c>
      <c r="BX10" s="25"/>
      <c r="BY10" s="25">
        <f>Forecast!BY10</f>
        <v>12</v>
      </c>
      <c r="BZ10" s="25">
        <f>Forecast!BZ10</f>
        <v>12</v>
      </c>
      <c r="CA10" s="25">
        <f>Forecast!CA10</f>
        <v>12</v>
      </c>
      <c r="CB10" s="25">
        <f>Forecast!CB10</f>
        <v>12</v>
      </c>
    </row>
    <row r="11" spans="2:80">
      <c r="B11" s="26" t="s">
        <v>496</v>
      </c>
      <c r="C11" s="30" t="s">
        <v>58</v>
      </c>
      <c r="D11" s="26" t="s">
        <v>497</v>
      </c>
      <c r="L11" s="25">
        <f>Forecast!L11</f>
        <v>1</v>
      </c>
      <c r="M11" s="25">
        <f>Forecast!M11</f>
        <v>1</v>
      </c>
      <c r="N11" s="25">
        <f>Forecast!N11</f>
        <v>1</v>
      </c>
      <c r="O11" s="25">
        <f>Forecast!O11</f>
        <v>1</v>
      </c>
      <c r="P11" s="25">
        <f>Forecast!P11</f>
        <v>1</v>
      </c>
      <c r="Q11" s="25">
        <f>Forecast!Q11</f>
        <v>1</v>
      </c>
      <c r="R11" s="25">
        <f>Forecast!R11</f>
        <v>1</v>
      </c>
      <c r="S11" s="25">
        <f>Forecast!S11</f>
        <v>1</v>
      </c>
      <c r="T11" s="25">
        <f>Forecast!T11</f>
        <v>1</v>
      </c>
      <c r="U11" s="25">
        <f>Forecast!U11</f>
        <v>1</v>
      </c>
      <c r="V11" s="25">
        <f>Forecast!V11</f>
        <v>1</v>
      </c>
      <c r="W11" s="25">
        <f>Forecast!W11</f>
        <v>1</v>
      </c>
      <c r="X11" s="25">
        <f>Forecast!X11</f>
        <v>2</v>
      </c>
      <c r="Y11" s="25">
        <f>Forecast!Y11</f>
        <v>2</v>
      </c>
      <c r="Z11" s="25">
        <f>Forecast!Z11</f>
        <v>2</v>
      </c>
      <c r="AA11" s="25">
        <f>Forecast!AA11</f>
        <v>2</v>
      </c>
      <c r="AB11" s="25">
        <f>Forecast!AB11</f>
        <v>2</v>
      </c>
      <c r="AC11" s="25">
        <f>Forecast!AC11</f>
        <v>2</v>
      </c>
      <c r="AD11" s="25">
        <f>Forecast!AD11</f>
        <v>2</v>
      </c>
      <c r="AE11" s="25">
        <f>Forecast!AE11</f>
        <v>2</v>
      </c>
      <c r="AF11" s="25">
        <f>Forecast!AF11</f>
        <v>2</v>
      </c>
      <c r="AG11" s="25">
        <f>Forecast!AG11</f>
        <v>2</v>
      </c>
      <c r="AH11" s="25">
        <f>Forecast!AH11</f>
        <v>2</v>
      </c>
      <c r="AI11" s="25">
        <f>Forecast!AI11</f>
        <v>2</v>
      </c>
      <c r="AJ11" s="25">
        <f>Forecast!AJ11</f>
        <v>3</v>
      </c>
      <c r="AK11" s="25">
        <f>Forecast!AK11</f>
        <v>3</v>
      </c>
      <c r="AL11" s="25">
        <f>Forecast!AL11</f>
        <v>3</v>
      </c>
      <c r="AM11" s="25">
        <f>Forecast!AM11</f>
        <v>3</v>
      </c>
      <c r="AN11" s="25">
        <f>Forecast!AN11</f>
        <v>3</v>
      </c>
      <c r="AO11" s="25">
        <f>Forecast!AO11</f>
        <v>3</v>
      </c>
      <c r="AP11" s="25">
        <f>Forecast!AP11</f>
        <v>3</v>
      </c>
      <c r="AQ11" s="25">
        <f>Forecast!AQ11</f>
        <v>3</v>
      </c>
      <c r="AR11" s="25">
        <f>Forecast!AR11</f>
        <v>3</v>
      </c>
      <c r="AS11" s="25">
        <f>Forecast!AS11</f>
        <v>3</v>
      </c>
      <c r="AT11" s="25">
        <f>Forecast!AT11</f>
        <v>3</v>
      </c>
      <c r="AU11" s="25">
        <f>Forecast!AU11</f>
        <v>3</v>
      </c>
      <c r="AV11" s="25">
        <f>Forecast!AV11</f>
        <v>4</v>
      </c>
      <c r="AW11" s="25">
        <f>Forecast!AW11</f>
        <v>4</v>
      </c>
      <c r="AX11" s="25">
        <f>Forecast!AX11</f>
        <v>4</v>
      </c>
      <c r="AY11" s="25">
        <f>Forecast!AY11</f>
        <v>4</v>
      </c>
      <c r="AZ11" s="25">
        <f>Forecast!AZ11</f>
        <v>4</v>
      </c>
      <c r="BA11" s="25">
        <f>Forecast!BA11</f>
        <v>4</v>
      </c>
      <c r="BB11" s="25">
        <f>Forecast!BB11</f>
        <v>4</v>
      </c>
      <c r="BC11" s="25">
        <f>Forecast!BC11</f>
        <v>4</v>
      </c>
      <c r="BD11" s="25">
        <f>Forecast!BD11</f>
        <v>4</v>
      </c>
      <c r="BE11" s="25">
        <f>Forecast!BE11</f>
        <v>4</v>
      </c>
      <c r="BF11" s="25">
        <f>Forecast!BF11</f>
        <v>4</v>
      </c>
      <c r="BH11" s="42"/>
      <c r="BI11" s="42"/>
      <c r="BJ11" s="42"/>
      <c r="BK11" s="42"/>
      <c r="BL11" s="42"/>
      <c r="BM11" s="42"/>
      <c r="BN11" s="42"/>
      <c r="BO11" s="42"/>
      <c r="BP11" s="42"/>
      <c r="BQ11" s="42"/>
      <c r="BR11" s="42"/>
      <c r="BS11" s="42"/>
      <c r="BT11" s="42"/>
      <c r="BU11" s="42"/>
      <c r="BV11" s="42"/>
      <c r="BW11" s="42"/>
      <c r="BY11" s="42"/>
      <c r="BZ11" s="42"/>
      <c r="CA11" s="42"/>
      <c r="CB11" s="42"/>
    </row>
    <row r="12" spans="2:80">
      <c r="BH12" s="182"/>
      <c r="BI12" s="182"/>
      <c r="BJ12" s="182"/>
      <c r="BK12" s="182"/>
      <c r="BL12" s="182"/>
      <c r="BM12" s="182"/>
      <c r="BN12" s="182"/>
      <c r="BO12" s="182"/>
      <c r="BP12" s="182"/>
      <c r="BQ12" s="182"/>
      <c r="BR12" s="182"/>
      <c r="BS12" s="182"/>
      <c r="BT12" s="182"/>
      <c r="BU12" s="182"/>
      <c r="BV12" s="182"/>
      <c r="BW12" s="182"/>
      <c r="BY12" s="182"/>
      <c r="BZ12" s="182"/>
      <c r="CA12" s="182"/>
      <c r="CB12" s="182"/>
    </row>
    <row r="13" spans="2:80">
      <c r="B13" s="27" t="s">
        <v>331</v>
      </c>
      <c r="BH13" s="182"/>
      <c r="BI13" s="182"/>
      <c r="BJ13" s="182"/>
      <c r="BK13" s="182"/>
      <c r="BL13" s="182"/>
      <c r="BM13" s="182"/>
      <c r="BN13" s="182"/>
      <c r="BO13" s="182"/>
      <c r="BP13" s="182"/>
      <c r="BQ13" s="182"/>
      <c r="BR13" s="182"/>
      <c r="BS13" s="182"/>
      <c r="BT13" s="182"/>
      <c r="BU13" s="182"/>
      <c r="BV13" s="182"/>
      <c r="BW13" s="182"/>
      <c r="BY13" s="182"/>
      <c r="BZ13" s="182"/>
      <c r="CA13" s="182"/>
      <c r="CB13" s="182"/>
    </row>
    <row r="14" spans="2:80" outlineLevel="1">
      <c r="B14" s="27"/>
      <c r="BH14" s="182"/>
      <c r="BI14" s="182"/>
      <c r="BJ14" s="182"/>
      <c r="BK14" s="182"/>
      <c r="BL14" s="182"/>
      <c r="BM14" s="182"/>
      <c r="BN14" s="182"/>
      <c r="BO14" s="182"/>
      <c r="BP14" s="182"/>
      <c r="BQ14" s="182"/>
      <c r="BR14" s="182"/>
      <c r="BS14" s="182"/>
      <c r="BT14" s="182"/>
      <c r="BU14" s="182"/>
      <c r="BV14" s="182"/>
      <c r="BW14" s="182"/>
      <c r="BY14" s="182"/>
      <c r="BZ14" s="182"/>
      <c r="CA14" s="182"/>
      <c r="CB14" s="182"/>
    </row>
    <row r="15" spans="2:80" s="124" customFormat="1" outlineLevel="1">
      <c r="B15" s="64" t="s">
        <v>62</v>
      </c>
      <c r="C15" s="183" t="str">
        <f>'Get Started'!$D$8</f>
        <v>$</v>
      </c>
      <c r="D15" s="64" t="s">
        <v>332</v>
      </c>
      <c r="E15" s="64"/>
      <c r="F15" s="64"/>
      <c r="G15" s="64"/>
      <c r="H15" s="64"/>
      <c r="I15" s="64"/>
      <c r="J15" s="64"/>
      <c r="K15" s="64"/>
      <c r="L15" s="124">
        <f ca="1">Forecast!L296</f>
        <v>0</v>
      </c>
      <c r="M15" s="124">
        <f ca="1">Forecast!M296</f>
        <v>0</v>
      </c>
      <c r="N15" s="124">
        <f ca="1">Forecast!N296</f>
        <v>0</v>
      </c>
      <c r="O15" s="124">
        <f ca="1">Forecast!O296</f>
        <v>0</v>
      </c>
      <c r="P15" s="124">
        <f ca="1">Forecast!P296</f>
        <v>0</v>
      </c>
      <c r="Q15" s="124">
        <f ca="1">Forecast!Q296</f>
        <v>0</v>
      </c>
      <c r="R15" s="124">
        <f ca="1">Forecast!R296</f>
        <v>0</v>
      </c>
      <c r="S15" s="124">
        <f ca="1">Forecast!S296</f>
        <v>0</v>
      </c>
      <c r="T15" s="124">
        <f ca="1">Forecast!T296</f>
        <v>0</v>
      </c>
      <c r="U15" s="124">
        <f ca="1">Forecast!U296</f>
        <v>0</v>
      </c>
      <c r="V15" s="124">
        <f ca="1">Forecast!V296</f>
        <v>0</v>
      </c>
      <c r="W15" s="124">
        <f ca="1">Forecast!W296</f>
        <v>0</v>
      </c>
      <c r="X15" s="124">
        <f ca="1">Forecast!X296</f>
        <v>0</v>
      </c>
      <c r="Y15" s="124">
        <f ca="1">Forecast!Y296</f>
        <v>0</v>
      </c>
      <c r="Z15" s="124">
        <f ca="1">Forecast!Z296</f>
        <v>0</v>
      </c>
      <c r="AA15" s="124">
        <f ca="1">Forecast!AA296</f>
        <v>0</v>
      </c>
      <c r="AB15" s="124">
        <f ca="1">Forecast!AB296</f>
        <v>0</v>
      </c>
      <c r="AC15" s="124">
        <f ca="1">Forecast!AC296</f>
        <v>0</v>
      </c>
      <c r="AD15" s="124">
        <f ca="1">Forecast!AD296</f>
        <v>0</v>
      </c>
      <c r="AE15" s="124">
        <f ca="1">Forecast!AE296</f>
        <v>0</v>
      </c>
      <c r="AF15" s="124">
        <f ca="1">Forecast!AF296</f>
        <v>0</v>
      </c>
      <c r="AG15" s="124">
        <f ca="1">Forecast!AG296</f>
        <v>0</v>
      </c>
      <c r="AH15" s="124">
        <f ca="1">Forecast!AH296</f>
        <v>0</v>
      </c>
      <c r="AI15" s="124">
        <f ca="1">Forecast!AI296</f>
        <v>0</v>
      </c>
      <c r="AJ15" s="124">
        <f ca="1">Forecast!AJ296</f>
        <v>0</v>
      </c>
      <c r="AK15" s="124">
        <f ca="1">Forecast!AK296</f>
        <v>0</v>
      </c>
      <c r="AL15" s="124">
        <f ca="1">Forecast!AL296</f>
        <v>0</v>
      </c>
      <c r="AM15" s="124">
        <f ca="1">Forecast!AM296</f>
        <v>0</v>
      </c>
      <c r="AN15" s="124">
        <f ca="1">Forecast!AN296</f>
        <v>0</v>
      </c>
      <c r="AO15" s="124">
        <f ca="1">Forecast!AO296</f>
        <v>0</v>
      </c>
      <c r="AP15" s="124">
        <f ca="1">Forecast!AP296</f>
        <v>0</v>
      </c>
      <c r="AQ15" s="124">
        <f ca="1">Forecast!AQ296</f>
        <v>0</v>
      </c>
      <c r="AR15" s="124">
        <f ca="1">Forecast!AR296</f>
        <v>0</v>
      </c>
      <c r="AS15" s="124">
        <f ca="1">Forecast!AS296</f>
        <v>0</v>
      </c>
      <c r="AT15" s="124">
        <f ca="1">Forecast!AT296</f>
        <v>0</v>
      </c>
      <c r="AU15" s="124">
        <f ca="1">Forecast!AU296</f>
        <v>0</v>
      </c>
      <c r="AV15" s="124">
        <f ca="1">Forecast!AV296</f>
        <v>0</v>
      </c>
      <c r="AW15" s="124">
        <f ca="1">Forecast!AW296</f>
        <v>0</v>
      </c>
      <c r="AX15" s="124">
        <f ca="1">Forecast!AX296</f>
        <v>0</v>
      </c>
      <c r="AY15" s="124">
        <f ca="1">Forecast!AY296</f>
        <v>0</v>
      </c>
      <c r="AZ15" s="124">
        <f ca="1">Forecast!AZ296</f>
        <v>0</v>
      </c>
      <c r="BA15" s="124">
        <f ca="1">Forecast!BA296</f>
        <v>0</v>
      </c>
      <c r="BB15" s="124">
        <f ca="1">Forecast!BB296</f>
        <v>0</v>
      </c>
      <c r="BC15" s="124">
        <f ca="1">Forecast!BC296</f>
        <v>0</v>
      </c>
      <c r="BD15" s="124">
        <f ca="1">Forecast!BD296</f>
        <v>0</v>
      </c>
      <c r="BE15" s="124">
        <f ca="1">Forecast!BE296</f>
        <v>0</v>
      </c>
      <c r="BF15" s="124">
        <f ca="1">Forecast!BF296</f>
        <v>0</v>
      </c>
      <c r="BH15" s="184">
        <f t="shared" ref="BH15:BW15" ca="1" si="14">SUMIFS($L15:$BF15,$L$6:$BF$6,BH$6,$L$7:$BF$7,BH$7)</f>
        <v>0</v>
      </c>
      <c r="BI15" s="184">
        <f t="shared" ca="1" si="14"/>
        <v>0</v>
      </c>
      <c r="BJ15" s="184">
        <f t="shared" ca="1" si="14"/>
        <v>0</v>
      </c>
      <c r="BK15" s="184">
        <f t="shared" ca="1" si="14"/>
        <v>0</v>
      </c>
      <c r="BL15" s="184">
        <f t="shared" ca="1" si="14"/>
        <v>0</v>
      </c>
      <c r="BM15" s="184">
        <f t="shared" ca="1" si="14"/>
        <v>0</v>
      </c>
      <c r="BN15" s="184">
        <f t="shared" ca="1" si="14"/>
        <v>0</v>
      </c>
      <c r="BO15" s="184">
        <f t="shared" ca="1" si="14"/>
        <v>0</v>
      </c>
      <c r="BP15" s="184">
        <f t="shared" ca="1" si="14"/>
        <v>0</v>
      </c>
      <c r="BQ15" s="184">
        <f t="shared" ca="1" si="14"/>
        <v>0</v>
      </c>
      <c r="BR15" s="184">
        <f t="shared" ca="1" si="14"/>
        <v>0</v>
      </c>
      <c r="BS15" s="184">
        <f t="shared" ca="1" si="14"/>
        <v>0</v>
      </c>
      <c r="BT15" s="184">
        <f t="shared" ca="1" si="14"/>
        <v>0</v>
      </c>
      <c r="BU15" s="184">
        <f t="shared" ca="1" si="14"/>
        <v>0</v>
      </c>
      <c r="BV15" s="184">
        <f t="shared" ca="1" si="14"/>
        <v>0</v>
      </c>
      <c r="BW15" s="184">
        <f t="shared" ca="1" si="14"/>
        <v>0</v>
      </c>
      <c r="BY15" s="184">
        <f ca="1">SUMIFS($L15:$BF15,$L$6:$BF$6,BY$6)</f>
        <v>0</v>
      </c>
      <c r="BZ15" s="184">
        <f ca="1">SUMIFS($L15:$BF15,$L$6:$BF$6,BZ$6)</f>
        <v>0</v>
      </c>
      <c r="CA15" s="184">
        <f ca="1">SUMIFS($L15:$BF15,$L$6:$BF$6,CA$6)</f>
        <v>0</v>
      </c>
      <c r="CB15" s="184">
        <f ca="1">SUMIFS($L15:$BF15,$L$6:$BF$6,CB$6)</f>
        <v>0</v>
      </c>
    </row>
    <row r="16" spans="2:80" outlineLevel="1">
      <c r="B16" s="9" t="s">
        <v>333</v>
      </c>
      <c r="C16" s="30" t="s">
        <v>24</v>
      </c>
      <c r="D16" s="26" t="s">
        <v>334</v>
      </c>
      <c r="L16" s="185">
        <f t="shared" ref="L16:BF16" ca="1" si="15">IFERROR(L15/K15-1,0)</f>
        <v>0</v>
      </c>
      <c r="M16" s="185">
        <f t="shared" ca="1" si="15"/>
        <v>0</v>
      </c>
      <c r="N16" s="185">
        <f t="shared" ca="1" si="15"/>
        <v>0</v>
      </c>
      <c r="O16" s="185">
        <f t="shared" ca="1" si="15"/>
        <v>0</v>
      </c>
      <c r="P16" s="185">
        <f t="shared" ca="1" si="15"/>
        <v>0</v>
      </c>
      <c r="Q16" s="185">
        <f t="shared" ca="1" si="15"/>
        <v>0</v>
      </c>
      <c r="R16" s="185">
        <f t="shared" ca="1" si="15"/>
        <v>0</v>
      </c>
      <c r="S16" s="185">
        <f t="shared" ca="1" si="15"/>
        <v>0</v>
      </c>
      <c r="T16" s="185">
        <f t="shared" ca="1" si="15"/>
        <v>0</v>
      </c>
      <c r="U16" s="185">
        <f t="shared" ca="1" si="15"/>
        <v>0</v>
      </c>
      <c r="V16" s="185">
        <f t="shared" ca="1" si="15"/>
        <v>0</v>
      </c>
      <c r="W16" s="185">
        <f t="shared" ca="1" si="15"/>
        <v>0</v>
      </c>
      <c r="X16" s="185">
        <f t="shared" ca="1" si="15"/>
        <v>0</v>
      </c>
      <c r="Y16" s="185">
        <f t="shared" ca="1" si="15"/>
        <v>0</v>
      </c>
      <c r="Z16" s="185">
        <f t="shared" ca="1" si="15"/>
        <v>0</v>
      </c>
      <c r="AA16" s="185">
        <f t="shared" ca="1" si="15"/>
        <v>0</v>
      </c>
      <c r="AB16" s="185">
        <f t="shared" ca="1" si="15"/>
        <v>0</v>
      </c>
      <c r="AC16" s="185">
        <f t="shared" ca="1" si="15"/>
        <v>0</v>
      </c>
      <c r="AD16" s="185">
        <f t="shared" ca="1" si="15"/>
        <v>0</v>
      </c>
      <c r="AE16" s="185">
        <f t="shared" ca="1" si="15"/>
        <v>0</v>
      </c>
      <c r="AF16" s="185">
        <f t="shared" ca="1" si="15"/>
        <v>0</v>
      </c>
      <c r="AG16" s="185">
        <f t="shared" ca="1" si="15"/>
        <v>0</v>
      </c>
      <c r="AH16" s="185">
        <f t="shared" ca="1" si="15"/>
        <v>0</v>
      </c>
      <c r="AI16" s="185">
        <f t="shared" ca="1" si="15"/>
        <v>0</v>
      </c>
      <c r="AJ16" s="185">
        <f t="shared" ca="1" si="15"/>
        <v>0</v>
      </c>
      <c r="AK16" s="185">
        <f t="shared" ca="1" si="15"/>
        <v>0</v>
      </c>
      <c r="AL16" s="185">
        <f t="shared" ca="1" si="15"/>
        <v>0</v>
      </c>
      <c r="AM16" s="185">
        <f t="shared" ca="1" si="15"/>
        <v>0</v>
      </c>
      <c r="AN16" s="185">
        <f t="shared" ca="1" si="15"/>
        <v>0</v>
      </c>
      <c r="AO16" s="185">
        <f t="shared" ca="1" si="15"/>
        <v>0</v>
      </c>
      <c r="AP16" s="185">
        <f t="shared" ca="1" si="15"/>
        <v>0</v>
      </c>
      <c r="AQ16" s="185">
        <f t="shared" ca="1" si="15"/>
        <v>0</v>
      </c>
      <c r="AR16" s="185">
        <f t="shared" ca="1" si="15"/>
        <v>0</v>
      </c>
      <c r="AS16" s="185">
        <f t="shared" ca="1" si="15"/>
        <v>0</v>
      </c>
      <c r="AT16" s="185">
        <f t="shared" ca="1" si="15"/>
        <v>0</v>
      </c>
      <c r="AU16" s="185">
        <f t="shared" ca="1" si="15"/>
        <v>0</v>
      </c>
      <c r="AV16" s="185">
        <f t="shared" ca="1" si="15"/>
        <v>0</v>
      </c>
      <c r="AW16" s="185">
        <f t="shared" ca="1" si="15"/>
        <v>0</v>
      </c>
      <c r="AX16" s="185">
        <f t="shared" ca="1" si="15"/>
        <v>0</v>
      </c>
      <c r="AY16" s="185">
        <f t="shared" ca="1" si="15"/>
        <v>0</v>
      </c>
      <c r="AZ16" s="185">
        <f t="shared" ca="1" si="15"/>
        <v>0</v>
      </c>
      <c r="BA16" s="185">
        <f t="shared" ca="1" si="15"/>
        <v>0</v>
      </c>
      <c r="BB16" s="185">
        <f t="shared" ca="1" si="15"/>
        <v>0</v>
      </c>
      <c r="BC16" s="185">
        <f t="shared" ca="1" si="15"/>
        <v>0</v>
      </c>
      <c r="BD16" s="185">
        <f t="shared" ca="1" si="15"/>
        <v>0</v>
      </c>
      <c r="BE16" s="185">
        <f t="shared" ca="1" si="15"/>
        <v>0</v>
      </c>
      <c r="BF16" s="185">
        <f t="shared" ca="1" si="15"/>
        <v>0</v>
      </c>
      <c r="BH16" s="185">
        <f ca="1">IFERROR(BH15/BG15-1,0)</f>
        <v>0</v>
      </c>
      <c r="BI16" s="185">
        <f t="shared" ref="BI16:BW16" ca="1" si="16">IFERROR(BI15/BH15-1,0)</f>
        <v>0</v>
      </c>
      <c r="BJ16" s="185">
        <f t="shared" ca="1" si="16"/>
        <v>0</v>
      </c>
      <c r="BK16" s="185">
        <f t="shared" ca="1" si="16"/>
        <v>0</v>
      </c>
      <c r="BL16" s="185">
        <f t="shared" ca="1" si="16"/>
        <v>0</v>
      </c>
      <c r="BM16" s="185">
        <f t="shared" ca="1" si="16"/>
        <v>0</v>
      </c>
      <c r="BN16" s="185">
        <f t="shared" ca="1" si="16"/>
        <v>0</v>
      </c>
      <c r="BO16" s="185">
        <f t="shared" ca="1" si="16"/>
        <v>0</v>
      </c>
      <c r="BP16" s="185">
        <f t="shared" ca="1" si="16"/>
        <v>0</v>
      </c>
      <c r="BQ16" s="185">
        <f t="shared" ca="1" si="16"/>
        <v>0</v>
      </c>
      <c r="BR16" s="185">
        <f t="shared" ca="1" si="16"/>
        <v>0</v>
      </c>
      <c r="BS16" s="185">
        <f t="shared" ca="1" si="16"/>
        <v>0</v>
      </c>
      <c r="BT16" s="185">
        <f t="shared" ca="1" si="16"/>
        <v>0</v>
      </c>
      <c r="BU16" s="185">
        <f t="shared" ca="1" si="16"/>
        <v>0</v>
      </c>
      <c r="BV16" s="185">
        <f t="shared" ca="1" si="16"/>
        <v>0</v>
      </c>
      <c r="BW16" s="185">
        <f t="shared" ca="1" si="16"/>
        <v>0</v>
      </c>
      <c r="BY16" s="185">
        <f t="shared" ref="BY16:CB16" ca="1" si="17">IFERROR(BY15/BX15-1,0)</f>
        <v>0</v>
      </c>
      <c r="BZ16" s="185">
        <f t="shared" ca="1" si="17"/>
        <v>0</v>
      </c>
      <c r="CA16" s="185">
        <f t="shared" ca="1" si="17"/>
        <v>0</v>
      </c>
      <c r="CB16" s="185">
        <f t="shared" ca="1" si="17"/>
        <v>0</v>
      </c>
    </row>
    <row r="17" spans="2:80" outlineLevel="1"/>
    <row r="18" spans="2:80" s="62" customFormat="1" outlineLevel="1">
      <c r="B18" s="62" t="s">
        <v>335</v>
      </c>
      <c r="C18" s="63" t="str">
        <f>'Get Started'!$D$8</f>
        <v>$</v>
      </c>
      <c r="D18" s="62" t="s">
        <v>336</v>
      </c>
      <c r="L18" s="62">
        <f>ABS(Forecast!L298)</f>
        <v>0</v>
      </c>
      <c r="M18" s="62">
        <f>ABS(Forecast!M298)</f>
        <v>0</v>
      </c>
      <c r="N18" s="62">
        <f>ABS(Forecast!N298)</f>
        <v>0</v>
      </c>
      <c r="O18" s="62">
        <f>ABS(Forecast!O298)</f>
        <v>0</v>
      </c>
      <c r="P18" s="62">
        <f>ABS(Forecast!P298)</f>
        <v>0</v>
      </c>
      <c r="Q18" s="62">
        <f>ABS(Forecast!Q298)</f>
        <v>0</v>
      </c>
      <c r="R18" s="62">
        <f>ABS(Forecast!R298)</f>
        <v>0</v>
      </c>
      <c r="S18" s="62">
        <f>ABS(Forecast!S298)</f>
        <v>0</v>
      </c>
      <c r="T18" s="62">
        <f>ABS(Forecast!T298)</f>
        <v>0</v>
      </c>
      <c r="U18" s="62">
        <f>ABS(Forecast!U298)</f>
        <v>0</v>
      </c>
      <c r="V18" s="62">
        <f>ABS(Forecast!V298)</f>
        <v>0</v>
      </c>
      <c r="W18" s="62">
        <f>ABS(Forecast!W298)</f>
        <v>0</v>
      </c>
      <c r="X18" s="62">
        <f>ABS(Forecast!X298)</f>
        <v>0</v>
      </c>
      <c r="Y18" s="62">
        <f>ABS(Forecast!Y298)</f>
        <v>0</v>
      </c>
      <c r="Z18" s="62">
        <f>ABS(Forecast!Z298)</f>
        <v>0</v>
      </c>
      <c r="AA18" s="62">
        <f>ABS(Forecast!AA298)</f>
        <v>0</v>
      </c>
      <c r="AB18" s="62">
        <f>ABS(Forecast!AB298)</f>
        <v>0</v>
      </c>
      <c r="AC18" s="62">
        <f>ABS(Forecast!AC298)</f>
        <v>0</v>
      </c>
      <c r="AD18" s="62">
        <f>ABS(Forecast!AD298)</f>
        <v>0</v>
      </c>
      <c r="AE18" s="62">
        <f>ABS(Forecast!AE298)</f>
        <v>0</v>
      </c>
      <c r="AF18" s="62">
        <f>ABS(Forecast!AF298)</f>
        <v>0</v>
      </c>
      <c r="AG18" s="62">
        <f>ABS(Forecast!AG298)</f>
        <v>0</v>
      </c>
      <c r="AH18" s="62">
        <f>ABS(Forecast!AH298)</f>
        <v>0</v>
      </c>
      <c r="AI18" s="62">
        <f>ABS(Forecast!AI298)</f>
        <v>0</v>
      </c>
      <c r="AJ18" s="62">
        <f>ABS(Forecast!AJ298)</f>
        <v>0</v>
      </c>
      <c r="AK18" s="62">
        <f>ABS(Forecast!AK298)</f>
        <v>0</v>
      </c>
      <c r="AL18" s="62">
        <f>ABS(Forecast!AL298)</f>
        <v>0</v>
      </c>
      <c r="AM18" s="62">
        <f>ABS(Forecast!AM298)</f>
        <v>0</v>
      </c>
      <c r="AN18" s="62">
        <f>ABS(Forecast!AN298)</f>
        <v>0</v>
      </c>
      <c r="AO18" s="62">
        <f>ABS(Forecast!AO298)</f>
        <v>0</v>
      </c>
      <c r="AP18" s="62">
        <f>ABS(Forecast!AP298)</f>
        <v>0</v>
      </c>
      <c r="AQ18" s="62">
        <f>ABS(Forecast!AQ298)</f>
        <v>0</v>
      </c>
      <c r="AR18" s="62">
        <f>ABS(Forecast!AR298)</f>
        <v>0</v>
      </c>
      <c r="AS18" s="62">
        <f>ABS(Forecast!AS298)</f>
        <v>0</v>
      </c>
      <c r="AT18" s="62">
        <f>ABS(Forecast!AT298)</f>
        <v>0</v>
      </c>
      <c r="AU18" s="62">
        <f>ABS(Forecast!AU298)</f>
        <v>0</v>
      </c>
      <c r="AV18" s="62">
        <f>ABS(Forecast!AV298)</f>
        <v>0</v>
      </c>
      <c r="AW18" s="62">
        <f>ABS(Forecast!AW298)</f>
        <v>0</v>
      </c>
      <c r="AX18" s="62">
        <f>ABS(Forecast!AX298)</f>
        <v>0</v>
      </c>
      <c r="AY18" s="62">
        <f>ABS(Forecast!AY298)</f>
        <v>0</v>
      </c>
      <c r="AZ18" s="62">
        <f>ABS(Forecast!AZ298)</f>
        <v>0</v>
      </c>
      <c r="BA18" s="62">
        <f>ABS(Forecast!BA298)</f>
        <v>0</v>
      </c>
      <c r="BB18" s="62">
        <f>ABS(Forecast!BB298)</f>
        <v>0</v>
      </c>
      <c r="BC18" s="62">
        <f>ABS(Forecast!BC298)</f>
        <v>0</v>
      </c>
      <c r="BD18" s="62">
        <f>ABS(Forecast!BD298)</f>
        <v>0</v>
      </c>
      <c r="BE18" s="62">
        <f>ABS(Forecast!BE298)</f>
        <v>0</v>
      </c>
      <c r="BF18" s="62">
        <f>ABS(Forecast!BF298)</f>
        <v>0</v>
      </c>
      <c r="BH18" s="64">
        <f t="shared" ref="BH18:BW18" ca="1" si="18">SUMIFS($L18:$BF18,$L$6:$BF$6,BH$6,$L$7:$BF$7,BH$7)</f>
        <v>0</v>
      </c>
      <c r="BI18" s="64">
        <f t="shared" ca="1" si="18"/>
        <v>0</v>
      </c>
      <c r="BJ18" s="64">
        <f t="shared" ca="1" si="18"/>
        <v>0</v>
      </c>
      <c r="BK18" s="64">
        <f t="shared" ca="1" si="18"/>
        <v>0</v>
      </c>
      <c r="BL18" s="64">
        <f t="shared" ca="1" si="18"/>
        <v>0</v>
      </c>
      <c r="BM18" s="64">
        <f t="shared" ca="1" si="18"/>
        <v>0</v>
      </c>
      <c r="BN18" s="64">
        <f t="shared" ca="1" si="18"/>
        <v>0</v>
      </c>
      <c r="BO18" s="64">
        <f t="shared" ca="1" si="18"/>
        <v>0</v>
      </c>
      <c r="BP18" s="64">
        <f t="shared" ca="1" si="18"/>
        <v>0</v>
      </c>
      <c r="BQ18" s="64">
        <f t="shared" ca="1" si="18"/>
        <v>0</v>
      </c>
      <c r="BR18" s="64">
        <f t="shared" ca="1" si="18"/>
        <v>0</v>
      </c>
      <c r="BS18" s="64">
        <f t="shared" ca="1" si="18"/>
        <v>0</v>
      </c>
      <c r="BT18" s="64">
        <f t="shared" ca="1" si="18"/>
        <v>0</v>
      </c>
      <c r="BU18" s="64">
        <f t="shared" ca="1" si="18"/>
        <v>0</v>
      </c>
      <c r="BV18" s="64">
        <f t="shared" ca="1" si="18"/>
        <v>0</v>
      </c>
      <c r="BW18" s="64">
        <f t="shared" ca="1" si="18"/>
        <v>0</v>
      </c>
      <c r="BY18" s="64">
        <f ca="1">SUMIFS($L18:$BF18,$L$6:$BF$6,BY$6)</f>
        <v>0</v>
      </c>
      <c r="BZ18" s="64">
        <f ca="1">SUMIFS($L18:$BF18,$L$6:$BF$6,BZ$6)</f>
        <v>0</v>
      </c>
      <c r="CA18" s="64">
        <f ca="1">SUMIFS($L18:$BF18,$L$6:$BF$6,CA$6)</f>
        <v>0</v>
      </c>
      <c r="CB18" s="64">
        <f ca="1">SUMIFS($L18:$BF18,$L$6:$BF$6,CB$6)</f>
        <v>0</v>
      </c>
    </row>
    <row r="19" spans="2:80" outlineLevel="1">
      <c r="L19" s="124"/>
      <c r="M19" s="124"/>
      <c r="N19" s="124"/>
      <c r="O19" s="124"/>
      <c r="P19" s="124"/>
      <c r="Q19" s="124"/>
      <c r="R19" s="124"/>
      <c r="S19" s="124"/>
      <c r="T19" s="124"/>
      <c r="U19" s="124"/>
      <c r="V19" s="124"/>
      <c r="W19" s="124"/>
      <c r="X19" s="124"/>
      <c r="Y19" s="124"/>
      <c r="Z19" s="124"/>
      <c r="AA19" s="124"/>
      <c r="AB19" s="124"/>
      <c r="AC19" s="124"/>
      <c r="AD19" s="124"/>
      <c r="AE19" s="124"/>
      <c r="AF19" s="124"/>
      <c r="AG19" s="124"/>
      <c r="AH19" s="124"/>
      <c r="AI19" s="124"/>
      <c r="AJ19" s="124"/>
      <c r="AK19" s="124"/>
      <c r="AL19" s="124"/>
      <c r="AM19" s="124"/>
      <c r="AN19" s="124"/>
      <c r="AO19" s="124"/>
      <c r="AP19" s="124"/>
      <c r="AQ19" s="124"/>
      <c r="AR19" s="124"/>
      <c r="AS19" s="124"/>
      <c r="AT19" s="124"/>
      <c r="AU19" s="124"/>
      <c r="AV19" s="124"/>
      <c r="AW19" s="124"/>
      <c r="AX19" s="124"/>
      <c r="AY19" s="124"/>
      <c r="AZ19" s="124"/>
      <c r="BA19" s="124"/>
      <c r="BB19" s="124"/>
      <c r="BC19" s="124"/>
      <c r="BD19" s="124"/>
      <c r="BE19" s="124"/>
      <c r="BF19" s="124"/>
    </row>
    <row r="20" spans="2:80" s="62" customFormat="1" outlineLevel="1">
      <c r="B20" s="62" t="s">
        <v>337</v>
      </c>
      <c r="C20" s="63" t="str">
        <f>'Get Started'!$D$8</f>
        <v>$</v>
      </c>
      <c r="D20" s="62" t="s">
        <v>338</v>
      </c>
      <c r="L20" s="65">
        <f t="shared" ref="L20:BF20" ca="1" si="19">L15-L18</f>
        <v>0</v>
      </c>
      <c r="M20" s="65">
        <f t="shared" ca="1" si="19"/>
        <v>0</v>
      </c>
      <c r="N20" s="65">
        <f t="shared" ca="1" si="19"/>
        <v>0</v>
      </c>
      <c r="O20" s="65">
        <f t="shared" ca="1" si="19"/>
        <v>0</v>
      </c>
      <c r="P20" s="65">
        <f t="shared" ca="1" si="19"/>
        <v>0</v>
      </c>
      <c r="Q20" s="65">
        <f t="shared" ca="1" si="19"/>
        <v>0</v>
      </c>
      <c r="R20" s="65">
        <f t="shared" ca="1" si="19"/>
        <v>0</v>
      </c>
      <c r="S20" s="65">
        <f t="shared" ca="1" si="19"/>
        <v>0</v>
      </c>
      <c r="T20" s="65">
        <f t="shared" ca="1" si="19"/>
        <v>0</v>
      </c>
      <c r="U20" s="65">
        <f t="shared" ca="1" si="19"/>
        <v>0</v>
      </c>
      <c r="V20" s="65">
        <f t="shared" ca="1" si="19"/>
        <v>0</v>
      </c>
      <c r="W20" s="65">
        <f t="shared" ca="1" si="19"/>
        <v>0</v>
      </c>
      <c r="X20" s="65">
        <f t="shared" ca="1" si="19"/>
        <v>0</v>
      </c>
      <c r="Y20" s="65">
        <f t="shared" ca="1" si="19"/>
        <v>0</v>
      </c>
      <c r="Z20" s="65">
        <f t="shared" ca="1" si="19"/>
        <v>0</v>
      </c>
      <c r="AA20" s="65">
        <f t="shared" ca="1" si="19"/>
        <v>0</v>
      </c>
      <c r="AB20" s="65">
        <f t="shared" ca="1" si="19"/>
        <v>0</v>
      </c>
      <c r="AC20" s="65">
        <f t="shared" ca="1" si="19"/>
        <v>0</v>
      </c>
      <c r="AD20" s="65">
        <f t="shared" ca="1" si="19"/>
        <v>0</v>
      </c>
      <c r="AE20" s="65">
        <f t="shared" ca="1" si="19"/>
        <v>0</v>
      </c>
      <c r="AF20" s="65">
        <f t="shared" ca="1" si="19"/>
        <v>0</v>
      </c>
      <c r="AG20" s="65">
        <f t="shared" ca="1" si="19"/>
        <v>0</v>
      </c>
      <c r="AH20" s="65">
        <f t="shared" ca="1" si="19"/>
        <v>0</v>
      </c>
      <c r="AI20" s="65">
        <f t="shared" ca="1" si="19"/>
        <v>0</v>
      </c>
      <c r="AJ20" s="65">
        <f t="shared" ca="1" si="19"/>
        <v>0</v>
      </c>
      <c r="AK20" s="65">
        <f t="shared" ca="1" si="19"/>
        <v>0</v>
      </c>
      <c r="AL20" s="65">
        <f t="shared" ca="1" si="19"/>
        <v>0</v>
      </c>
      <c r="AM20" s="65">
        <f t="shared" ca="1" si="19"/>
        <v>0</v>
      </c>
      <c r="AN20" s="65">
        <f t="shared" ca="1" si="19"/>
        <v>0</v>
      </c>
      <c r="AO20" s="65">
        <f t="shared" ca="1" si="19"/>
        <v>0</v>
      </c>
      <c r="AP20" s="65">
        <f t="shared" ca="1" si="19"/>
        <v>0</v>
      </c>
      <c r="AQ20" s="65">
        <f t="shared" ca="1" si="19"/>
        <v>0</v>
      </c>
      <c r="AR20" s="65">
        <f t="shared" ca="1" si="19"/>
        <v>0</v>
      </c>
      <c r="AS20" s="65">
        <f t="shared" ca="1" si="19"/>
        <v>0</v>
      </c>
      <c r="AT20" s="65">
        <f t="shared" ca="1" si="19"/>
        <v>0</v>
      </c>
      <c r="AU20" s="65">
        <f t="shared" ca="1" si="19"/>
        <v>0</v>
      </c>
      <c r="AV20" s="65">
        <f t="shared" ca="1" si="19"/>
        <v>0</v>
      </c>
      <c r="AW20" s="65">
        <f t="shared" ca="1" si="19"/>
        <v>0</v>
      </c>
      <c r="AX20" s="65">
        <f t="shared" ca="1" si="19"/>
        <v>0</v>
      </c>
      <c r="AY20" s="65">
        <f t="shared" ca="1" si="19"/>
        <v>0</v>
      </c>
      <c r="AZ20" s="65">
        <f t="shared" ca="1" si="19"/>
        <v>0</v>
      </c>
      <c r="BA20" s="65">
        <f t="shared" ca="1" si="19"/>
        <v>0</v>
      </c>
      <c r="BB20" s="65">
        <f t="shared" ca="1" si="19"/>
        <v>0</v>
      </c>
      <c r="BC20" s="65">
        <f t="shared" ca="1" si="19"/>
        <v>0</v>
      </c>
      <c r="BD20" s="65">
        <f t="shared" ca="1" si="19"/>
        <v>0</v>
      </c>
      <c r="BE20" s="65">
        <f t="shared" ca="1" si="19"/>
        <v>0</v>
      </c>
      <c r="BF20" s="65">
        <f t="shared" ca="1" si="19"/>
        <v>0</v>
      </c>
      <c r="BH20" s="65">
        <f t="shared" ref="BH20:BW20" ca="1" si="20">SUMIFS($L20:$BF20,$L$6:$BF$6,BH$6,$L$7:$BF$7,BH$7)</f>
        <v>0</v>
      </c>
      <c r="BI20" s="65">
        <f t="shared" ca="1" si="20"/>
        <v>0</v>
      </c>
      <c r="BJ20" s="65">
        <f t="shared" ca="1" si="20"/>
        <v>0</v>
      </c>
      <c r="BK20" s="65">
        <f t="shared" ca="1" si="20"/>
        <v>0</v>
      </c>
      <c r="BL20" s="65">
        <f t="shared" ca="1" si="20"/>
        <v>0</v>
      </c>
      <c r="BM20" s="65">
        <f t="shared" ca="1" si="20"/>
        <v>0</v>
      </c>
      <c r="BN20" s="65">
        <f t="shared" ca="1" si="20"/>
        <v>0</v>
      </c>
      <c r="BO20" s="65">
        <f t="shared" ca="1" si="20"/>
        <v>0</v>
      </c>
      <c r="BP20" s="65">
        <f t="shared" ca="1" si="20"/>
        <v>0</v>
      </c>
      <c r="BQ20" s="65">
        <f t="shared" ca="1" si="20"/>
        <v>0</v>
      </c>
      <c r="BR20" s="65">
        <f t="shared" ca="1" si="20"/>
        <v>0</v>
      </c>
      <c r="BS20" s="65">
        <f t="shared" ca="1" si="20"/>
        <v>0</v>
      </c>
      <c r="BT20" s="65">
        <f t="shared" ca="1" si="20"/>
        <v>0</v>
      </c>
      <c r="BU20" s="65">
        <f t="shared" ca="1" si="20"/>
        <v>0</v>
      </c>
      <c r="BV20" s="65">
        <f t="shared" ca="1" si="20"/>
        <v>0</v>
      </c>
      <c r="BW20" s="65">
        <f t="shared" ca="1" si="20"/>
        <v>0</v>
      </c>
      <c r="BX20" s="25"/>
      <c r="BY20" s="65">
        <f ca="1">SUMIFS($L20:$BF20,$L$6:$BF$6,BY$6)</f>
        <v>0</v>
      </c>
      <c r="BZ20" s="65">
        <f ca="1">SUMIFS($L20:$BF20,$L$6:$BF$6,BZ$6)</f>
        <v>0</v>
      </c>
      <c r="CA20" s="65">
        <f ca="1">SUMIFS($L20:$BF20,$L$6:$BF$6,CA$6)</f>
        <v>0</v>
      </c>
      <c r="CB20" s="65">
        <f ca="1">SUMIFS($L20:$BF20,$L$6:$BF$6,CB$6)</f>
        <v>0</v>
      </c>
    </row>
    <row r="21" spans="2:80" outlineLevel="1">
      <c r="B21" s="9" t="s">
        <v>339</v>
      </c>
      <c r="C21" s="30" t="s">
        <v>24</v>
      </c>
      <c r="D21" s="26" t="s">
        <v>340</v>
      </c>
      <c r="L21" s="23">
        <f t="shared" ref="L21:BF21" ca="1" si="21">IFERROR(L20/L$15,0)</f>
        <v>0</v>
      </c>
      <c r="M21" s="23">
        <f t="shared" ca="1" si="21"/>
        <v>0</v>
      </c>
      <c r="N21" s="23">
        <f t="shared" ca="1" si="21"/>
        <v>0</v>
      </c>
      <c r="O21" s="23">
        <f t="shared" ca="1" si="21"/>
        <v>0</v>
      </c>
      <c r="P21" s="23">
        <f t="shared" ca="1" si="21"/>
        <v>0</v>
      </c>
      <c r="Q21" s="23">
        <f t="shared" ca="1" si="21"/>
        <v>0</v>
      </c>
      <c r="R21" s="23">
        <f t="shared" ca="1" si="21"/>
        <v>0</v>
      </c>
      <c r="S21" s="23">
        <f t="shared" ca="1" si="21"/>
        <v>0</v>
      </c>
      <c r="T21" s="23">
        <f t="shared" ca="1" si="21"/>
        <v>0</v>
      </c>
      <c r="U21" s="23">
        <f t="shared" ca="1" si="21"/>
        <v>0</v>
      </c>
      <c r="V21" s="23">
        <f t="shared" ca="1" si="21"/>
        <v>0</v>
      </c>
      <c r="W21" s="23">
        <f t="shared" ca="1" si="21"/>
        <v>0</v>
      </c>
      <c r="X21" s="23">
        <f t="shared" ca="1" si="21"/>
        <v>0</v>
      </c>
      <c r="Y21" s="23">
        <f t="shared" ca="1" si="21"/>
        <v>0</v>
      </c>
      <c r="Z21" s="23">
        <f t="shared" ca="1" si="21"/>
        <v>0</v>
      </c>
      <c r="AA21" s="23">
        <f t="shared" ca="1" si="21"/>
        <v>0</v>
      </c>
      <c r="AB21" s="23">
        <f t="shared" ca="1" si="21"/>
        <v>0</v>
      </c>
      <c r="AC21" s="23">
        <f t="shared" ca="1" si="21"/>
        <v>0</v>
      </c>
      <c r="AD21" s="23">
        <f t="shared" ca="1" si="21"/>
        <v>0</v>
      </c>
      <c r="AE21" s="23">
        <f t="shared" ca="1" si="21"/>
        <v>0</v>
      </c>
      <c r="AF21" s="23">
        <f t="shared" ca="1" si="21"/>
        <v>0</v>
      </c>
      <c r="AG21" s="23">
        <f t="shared" ca="1" si="21"/>
        <v>0</v>
      </c>
      <c r="AH21" s="23">
        <f t="shared" ca="1" si="21"/>
        <v>0</v>
      </c>
      <c r="AI21" s="23">
        <f t="shared" ca="1" si="21"/>
        <v>0</v>
      </c>
      <c r="AJ21" s="23">
        <f t="shared" ca="1" si="21"/>
        <v>0</v>
      </c>
      <c r="AK21" s="23">
        <f t="shared" ca="1" si="21"/>
        <v>0</v>
      </c>
      <c r="AL21" s="23">
        <f t="shared" ca="1" si="21"/>
        <v>0</v>
      </c>
      <c r="AM21" s="23">
        <f t="shared" ca="1" si="21"/>
        <v>0</v>
      </c>
      <c r="AN21" s="23">
        <f t="shared" ca="1" si="21"/>
        <v>0</v>
      </c>
      <c r="AO21" s="23">
        <f t="shared" ca="1" si="21"/>
        <v>0</v>
      </c>
      <c r="AP21" s="23">
        <f t="shared" ca="1" si="21"/>
        <v>0</v>
      </c>
      <c r="AQ21" s="23">
        <f t="shared" ca="1" si="21"/>
        <v>0</v>
      </c>
      <c r="AR21" s="23">
        <f t="shared" ca="1" si="21"/>
        <v>0</v>
      </c>
      <c r="AS21" s="23">
        <f t="shared" ca="1" si="21"/>
        <v>0</v>
      </c>
      <c r="AT21" s="23">
        <f t="shared" ca="1" si="21"/>
        <v>0</v>
      </c>
      <c r="AU21" s="23">
        <f t="shared" ca="1" si="21"/>
        <v>0</v>
      </c>
      <c r="AV21" s="23">
        <f t="shared" ca="1" si="21"/>
        <v>0</v>
      </c>
      <c r="AW21" s="23">
        <f t="shared" ca="1" si="21"/>
        <v>0</v>
      </c>
      <c r="AX21" s="23">
        <f t="shared" ca="1" si="21"/>
        <v>0</v>
      </c>
      <c r="AY21" s="23">
        <f t="shared" ca="1" si="21"/>
        <v>0</v>
      </c>
      <c r="AZ21" s="23">
        <f t="shared" ca="1" si="21"/>
        <v>0</v>
      </c>
      <c r="BA21" s="23">
        <f t="shared" ca="1" si="21"/>
        <v>0</v>
      </c>
      <c r="BB21" s="23">
        <f t="shared" ca="1" si="21"/>
        <v>0</v>
      </c>
      <c r="BC21" s="23">
        <f t="shared" ca="1" si="21"/>
        <v>0</v>
      </c>
      <c r="BD21" s="23">
        <f t="shared" ca="1" si="21"/>
        <v>0</v>
      </c>
      <c r="BE21" s="23">
        <f t="shared" ca="1" si="21"/>
        <v>0</v>
      </c>
      <c r="BF21" s="23">
        <f t="shared" ca="1" si="21"/>
        <v>0</v>
      </c>
      <c r="BH21" s="23">
        <f t="shared" ref="BH21:BW21" ca="1" si="22">IFERROR(BH20/BH$15,0)</f>
        <v>0</v>
      </c>
      <c r="BI21" s="23">
        <f t="shared" ca="1" si="22"/>
        <v>0</v>
      </c>
      <c r="BJ21" s="23">
        <f t="shared" ca="1" si="22"/>
        <v>0</v>
      </c>
      <c r="BK21" s="23">
        <f t="shared" ca="1" si="22"/>
        <v>0</v>
      </c>
      <c r="BL21" s="23">
        <f t="shared" ca="1" si="22"/>
        <v>0</v>
      </c>
      <c r="BM21" s="23">
        <f t="shared" ca="1" si="22"/>
        <v>0</v>
      </c>
      <c r="BN21" s="23">
        <f t="shared" ca="1" si="22"/>
        <v>0</v>
      </c>
      <c r="BO21" s="23">
        <f t="shared" ca="1" si="22"/>
        <v>0</v>
      </c>
      <c r="BP21" s="23">
        <f t="shared" ca="1" si="22"/>
        <v>0</v>
      </c>
      <c r="BQ21" s="23">
        <f t="shared" ca="1" si="22"/>
        <v>0</v>
      </c>
      <c r="BR21" s="23">
        <f t="shared" ca="1" si="22"/>
        <v>0</v>
      </c>
      <c r="BS21" s="23">
        <f t="shared" ca="1" si="22"/>
        <v>0</v>
      </c>
      <c r="BT21" s="23">
        <f t="shared" ca="1" si="22"/>
        <v>0</v>
      </c>
      <c r="BU21" s="23">
        <f t="shared" ca="1" si="22"/>
        <v>0</v>
      </c>
      <c r="BV21" s="23">
        <f t="shared" ca="1" si="22"/>
        <v>0</v>
      </c>
      <c r="BW21" s="23">
        <f t="shared" ca="1" si="22"/>
        <v>0</v>
      </c>
      <c r="BY21" s="23">
        <f t="shared" ref="BY21:CB21" ca="1" si="23">IFERROR(BY20/BY$15,0)</f>
        <v>0</v>
      </c>
      <c r="BZ21" s="23">
        <f t="shared" ca="1" si="23"/>
        <v>0</v>
      </c>
      <c r="CA21" s="23">
        <f t="shared" ca="1" si="23"/>
        <v>0</v>
      </c>
      <c r="CB21" s="23">
        <f t="shared" ca="1" si="23"/>
        <v>0</v>
      </c>
    </row>
    <row r="22" spans="2:80" outlineLevel="1">
      <c r="L22" s="124"/>
      <c r="M22" s="124"/>
      <c r="N22" s="124"/>
      <c r="O22" s="124"/>
      <c r="P22" s="124"/>
      <c r="Q22" s="124"/>
      <c r="R22" s="124"/>
      <c r="S22" s="124"/>
      <c r="T22" s="124"/>
      <c r="U22" s="124"/>
      <c r="V22" s="124"/>
      <c r="W22" s="124"/>
      <c r="X22" s="124"/>
      <c r="Y22" s="124"/>
      <c r="Z22" s="124"/>
      <c r="AA22" s="124"/>
      <c r="AB22" s="124"/>
      <c r="AC22" s="124"/>
      <c r="AD22" s="124"/>
      <c r="AE22" s="124"/>
      <c r="AF22" s="124"/>
      <c r="AG22" s="124"/>
      <c r="AH22" s="124"/>
      <c r="AI22" s="124"/>
      <c r="AJ22" s="124"/>
      <c r="AK22" s="124"/>
      <c r="AL22" s="124"/>
      <c r="AM22" s="124"/>
      <c r="AN22" s="124"/>
      <c r="AO22" s="124"/>
      <c r="AP22" s="124"/>
      <c r="AQ22" s="124"/>
      <c r="AR22" s="124"/>
      <c r="AS22" s="124"/>
      <c r="AT22" s="124"/>
      <c r="AU22" s="124"/>
      <c r="AV22" s="124"/>
      <c r="AW22" s="124"/>
      <c r="AX22" s="124"/>
      <c r="AY22" s="124"/>
      <c r="AZ22" s="124"/>
      <c r="BA22" s="124"/>
      <c r="BB22" s="124"/>
      <c r="BC22" s="124"/>
      <c r="BD22" s="124"/>
      <c r="BE22" s="124"/>
      <c r="BF22" s="124"/>
    </row>
    <row r="23" spans="2:80" s="62" customFormat="1" outlineLevel="1">
      <c r="B23" s="62" t="s">
        <v>341</v>
      </c>
      <c r="C23" s="63" t="str">
        <f>'Get Started'!$D$8</f>
        <v>$</v>
      </c>
      <c r="D23" s="62" t="s">
        <v>342</v>
      </c>
      <c r="L23" s="62">
        <f>ABS(Forecast!L299)</f>
        <v>0</v>
      </c>
      <c r="M23" s="62">
        <f>ABS(Forecast!M299)</f>
        <v>0</v>
      </c>
      <c r="N23" s="62">
        <f>ABS(Forecast!N299)</f>
        <v>0</v>
      </c>
      <c r="O23" s="62">
        <f>ABS(Forecast!O299)</f>
        <v>0</v>
      </c>
      <c r="P23" s="62">
        <f>ABS(Forecast!P299)</f>
        <v>0</v>
      </c>
      <c r="Q23" s="62">
        <f>ABS(Forecast!Q299)</f>
        <v>0</v>
      </c>
      <c r="R23" s="62">
        <f>ABS(Forecast!R299)</f>
        <v>0</v>
      </c>
      <c r="S23" s="62">
        <f>ABS(Forecast!S299)</f>
        <v>0</v>
      </c>
      <c r="T23" s="62">
        <f>ABS(Forecast!T299)</f>
        <v>0</v>
      </c>
      <c r="U23" s="62">
        <f>ABS(Forecast!U299)</f>
        <v>0</v>
      </c>
      <c r="V23" s="62">
        <f>ABS(Forecast!V299)</f>
        <v>0</v>
      </c>
      <c r="W23" s="62">
        <f>ABS(Forecast!W299)</f>
        <v>0</v>
      </c>
      <c r="X23" s="62">
        <f>ABS(Forecast!X299)</f>
        <v>0</v>
      </c>
      <c r="Y23" s="62">
        <f>ABS(Forecast!Y299)</f>
        <v>0</v>
      </c>
      <c r="Z23" s="62">
        <f>ABS(Forecast!Z299)</f>
        <v>0</v>
      </c>
      <c r="AA23" s="62">
        <f>ABS(Forecast!AA299)</f>
        <v>0</v>
      </c>
      <c r="AB23" s="62">
        <f>ABS(Forecast!AB299)</f>
        <v>0</v>
      </c>
      <c r="AC23" s="62">
        <f>ABS(Forecast!AC299)</f>
        <v>0</v>
      </c>
      <c r="AD23" s="62">
        <f>ABS(Forecast!AD299)</f>
        <v>0</v>
      </c>
      <c r="AE23" s="62">
        <f>ABS(Forecast!AE299)</f>
        <v>0</v>
      </c>
      <c r="AF23" s="62">
        <f>ABS(Forecast!AF299)</f>
        <v>0</v>
      </c>
      <c r="AG23" s="62">
        <f>ABS(Forecast!AG299)</f>
        <v>0</v>
      </c>
      <c r="AH23" s="62">
        <f>ABS(Forecast!AH299)</f>
        <v>0</v>
      </c>
      <c r="AI23" s="62">
        <f>ABS(Forecast!AI299)</f>
        <v>0</v>
      </c>
      <c r="AJ23" s="62">
        <f>ABS(Forecast!AJ299)</f>
        <v>0</v>
      </c>
      <c r="AK23" s="62">
        <f>ABS(Forecast!AK299)</f>
        <v>0</v>
      </c>
      <c r="AL23" s="62">
        <f>ABS(Forecast!AL299)</f>
        <v>0</v>
      </c>
      <c r="AM23" s="62">
        <f>ABS(Forecast!AM299)</f>
        <v>0</v>
      </c>
      <c r="AN23" s="62">
        <f>ABS(Forecast!AN299)</f>
        <v>0</v>
      </c>
      <c r="AO23" s="62">
        <f>ABS(Forecast!AO299)</f>
        <v>0</v>
      </c>
      <c r="AP23" s="62">
        <f>ABS(Forecast!AP299)</f>
        <v>0</v>
      </c>
      <c r="AQ23" s="62">
        <f>ABS(Forecast!AQ299)</f>
        <v>0</v>
      </c>
      <c r="AR23" s="62">
        <f>ABS(Forecast!AR299)</f>
        <v>0</v>
      </c>
      <c r="AS23" s="62">
        <f>ABS(Forecast!AS299)</f>
        <v>0</v>
      </c>
      <c r="AT23" s="62">
        <f>ABS(Forecast!AT299)</f>
        <v>0</v>
      </c>
      <c r="AU23" s="62">
        <f>ABS(Forecast!AU299)</f>
        <v>0</v>
      </c>
      <c r="AV23" s="62">
        <f>ABS(Forecast!AV299)</f>
        <v>0</v>
      </c>
      <c r="AW23" s="62">
        <f>ABS(Forecast!AW299)</f>
        <v>0</v>
      </c>
      <c r="AX23" s="62">
        <f>ABS(Forecast!AX299)</f>
        <v>0</v>
      </c>
      <c r="AY23" s="62">
        <f>ABS(Forecast!AY299)</f>
        <v>0</v>
      </c>
      <c r="AZ23" s="62">
        <f>ABS(Forecast!AZ299)</f>
        <v>0</v>
      </c>
      <c r="BA23" s="62">
        <f>ABS(Forecast!BA299)</f>
        <v>0</v>
      </c>
      <c r="BB23" s="62">
        <f>ABS(Forecast!BB299)</f>
        <v>0</v>
      </c>
      <c r="BC23" s="62">
        <f>ABS(Forecast!BC299)</f>
        <v>0</v>
      </c>
      <c r="BD23" s="62">
        <f>ABS(Forecast!BD299)</f>
        <v>0</v>
      </c>
      <c r="BE23" s="62">
        <f>ABS(Forecast!BE299)</f>
        <v>0</v>
      </c>
      <c r="BF23" s="62">
        <f>ABS(Forecast!BF299)</f>
        <v>0</v>
      </c>
      <c r="BH23" s="64">
        <f t="shared" ref="BH23:BW23" ca="1" si="24">SUMIFS($L23:$BF23,$L$6:$BF$6,BH$6,$L$7:$BF$7,BH$7)</f>
        <v>0</v>
      </c>
      <c r="BI23" s="64">
        <f t="shared" ca="1" si="24"/>
        <v>0</v>
      </c>
      <c r="BJ23" s="64">
        <f t="shared" ca="1" si="24"/>
        <v>0</v>
      </c>
      <c r="BK23" s="64">
        <f t="shared" ca="1" si="24"/>
        <v>0</v>
      </c>
      <c r="BL23" s="64">
        <f t="shared" ca="1" si="24"/>
        <v>0</v>
      </c>
      <c r="BM23" s="64">
        <f t="shared" ca="1" si="24"/>
        <v>0</v>
      </c>
      <c r="BN23" s="64">
        <f t="shared" ca="1" si="24"/>
        <v>0</v>
      </c>
      <c r="BO23" s="64">
        <f t="shared" ca="1" si="24"/>
        <v>0</v>
      </c>
      <c r="BP23" s="64">
        <f t="shared" ca="1" si="24"/>
        <v>0</v>
      </c>
      <c r="BQ23" s="64">
        <f t="shared" ca="1" si="24"/>
        <v>0</v>
      </c>
      <c r="BR23" s="64">
        <f t="shared" ca="1" si="24"/>
        <v>0</v>
      </c>
      <c r="BS23" s="64">
        <f t="shared" ca="1" si="24"/>
        <v>0</v>
      </c>
      <c r="BT23" s="64">
        <f t="shared" ca="1" si="24"/>
        <v>0</v>
      </c>
      <c r="BU23" s="64">
        <f t="shared" ca="1" si="24"/>
        <v>0</v>
      </c>
      <c r="BV23" s="64">
        <f t="shared" ca="1" si="24"/>
        <v>0</v>
      </c>
      <c r="BW23" s="64">
        <f t="shared" ca="1" si="24"/>
        <v>0</v>
      </c>
      <c r="BX23" s="25"/>
      <c r="BY23" s="64">
        <f ca="1">SUMIFS($L23:$BF23,$L$6:$BF$6,BY$6)</f>
        <v>0</v>
      </c>
      <c r="BZ23" s="64">
        <f ca="1">SUMIFS($L23:$BF23,$L$6:$BF$6,BZ$6)</f>
        <v>0</v>
      </c>
      <c r="CA23" s="64">
        <f ca="1">SUMIFS($L23:$BF23,$L$6:$BF$6,CA$6)</f>
        <v>0</v>
      </c>
      <c r="CB23" s="64">
        <f ca="1">SUMIFS($L23:$BF23,$L$6:$BF$6,CB$6)</f>
        <v>0</v>
      </c>
    </row>
    <row r="24" spans="2:80" outlineLevel="1">
      <c r="B24" s="9" t="s">
        <v>343</v>
      </c>
      <c r="C24" s="30" t="s">
        <v>24</v>
      </c>
      <c r="D24" s="26" t="s">
        <v>344</v>
      </c>
      <c r="L24" s="23">
        <f t="shared" ref="L24:BF24" ca="1" si="25">IFERROR(L23/L$15,0)</f>
        <v>0</v>
      </c>
      <c r="M24" s="23">
        <f t="shared" ca="1" si="25"/>
        <v>0</v>
      </c>
      <c r="N24" s="23">
        <f t="shared" ca="1" si="25"/>
        <v>0</v>
      </c>
      <c r="O24" s="23">
        <f t="shared" ca="1" si="25"/>
        <v>0</v>
      </c>
      <c r="P24" s="23">
        <f t="shared" ca="1" si="25"/>
        <v>0</v>
      </c>
      <c r="Q24" s="23">
        <f t="shared" ca="1" si="25"/>
        <v>0</v>
      </c>
      <c r="R24" s="23">
        <f t="shared" ca="1" si="25"/>
        <v>0</v>
      </c>
      <c r="S24" s="23">
        <f t="shared" ca="1" si="25"/>
        <v>0</v>
      </c>
      <c r="T24" s="23">
        <f t="shared" ca="1" si="25"/>
        <v>0</v>
      </c>
      <c r="U24" s="23">
        <f t="shared" ca="1" si="25"/>
        <v>0</v>
      </c>
      <c r="V24" s="23">
        <f t="shared" ca="1" si="25"/>
        <v>0</v>
      </c>
      <c r="W24" s="23">
        <f t="shared" ca="1" si="25"/>
        <v>0</v>
      </c>
      <c r="X24" s="23">
        <f t="shared" ca="1" si="25"/>
        <v>0</v>
      </c>
      <c r="Y24" s="23">
        <f t="shared" ca="1" si="25"/>
        <v>0</v>
      </c>
      <c r="Z24" s="23">
        <f t="shared" ca="1" si="25"/>
        <v>0</v>
      </c>
      <c r="AA24" s="23">
        <f t="shared" ca="1" si="25"/>
        <v>0</v>
      </c>
      <c r="AB24" s="23">
        <f t="shared" ca="1" si="25"/>
        <v>0</v>
      </c>
      <c r="AC24" s="23">
        <f t="shared" ca="1" si="25"/>
        <v>0</v>
      </c>
      <c r="AD24" s="23">
        <f t="shared" ca="1" si="25"/>
        <v>0</v>
      </c>
      <c r="AE24" s="23">
        <f t="shared" ca="1" si="25"/>
        <v>0</v>
      </c>
      <c r="AF24" s="23">
        <f t="shared" ca="1" si="25"/>
        <v>0</v>
      </c>
      <c r="AG24" s="23">
        <f t="shared" ca="1" si="25"/>
        <v>0</v>
      </c>
      <c r="AH24" s="23">
        <f t="shared" ca="1" si="25"/>
        <v>0</v>
      </c>
      <c r="AI24" s="23">
        <f t="shared" ca="1" si="25"/>
        <v>0</v>
      </c>
      <c r="AJ24" s="23">
        <f t="shared" ca="1" si="25"/>
        <v>0</v>
      </c>
      <c r="AK24" s="23">
        <f t="shared" ca="1" si="25"/>
        <v>0</v>
      </c>
      <c r="AL24" s="23">
        <f t="shared" ca="1" si="25"/>
        <v>0</v>
      </c>
      <c r="AM24" s="23">
        <f t="shared" ca="1" si="25"/>
        <v>0</v>
      </c>
      <c r="AN24" s="23">
        <f t="shared" ca="1" si="25"/>
        <v>0</v>
      </c>
      <c r="AO24" s="23">
        <f t="shared" ca="1" si="25"/>
        <v>0</v>
      </c>
      <c r="AP24" s="23">
        <f t="shared" ca="1" si="25"/>
        <v>0</v>
      </c>
      <c r="AQ24" s="23">
        <f t="shared" ca="1" si="25"/>
        <v>0</v>
      </c>
      <c r="AR24" s="23">
        <f t="shared" ca="1" si="25"/>
        <v>0</v>
      </c>
      <c r="AS24" s="23">
        <f t="shared" ca="1" si="25"/>
        <v>0</v>
      </c>
      <c r="AT24" s="23">
        <f t="shared" ca="1" si="25"/>
        <v>0</v>
      </c>
      <c r="AU24" s="23">
        <f t="shared" ca="1" si="25"/>
        <v>0</v>
      </c>
      <c r="AV24" s="23">
        <f t="shared" ca="1" si="25"/>
        <v>0</v>
      </c>
      <c r="AW24" s="23">
        <f t="shared" ca="1" si="25"/>
        <v>0</v>
      </c>
      <c r="AX24" s="23">
        <f t="shared" ca="1" si="25"/>
        <v>0</v>
      </c>
      <c r="AY24" s="23">
        <f t="shared" ca="1" si="25"/>
        <v>0</v>
      </c>
      <c r="AZ24" s="23">
        <f t="shared" ca="1" si="25"/>
        <v>0</v>
      </c>
      <c r="BA24" s="23">
        <f t="shared" ca="1" si="25"/>
        <v>0</v>
      </c>
      <c r="BB24" s="23">
        <f t="shared" ca="1" si="25"/>
        <v>0</v>
      </c>
      <c r="BC24" s="23">
        <f t="shared" ca="1" si="25"/>
        <v>0</v>
      </c>
      <c r="BD24" s="23">
        <f t="shared" ca="1" si="25"/>
        <v>0</v>
      </c>
      <c r="BE24" s="23">
        <f t="shared" ca="1" si="25"/>
        <v>0</v>
      </c>
      <c r="BF24" s="23">
        <f t="shared" ca="1" si="25"/>
        <v>0</v>
      </c>
      <c r="BH24" s="23">
        <f t="shared" ref="BH24:BW24" ca="1" si="26">IFERROR(BH23/BH$15,0)</f>
        <v>0</v>
      </c>
      <c r="BI24" s="23">
        <f t="shared" ca="1" si="26"/>
        <v>0</v>
      </c>
      <c r="BJ24" s="23">
        <f t="shared" ca="1" si="26"/>
        <v>0</v>
      </c>
      <c r="BK24" s="23">
        <f t="shared" ca="1" si="26"/>
        <v>0</v>
      </c>
      <c r="BL24" s="23">
        <f t="shared" ca="1" si="26"/>
        <v>0</v>
      </c>
      <c r="BM24" s="23">
        <f t="shared" ca="1" si="26"/>
        <v>0</v>
      </c>
      <c r="BN24" s="23">
        <f t="shared" ca="1" si="26"/>
        <v>0</v>
      </c>
      <c r="BO24" s="23">
        <f t="shared" ca="1" si="26"/>
        <v>0</v>
      </c>
      <c r="BP24" s="23">
        <f t="shared" ca="1" si="26"/>
        <v>0</v>
      </c>
      <c r="BQ24" s="23">
        <f t="shared" ca="1" si="26"/>
        <v>0</v>
      </c>
      <c r="BR24" s="23">
        <f t="shared" ca="1" si="26"/>
        <v>0</v>
      </c>
      <c r="BS24" s="23">
        <f t="shared" ca="1" si="26"/>
        <v>0</v>
      </c>
      <c r="BT24" s="23">
        <f t="shared" ca="1" si="26"/>
        <v>0</v>
      </c>
      <c r="BU24" s="23">
        <f t="shared" ca="1" si="26"/>
        <v>0</v>
      </c>
      <c r="BV24" s="23">
        <f t="shared" ca="1" si="26"/>
        <v>0</v>
      </c>
      <c r="BW24" s="23">
        <f t="shared" ca="1" si="26"/>
        <v>0</v>
      </c>
      <c r="BY24" s="23">
        <f t="shared" ref="BY24:CB24" ca="1" si="27">IFERROR(BY23/BY$15,0)</f>
        <v>0</v>
      </c>
      <c r="BZ24" s="23">
        <f t="shared" ca="1" si="27"/>
        <v>0</v>
      </c>
      <c r="CA24" s="23">
        <f t="shared" ca="1" si="27"/>
        <v>0</v>
      </c>
      <c r="CB24" s="23">
        <f t="shared" ca="1" si="27"/>
        <v>0</v>
      </c>
    </row>
    <row r="25" spans="2:80" outlineLevel="1">
      <c r="L25" s="124"/>
      <c r="M25" s="124"/>
      <c r="N25" s="124"/>
      <c r="O25" s="124"/>
      <c r="P25" s="124"/>
      <c r="Q25" s="124"/>
      <c r="R25" s="124"/>
      <c r="S25" s="124"/>
      <c r="T25" s="124"/>
      <c r="U25" s="124"/>
      <c r="V25" s="124"/>
      <c r="W25" s="124"/>
      <c r="X25" s="124"/>
      <c r="Y25" s="124"/>
      <c r="Z25" s="124"/>
      <c r="AA25" s="124"/>
      <c r="AB25" s="124"/>
      <c r="AC25" s="124"/>
      <c r="AD25" s="124"/>
      <c r="AE25" s="124"/>
      <c r="AF25" s="124"/>
      <c r="AG25" s="124"/>
      <c r="AH25" s="124"/>
      <c r="AI25" s="124"/>
      <c r="AJ25" s="124"/>
      <c r="AK25" s="124"/>
      <c r="AL25" s="124"/>
      <c r="AM25" s="124"/>
      <c r="AN25" s="124"/>
      <c r="AO25" s="124"/>
      <c r="AP25" s="124"/>
      <c r="AQ25" s="124"/>
      <c r="AR25" s="124"/>
      <c r="AS25" s="124"/>
      <c r="AT25" s="124"/>
      <c r="AU25" s="124"/>
      <c r="AV25" s="124"/>
      <c r="AW25" s="124"/>
      <c r="AX25" s="124"/>
      <c r="AY25" s="124"/>
      <c r="AZ25" s="124"/>
      <c r="BA25" s="124"/>
      <c r="BB25" s="124"/>
      <c r="BC25" s="124"/>
      <c r="BD25" s="124"/>
      <c r="BE25" s="124"/>
      <c r="BF25" s="124"/>
    </row>
    <row r="26" spans="2:80" s="62" customFormat="1" outlineLevel="1">
      <c r="B26" s="62" t="s">
        <v>345</v>
      </c>
      <c r="C26" s="63" t="str">
        <f>'Get Started'!$D$8</f>
        <v>$</v>
      </c>
      <c r="D26" s="62" t="s">
        <v>346</v>
      </c>
      <c r="L26" s="65">
        <f t="shared" ref="L26:BF26" ca="1" si="28">L20-L23</f>
        <v>0</v>
      </c>
      <c r="M26" s="65">
        <f t="shared" ca="1" si="28"/>
        <v>0</v>
      </c>
      <c r="N26" s="65">
        <f t="shared" ca="1" si="28"/>
        <v>0</v>
      </c>
      <c r="O26" s="65">
        <f t="shared" ca="1" si="28"/>
        <v>0</v>
      </c>
      <c r="P26" s="65">
        <f t="shared" ca="1" si="28"/>
        <v>0</v>
      </c>
      <c r="Q26" s="65">
        <f t="shared" ca="1" si="28"/>
        <v>0</v>
      </c>
      <c r="R26" s="65">
        <f t="shared" ca="1" si="28"/>
        <v>0</v>
      </c>
      <c r="S26" s="65">
        <f t="shared" ca="1" si="28"/>
        <v>0</v>
      </c>
      <c r="T26" s="65">
        <f t="shared" ca="1" si="28"/>
        <v>0</v>
      </c>
      <c r="U26" s="65">
        <f t="shared" ca="1" si="28"/>
        <v>0</v>
      </c>
      <c r="V26" s="65">
        <f t="shared" ca="1" si="28"/>
        <v>0</v>
      </c>
      <c r="W26" s="65">
        <f t="shared" ca="1" si="28"/>
        <v>0</v>
      </c>
      <c r="X26" s="65">
        <f t="shared" ca="1" si="28"/>
        <v>0</v>
      </c>
      <c r="Y26" s="65">
        <f t="shared" ca="1" si="28"/>
        <v>0</v>
      </c>
      <c r="Z26" s="65">
        <f t="shared" ca="1" si="28"/>
        <v>0</v>
      </c>
      <c r="AA26" s="65">
        <f t="shared" ca="1" si="28"/>
        <v>0</v>
      </c>
      <c r="AB26" s="65">
        <f t="shared" ca="1" si="28"/>
        <v>0</v>
      </c>
      <c r="AC26" s="65">
        <f t="shared" ca="1" si="28"/>
        <v>0</v>
      </c>
      <c r="AD26" s="65">
        <f t="shared" ca="1" si="28"/>
        <v>0</v>
      </c>
      <c r="AE26" s="65">
        <f t="shared" ca="1" si="28"/>
        <v>0</v>
      </c>
      <c r="AF26" s="65">
        <f t="shared" ca="1" si="28"/>
        <v>0</v>
      </c>
      <c r="AG26" s="65">
        <f t="shared" ca="1" si="28"/>
        <v>0</v>
      </c>
      <c r="AH26" s="65">
        <f t="shared" ca="1" si="28"/>
        <v>0</v>
      </c>
      <c r="AI26" s="65">
        <f t="shared" ca="1" si="28"/>
        <v>0</v>
      </c>
      <c r="AJ26" s="65">
        <f t="shared" ca="1" si="28"/>
        <v>0</v>
      </c>
      <c r="AK26" s="65">
        <f t="shared" ca="1" si="28"/>
        <v>0</v>
      </c>
      <c r="AL26" s="65">
        <f t="shared" ca="1" si="28"/>
        <v>0</v>
      </c>
      <c r="AM26" s="65">
        <f t="shared" ca="1" si="28"/>
        <v>0</v>
      </c>
      <c r="AN26" s="65">
        <f t="shared" ca="1" si="28"/>
        <v>0</v>
      </c>
      <c r="AO26" s="65">
        <f t="shared" ca="1" si="28"/>
        <v>0</v>
      </c>
      <c r="AP26" s="65">
        <f t="shared" ca="1" si="28"/>
        <v>0</v>
      </c>
      <c r="AQ26" s="65">
        <f t="shared" ca="1" si="28"/>
        <v>0</v>
      </c>
      <c r="AR26" s="65">
        <f t="shared" ca="1" si="28"/>
        <v>0</v>
      </c>
      <c r="AS26" s="65">
        <f t="shared" ca="1" si="28"/>
        <v>0</v>
      </c>
      <c r="AT26" s="65">
        <f t="shared" ca="1" si="28"/>
        <v>0</v>
      </c>
      <c r="AU26" s="65">
        <f t="shared" ca="1" si="28"/>
        <v>0</v>
      </c>
      <c r="AV26" s="65">
        <f t="shared" ca="1" si="28"/>
        <v>0</v>
      </c>
      <c r="AW26" s="65">
        <f t="shared" ca="1" si="28"/>
        <v>0</v>
      </c>
      <c r="AX26" s="65">
        <f t="shared" ca="1" si="28"/>
        <v>0</v>
      </c>
      <c r="AY26" s="65">
        <f t="shared" ca="1" si="28"/>
        <v>0</v>
      </c>
      <c r="AZ26" s="65">
        <f t="shared" ca="1" si="28"/>
        <v>0</v>
      </c>
      <c r="BA26" s="65">
        <f t="shared" ca="1" si="28"/>
        <v>0</v>
      </c>
      <c r="BB26" s="65">
        <f t="shared" ca="1" si="28"/>
        <v>0</v>
      </c>
      <c r="BC26" s="65">
        <f t="shared" ca="1" si="28"/>
        <v>0</v>
      </c>
      <c r="BD26" s="65">
        <f t="shared" ca="1" si="28"/>
        <v>0</v>
      </c>
      <c r="BE26" s="65">
        <f t="shared" ca="1" si="28"/>
        <v>0</v>
      </c>
      <c r="BF26" s="65">
        <f t="shared" ca="1" si="28"/>
        <v>0</v>
      </c>
      <c r="BH26" s="64">
        <f t="shared" ref="BH26:BW26" ca="1" si="29">SUMIFS($L26:$BF26,$L$6:$BF$6,BH$6,$L$7:$BF$7,BH$7)</f>
        <v>0</v>
      </c>
      <c r="BI26" s="64">
        <f t="shared" ca="1" si="29"/>
        <v>0</v>
      </c>
      <c r="BJ26" s="64">
        <f t="shared" ca="1" si="29"/>
        <v>0</v>
      </c>
      <c r="BK26" s="64">
        <f t="shared" ca="1" si="29"/>
        <v>0</v>
      </c>
      <c r="BL26" s="64">
        <f t="shared" ca="1" si="29"/>
        <v>0</v>
      </c>
      <c r="BM26" s="64">
        <f t="shared" ca="1" si="29"/>
        <v>0</v>
      </c>
      <c r="BN26" s="64">
        <f t="shared" ca="1" si="29"/>
        <v>0</v>
      </c>
      <c r="BO26" s="64">
        <f t="shared" ca="1" si="29"/>
        <v>0</v>
      </c>
      <c r="BP26" s="64">
        <f t="shared" ca="1" si="29"/>
        <v>0</v>
      </c>
      <c r="BQ26" s="64">
        <f t="shared" ca="1" si="29"/>
        <v>0</v>
      </c>
      <c r="BR26" s="64">
        <f t="shared" ca="1" si="29"/>
        <v>0</v>
      </c>
      <c r="BS26" s="64">
        <f t="shared" ca="1" si="29"/>
        <v>0</v>
      </c>
      <c r="BT26" s="64">
        <f t="shared" ca="1" si="29"/>
        <v>0</v>
      </c>
      <c r="BU26" s="64">
        <f t="shared" ca="1" si="29"/>
        <v>0</v>
      </c>
      <c r="BV26" s="64">
        <f t="shared" ca="1" si="29"/>
        <v>0</v>
      </c>
      <c r="BW26" s="64">
        <f t="shared" ca="1" si="29"/>
        <v>0</v>
      </c>
      <c r="BX26" s="25"/>
      <c r="BY26" s="64">
        <f ca="1">SUMIFS($L26:$BF26,$L$6:$BF$6,BY$6)</f>
        <v>0</v>
      </c>
      <c r="BZ26" s="64">
        <f ca="1">SUMIFS($L26:$BF26,$L$6:$BF$6,BZ$6)</f>
        <v>0</v>
      </c>
      <c r="CA26" s="64">
        <f ca="1">SUMIFS($L26:$BF26,$L$6:$BF$6,CA$6)</f>
        <v>0</v>
      </c>
      <c r="CB26" s="64">
        <f ca="1">SUMIFS($L26:$BF26,$L$6:$BF$6,CB$6)</f>
        <v>0</v>
      </c>
    </row>
    <row r="27" spans="2:80" outlineLevel="1">
      <c r="B27" s="9" t="s">
        <v>343</v>
      </c>
      <c r="C27" s="30" t="s">
        <v>24</v>
      </c>
      <c r="D27" s="26" t="s">
        <v>347</v>
      </c>
      <c r="L27" s="23">
        <f t="shared" ref="L27:BF27" ca="1" si="30">IFERROR(L26/L$15,0)</f>
        <v>0</v>
      </c>
      <c r="M27" s="23">
        <f t="shared" ca="1" si="30"/>
        <v>0</v>
      </c>
      <c r="N27" s="23">
        <f t="shared" ca="1" si="30"/>
        <v>0</v>
      </c>
      <c r="O27" s="23">
        <f t="shared" ca="1" si="30"/>
        <v>0</v>
      </c>
      <c r="P27" s="23">
        <f t="shared" ca="1" si="30"/>
        <v>0</v>
      </c>
      <c r="Q27" s="23">
        <f t="shared" ca="1" si="30"/>
        <v>0</v>
      </c>
      <c r="R27" s="23">
        <f t="shared" ca="1" si="30"/>
        <v>0</v>
      </c>
      <c r="S27" s="23">
        <f t="shared" ca="1" si="30"/>
        <v>0</v>
      </c>
      <c r="T27" s="23">
        <f t="shared" ca="1" si="30"/>
        <v>0</v>
      </c>
      <c r="U27" s="23">
        <f t="shared" ca="1" si="30"/>
        <v>0</v>
      </c>
      <c r="V27" s="23">
        <f t="shared" ca="1" si="30"/>
        <v>0</v>
      </c>
      <c r="W27" s="23">
        <f t="shared" ca="1" si="30"/>
        <v>0</v>
      </c>
      <c r="X27" s="23">
        <f t="shared" ca="1" si="30"/>
        <v>0</v>
      </c>
      <c r="Y27" s="23">
        <f t="shared" ca="1" si="30"/>
        <v>0</v>
      </c>
      <c r="Z27" s="23">
        <f t="shared" ca="1" si="30"/>
        <v>0</v>
      </c>
      <c r="AA27" s="23">
        <f t="shared" ca="1" si="30"/>
        <v>0</v>
      </c>
      <c r="AB27" s="23">
        <f t="shared" ca="1" si="30"/>
        <v>0</v>
      </c>
      <c r="AC27" s="23">
        <f t="shared" ca="1" si="30"/>
        <v>0</v>
      </c>
      <c r="AD27" s="23">
        <f t="shared" ca="1" si="30"/>
        <v>0</v>
      </c>
      <c r="AE27" s="23">
        <f t="shared" ca="1" si="30"/>
        <v>0</v>
      </c>
      <c r="AF27" s="23">
        <f t="shared" ca="1" si="30"/>
        <v>0</v>
      </c>
      <c r="AG27" s="23">
        <f t="shared" ca="1" si="30"/>
        <v>0</v>
      </c>
      <c r="AH27" s="23">
        <f t="shared" ca="1" si="30"/>
        <v>0</v>
      </c>
      <c r="AI27" s="23">
        <f t="shared" ca="1" si="30"/>
        <v>0</v>
      </c>
      <c r="AJ27" s="23">
        <f t="shared" ca="1" si="30"/>
        <v>0</v>
      </c>
      <c r="AK27" s="23">
        <f t="shared" ca="1" si="30"/>
        <v>0</v>
      </c>
      <c r="AL27" s="23">
        <f t="shared" ca="1" si="30"/>
        <v>0</v>
      </c>
      <c r="AM27" s="23">
        <f t="shared" ca="1" si="30"/>
        <v>0</v>
      </c>
      <c r="AN27" s="23">
        <f t="shared" ca="1" si="30"/>
        <v>0</v>
      </c>
      <c r="AO27" s="23">
        <f t="shared" ca="1" si="30"/>
        <v>0</v>
      </c>
      <c r="AP27" s="23">
        <f t="shared" ca="1" si="30"/>
        <v>0</v>
      </c>
      <c r="AQ27" s="23">
        <f t="shared" ca="1" si="30"/>
        <v>0</v>
      </c>
      <c r="AR27" s="23">
        <f t="shared" ca="1" si="30"/>
        <v>0</v>
      </c>
      <c r="AS27" s="23">
        <f t="shared" ca="1" si="30"/>
        <v>0</v>
      </c>
      <c r="AT27" s="23">
        <f t="shared" ca="1" si="30"/>
        <v>0</v>
      </c>
      <c r="AU27" s="23">
        <f t="shared" ca="1" si="30"/>
        <v>0</v>
      </c>
      <c r="AV27" s="23">
        <f t="shared" ca="1" si="30"/>
        <v>0</v>
      </c>
      <c r="AW27" s="23">
        <f t="shared" ca="1" si="30"/>
        <v>0</v>
      </c>
      <c r="AX27" s="23">
        <f t="shared" ca="1" si="30"/>
        <v>0</v>
      </c>
      <c r="AY27" s="23">
        <f t="shared" ca="1" si="30"/>
        <v>0</v>
      </c>
      <c r="AZ27" s="23">
        <f t="shared" ca="1" si="30"/>
        <v>0</v>
      </c>
      <c r="BA27" s="23">
        <f t="shared" ca="1" si="30"/>
        <v>0</v>
      </c>
      <c r="BB27" s="23">
        <f t="shared" ca="1" si="30"/>
        <v>0</v>
      </c>
      <c r="BC27" s="23">
        <f t="shared" ca="1" si="30"/>
        <v>0</v>
      </c>
      <c r="BD27" s="23">
        <f t="shared" ca="1" si="30"/>
        <v>0</v>
      </c>
      <c r="BE27" s="23">
        <f t="shared" ca="1" si="30"/>
        <v>0</v>
      </c>
      <c r="BF27" s="23">
        <f t="shared" ca="1" si="30"/>
        <v>0</v>
      </c>
      <c r="BH27" s="23">
        <f t="shared" ref="BH27:BW27" ca="1" si="31">IFERROR(BH26/BH$15,0)</f>
        <v>0</v>
      </c>
      <c r="BI27" s="23">
        <f t="shared" ca="1" si="31"/>
        <v>0</v>
      </c>
      <c r="BJ27" s="23">
        <f t="shared" ca="1" si="31"/>
        <v>0</v>
      </c>
      <c r="BK27" s="23">
        <f t="shared" ca="1" si="31"/>
        <v>0</v>
      </c>
      <c r="BL27" s="23">
        <f t="shared" ca="1" si="31"/>
        <v>0</v>
      </c>
      <c r="BM27" s="23">
        <f t="shared" ca="1" si="31"/>
        <v>0</v>
      </c>
      <c r="BN27" s="23">
        <f t="shared" ca="1" si="31"/>
        <v>0</v>
      </c>
      <c r="BO27" s="23">
        <f t="shared" ca="1" si="31"/>
        <v>0</v>
      </c>
      <c r="BP27" s="23">
        <f t="shared" ca="1" si="31"/>
        <v>0</v>
      </c>
      <c r="BQ27" s="23">
        <f t="shared" ca="1" si="31"/>
        <v>0</v>
      </c>
      <c r="BR27" s="23">
        <f t="shared" ca="1" si="31"/>
        <v>0</v>
      </c>
      <c r="BS27" s="23">
        <f t="shared" ca="1" si="31"/>
        <v>0</v>
      </c>
      <c r="BT27" s="23">
        <f t="shared" ca="1" si="31"/>
        <v>0</v>
      </c>
      <c r="BU27" s="23">
        <f t="shared" ca="1" si="31"/>
        <v>0</v>
      </c>
      <c r="BV27" s="23">
        <f t="shared" ca="1" si="31"/>
        <v>0</v>
      </c>
      <c r="BW27" s="23">
        <f t="shared" ca="1" si="31"/>
        <v>0</v>
      </c>
      <c r="BY27" s="23">
        <f t="shared" ref="BY27:CB27" ca="1" si="32">IFERROR(BY26/BY$15,0)</f>
        <v>0</v>
      </c>
      <c r="BZ27" s="23">
        <f t="shared" ca="1" si="32"/>
        <v>0</v>
      </c>
      <c r="CA27" s="23">
        <f t="shared" ca="1" si="32"/>
        <v>0</v>
      </c>
      <c r="CB27" s="23">
        <f t="shared" ca="1" si="32"/>
        <v>0</v>
      </c>
    </row>
    <row r="28" spans="2:80" s="124" customFormat="1" outlineLevel="1">
      <c r="B28" s="139"/>
      <c r="C28" s="63"/>
      <c r="D28" s="62"/>
      <c r="E28" s="62"/>
      <c r="F28" s="62"/>
      <c r="G28" s="62"/>
      <c r="H28" s="62"/>
      <c r="I28" s="62"/>
      <c r="J28" s="62"/>
      <c r="K28" s="62"/>
      <c r="BX28" s="25"/>
    </row>
    <row r="29" spans="2:80" s="62" customFormat="1" outlineLevel="1">
      <c r="B29" s="139" t="s">
        <v>354</v>
      </c>
      <c r="C29" s="63" t="str">
        <f>'Get Started'!$D$8</f>
        <v>$</v>
      </c>
      <c r="D29" s="62" t="s">
        <v>355</v>
      </c>
      <c r="L29" s="71">
        <f ca="1">Forecast!L289</f>
        <v>0</v>
      </c>
      <c r="M29" s="71">
        <f ca="1">Forecast!M289</f>
        <v>0</v>
      </c>
      <c r="N29" s="71">
        <f ca="1">Forecast!N289</f>
        <v>0</v>
      </c>
      <c r="O29" s="71">
        <f ca="1">Forecast!O289</f>
        <v>0</v>
      </c>
      <c r="P29" s="71">
        <f ca="1">Forecast!P289</f>
        <v>0</v>
      </c>
      <c r="Q29" s="71">
        <f ca="1">Forecast!Q289</f>
        <v>0</v>
      </c>
      <c r="R29" s="71">
        <f ca="1">Forecast!R289</f>
        <v>0</v>
      </c>
      <c r="S29" s="71">
        <f ca="1">Forecast!S289</f>
        <v>0</v>
      </c>
      <c r="T29" s="71">
        <f ca="1">Forecast!T289</f>
        <v>0</v>
      </c>
      <c r="U29" s="71">
        <f ca="1">Forecast!U289</f>
        <v>0</v>
      </c>
      <c r="V29" s="71">
        <f ca="1">Forecast!V289</f>
        <v>0</v>
      </c>
      <c r="W29" s="71">
        <f ca="1">Forecast!W289</f>
        <v>0</v>
      </c>
      <c r="X29" s="71">
        <f ca="1">Forecast!X289</f>
        <v>0</v>
      </c>
      <c r="Y29" s="71">
        <f ca="1">Forecast!Y289</f>
        <v>0</v>
      </c>
      <c r="Z29" s="71">
        <f ca="1">Forecast!Z289</f>
        <v>0</v>
      </c>
      <c r="AA29" s="71">
        <f ca="1">Forecast!AA289</f>
        <v>0</v>
      </c>
      <c r="AB29" s="71">
        <f ca="1">Forecast!AB289</f>
        <v>0</v>
      </c>
      <c r="AC29" s="71">
        <f ca="1">Forecast!AC289</f>
        <v>0</v>
      </c>
      <c r="AD29" s="71">
        <f ca="1">Forecast!AD289</f>
        <v>0</v>
      </c>
      <c r="AE29" s="71">
        <f ca="1">Forecast!AE289</f>
        <v>0</v>
      </c>
      <c r="AF29" s="71">
        <f ca="1">Forecast!AF289</f>
        <v>0</v>
      </c>
      <c r="AG29" s="71">
        <f ca="1">Forecast!AG289</f>
        <v>0</v>
      </c>
      <c r="AH29" s="71">
        <f ca="1">Forecast!AH289</f>
        <v>0</v>
      </c>
      <c r="AI29" s="71">
        <f ca="1">Forecast!AI289</f>
        <v>0</v>
      </c>
      <c r="AJ29" s="71">
        <f ca="1">Forecast!AJ289</f>
        <v>0</v>
      </c>
      <c r="AK29" s="71">
        <f ca="1">Forecast!AK289</f>
        <v>0</v>
      </c>
      <c r="AL29" s="71">
        <f ca="1">Forecast!AL289</f>
        <v>0</v>
      </c>
      <c r="AM29" s="71">
        <f ca="1">Forecast!AM289</f>
        <v>0</v>
      </c>
      <c r="AN29" s="71">
        <f ca="1">Forecast!AN289</f>
        <v>0</v>
      </c>
      <c r="AO29" s="71">
        <f ca="1">Forecast!AO289</f>
        <v>0</v>
      </c>
      <c r="AP29" s="71">
        <f ca="1">Forecast!AP289</f>
        <v>0</v>
      </c>
      <c r="AQ29" s="71">
        <f ca="1">Forecast!AQ289</f>
        <v>0</v>
      </c>
      <c r="AR29" s="71">
        <f ca="1">Forecast!AR289</f>
        <v>0</v>
      </c>
      <c r="AS29" s="71">
        <f ca="1">Forecast!AS289</f>
        <v>0</v>
      </c>
      <c r="AT29" s="71">
        <f ca="1">Forecast!AT289</f>
        <v>0</v>
      </c>
      <c r="AU29" s="71">
        <f ca="1">Forecast!AU289</f>
        <v>0</v>
      </c>
      <c r="AV29" s="71">
        <f ca="1">Forecast!AV289</f>
        <v>0</v>
      </c>
      <c r="AW29" s="71">
        <f ca="1">Forecast!AW289</f>
        <v>0</v>
      </c>
      <c r="AX29" s="71">
        <f ca="1">Forecast!AX289</f>
        <v>0</v>
      </c>
      <c r="AY29" s="71">
        <f ca="1">Forecast!AY289</f>
        <v>0</v>
      </c>
      <c r="AZ29" s="71">
        <f ca="1">Forecast!AZ289</f>
        <v>0</v>
      </c>
      <c r="BA29" s="71">
        <f ca="1">Forecast!BA289</f>
        <v>0</v>
      </c>
      <c r="BB29" s="71">
        <f ca="1">Forecast!BB289</f>
        <v>0</v>
      </c>
      <c r="BC29" s="71">
        <f ca="1">Forecast!BC289</f>
        <v>0</v>
      </c>
      <c r="BD29" s="71">
        <f ca="1">Forecast!BD289</f>
        <v>0</v>
      </c>
      <c r="BE29" s="71">
        <f ca="1">Forecast!BE289</f>
        <v>0</v>
      </c>
      <c r="BF29" s="71">
        <f ca="1">Forecast!BF289</f>
        <v>0</v>
      </c>
      <c r="BH29" s="64">
        <f t="shared" ref="BH29:BW29" ca="1" si="33">SUMIFS($L29:$BF29,$L$6:$BF$6,BH$6,$L$7:$BF$7,BH$7)</f>
        <v>0</v>
      </c>
      <c r="BI29" s="64">
        <f t="shared" ca="1" si="33"/>
        <v>0</v>
      </c>
      <c r="BJ29" s="64">
        <f t="shared" ca="1" si="33"/>
        <v>0</v>
      </c>
      <c r="BK29" s="64">
        <f t="shared" ca="1" si="33"/>
        <v>0</v>
      </c>
      <c r="BL29" s="64">
        <f t="shared" ca="1" si="33"/>
        <v>0</v>
      </c>
      <c r="BM29" s="64">
        <f t="shared" ca="1" si="33"/>
        <v>0</v>
      </c>
      <c r="BN29" s="64">
        <f t="shared" ca="1" si="33"/>
        <v>0</v>
      </c>
      <c r="BO29" s="64">
        <f t="shared" ca="1" si="33"/>
        <v>0</v>
      </c>
      <c r="BP29" s="64">
        <f t="shared" ca="1" si="33"/>
        <v>0</v>
      </c>
      <c r="BQ29" s="64">
        <f t="shared" ca="1" si="33"/>
        <v>0</v>
      </c>
      <c r="BR29" s="64">
        <f t="shared" ca="1" si="33"/>
        <v>0</v>
      </c>
      <c r="BS29" s="64">
        <f t="shared" ca="1" si="33"/>
        <v>0</v>
      </c>
      <c r="BT29" s="64">
        <f t="shared" ca="1" si="33"/>
        <v>0</v>
      </c>
      <c r="BU29" s="64">
        <f t="shared" ca="1" si="33"/>
        <v>0</v>
      </c>
      <c r="BV29" s="64">
        <f t="shared" ca="1" si="33"/>
        <v>0</v>
      </c>
      <c r="BW29" s="64">
        <f t="shared" ca="1" si="33"/>
        <v>0</v>
      </c>
      <c r="BY29" s="64">
        <f ca="1">SUMIFS($L29:$BF29,$L$6:$BF$6,BY$6)</f>
        <v>0</v>
      </c>
      <c r="BZ29" s="64">
        <f ca="1">SUMIFS($L29:$BF29,$L$6:$BF$6,BZ$6)</f>
        <v>0</v>
      </c>
      <c r="CA29" s="64">
        <f ca="1">SUMIFS($L29:$BF29,$L$6:$BF$6,CA$6)</f>
        <v>0</v>
      </c>
      <c r="CB29" s="64">
        <f ca="1">SUMIFS($L29:$BF29,$L$6:$BF$6,CB$6)</f>
        <v>0</v>
      </c>
    </row>
    <row r="30" spans="2:80" s="62" customFormat="1" outlineLevel="1">
      <c r="B30" s="139" t="s">
        <v>352</v>
      </c>
      <c r="C30" s="63" t="str">
        <f>'Get Started'!$D$8</f>
        <v>$</v>
      </c>
      <c r="D30" s="62" t="s">
        <v>353</v>
      </c>
      <c r="L30" s="71">
        <f>Forecast!L290</f>
        <v>0</v>
      </c>
      <c r="M30" s="71">
        <f>Forecast!M290</f>
        <v>0</v>
      </c>
      <c r="N30" s="71">
        <f>Forecast!N290</f>
        <v>0</v>
      </c>
      <c r="O30" s="71">
        <f>Forecast!O290</f>
        <v>0</v>
      </c>
      <c r="P30" s="71">
        <f>Forecast!P290</f>
        <v>0</v>
      </c>
      <c r="Q30" s="71">
        <f>Forecast!Q290</f>
        <v>0</v>
      </c>
      <c r="R30" s="71">
        <f>Forecast!R290</f>
        <v>0</v>
      </c>
      <c r="S30" s="71">
        <f>Forecast!S290</f>
        <v>0</v>
      </c>
      <c r="T30" s="71">
        <f>Forecast!T290</f>
        <v>0</v>
      </c>
      <c r="U30" s="71">
        <f>Forecast!U290</f>
        <v>0</v>
      </c>
      <c r="V30" s="71">
        <f>Forecast!V290</f>
        <v>0</v>
      </c>
      <c r="W30" s="71">
        <f>Forecast!W290</f>
        <v>0</v>
      </c>
      <c r="X30" s="71">
        <f>Forecast!X290</f>
        <v>0</v>
      </c>
      <c r="Y30" s="71">
        <f>Forecast!Y290</f>
        <v>0</v>
      </c>
      <c r="Z30" s="71">
        <f>Forecast!Z290</f>
        <v>0</v>
      </c>
      <c r="AA30" s="71">
        <f>Forecast!AA290</f>
        <v>0</v>
      </c>
      <c r="AB30" s="71">
        <f>Forecast!AB290</f>
        <v>0</v>
      </c>
      <c r="AC30" s="71">
        <f>Forecast!AC290</f>
        <v>0</v>
      </c>
      <c r="AD30" s="71">
        <f>Forecast!AD290</f>
        <v>0</v>
      </c>
      <c r="AE30" s="71">
        <f>Forecast!AE290</f>
        <v>0</v>
      </c>
      <c r="AF30" s="71">
        <f>Forecast!AF290</f>
        <v>0</v>
      </c>
      <c r="AG30" s="71">
        <f>Forecast!AG290</f>
        <v>0</v>
      </c>
      <c r="AH30" s="71">
        <f>Forecast!AH290</f>
        <v>0</v>
      </c>
      <c r="AI30" s="71">
        <f>Forecast!AI290</f>
        <v>0</v>
      </c>
      <c r="AJ30" s="71">
        <f>Forecast!AJ290</f>
        <v>0</v>
      </c>
      <c r="AK30" s="71">
        <f>Forecast!AK290</f>
        <v>0</v>
      </c>
      <c r="AL30" s="71">
        <f>Forecast!AL290</f>
        <v>0</v>
      </c>
      <c r="AM30" s="71">
        <f>Forecast!AM290</f>
        <v>0</v>
      </c>
      <c r="AN30" s="71">
        <f>Forecast!AN290</f>
        <v>0</v>
      </c>
      <c r="AO30" s="71">
        <f>Forecast!AO290</f>
        <v>0</v>
      </c>
      <c r="AP30" s="71">
        <f>Forecast!AP290</f>
        <v>0</v>
      </c>
      <c r="AQ30" s="71">
        <f>Forecast!AQ290</f>
        <v>0</v>
      </c>
      <c r="AR30" s="71">
        <f>Forecast!AR290</f>
        <v>0</v>
      </c>
      <c r="AS30" s="71">
        <f>Forecast!AS290</f>
        <v>0</v>
      </c>
      <c r="AT30" s="71">
        <f>Forecast!AT290</f>
        <v>0</v>
      </c>
      <c r="AU30" s="71">
        <f>Forecast!AU290</f>
        <v>0</v>
      </c>
      <c r="AV30" s="71">
        <f>Forecast!AV290</f>
        <v>0</v>
      </c>
      <c r="AW30" s="71">
        <f>Forecast!AW290</f>
        <v>0</v>
      </c>
      <c r="AX30" s="71">
        <f>Forecast!AX290</f>
        <v>0</v>
      </c>
      <c r="AY30" s="71">
        <f>Forecast!AY290</f>
        <v>0</v>
      </c>
      <c r="AZ30" s="71">
        <f>Forecast!AZ290</f>
        <v>0</v>
      </c>
      <c r="BA30" s="71">
        <f>Forecast!BA290</f>
        <v>0</v>
      </c>
      <c r="BB30" s="71">
        <f>Forecast!BB290</f>
        <v>0</v>
      </c>
      <c r="BC30" s="71">
        <f>Forecast!BC290</f>
        <v>0</v>
      </c>
      <c r="BD30" s="71">
        <f>Forecast!BD290</f>
        <v>0</v>
      </c>
      <c r="BE30" s="71">
        <f>Forecast!BE290</f>
        <v>0</v>
      </c>
      <c r="BF30" s="71">
        <f>Forecast!BF290</f>
        <v>0</v>
      </c>
      <c r="BH30" s="64">
        <f t="shared" ref="BH30:BW35" ca="1" si="34">SUMIFS($L30:$BF30,$L$6:$BF$6,BH$6,$L$7:$BF$7,BH$7)</f>
        <v>0</v>
      </c>
      <c r="BI30" s="64">
        <f t="shared" ca="1" si="34"/>
        <v>0</v>
      </c>
      <c r="BJ30" s="64">
        <f t="shared" ca="1" si="34"/>
        <v>0</v>
      </c>
      <c r="BK30" s="64">
        <f t="shared" ca="1" si="34"/>
        <v>0</v>
      </c>
      <c r="BL30" s="64">
        <f t="shared" ca="1" si="34"/>
        <v>0</v>
      </c>
      <c r="BM30" s="64">
        <f t="shared" ca="1" si="34"/>
        <v>0</v>
      </c>
      <c r="BN30" s="64">
        <f t="shared" ca="1" si="34"/>
        <v>0</v>
      </c>
      <c r="BO30" s="64">
        <f t="shared" ca="1" si="34"/>
        <v>0</v>
      </c>
      <c r="BP30" s="64">
        <f t="shared" ca="1" si="34"/>
        <v>0</v>
      </c>
      <c r="BQ30" s="64">
        <f t="shared" ca="1" si="34"/>
        <v>0</v>
      </c>
      <c r="BR30" s="64">
        <f t="shared" ca="1" si="34"/>
        <v>0</v>
      </c>
      <c r="BS30" s="64">
        <f t="shared" ca="1" si="34"/>
        <v>0</v>
      </c>
      <c r="BT30" s="64">
        <f t="shared" ca="1" si="34"/>
        <v>0</v>
      </c>
      <c r="BU30" s="64">
        <f t="shared" ca="1" si="34"/>
        <v>0</v>
      </c>
      <c r="BV30" s="64">
        <f t="shared" ca="1" si="34"/>
        <v>0</v>
      </c>
      <c r="BW30" s="64">
        <f t="shared" ca="1" si="34"/>
        <v>0</v>
      </c>
      <c r="BY30" s="64">
        <f t="shared" ref="BY30:CB35" ca="1" si="35">SUMIFS($L30:$BF30,$L$6:$BF$6,BY$6)</f>
        <v>0</v>
      </c>
      <c r="BZ30" s="64">
        <f t="shared" ca="1" si="35"/>
        <v>0</v>
      </c>
      <c r="CA30" s="64">
        <f t="shared" ca="1" si="35"/>
        <v>0</v>
      </c>
      <c r="CB30" s="64">
        <f t="shared" ca="1" si="35"/>
        <v>0</v>
      </c>
    </row>
    <row r="31" spans="2:80" s="62" customFormat="1" outlineLevel="1">
      <c r="B31" s="139" t="s">
        <v>356</v>
      </c>
      <c r="C31" s="63" t="str">
        <f>'Get Started'!$D$8</f>
        <v>$</v>
      </c>
      <c r="D31" s="62" t="s">
        <v>357</v>
      </c>
      <c r="L31" s="71">
        <f>Forecast!L291</f>
        <v>0</v>
      </c>
      <c r="M31" s="71">
        <f>Forecast!M291</f>
        <v>0</v>
      </c>
      <c r="N31" s="71">
        <f>Forecast!N291</f>
        <v>0</v>
      </c>
      <c r="O31" s="71">
        <f>Forecast!O291</f>
        <v>0</v>
      </c>
      <c r="P31" s="71">
        <f>Forecast!P291</f>
        <v>0</v>
      </c>
      <c r="Q31" s="71">
        <f>Forecast!Q291</f>
        <v>0</v>
      </c>
      <c r="R31" s="71">
        <f>Forecast!R291</f>
        <v>0</v>
      </c>
      <c r="S31" s="71">
        <f>Forecast!S291</f>
        <v>0</v>
      </c>
      <c r="T31" s="71">
        <f>Forecast!T291</f>
        <v>0</v>
      </c>
      <c r="U31" s="71">
        <f>Forecast!U291</f>
        <v>0</v>
      </c>
      <c r="V31" s="71">
        <f>Forecast!V291</f>
        <v>0</v>
      </c>
      <c r="W31" s="71">
        <f>Forecast!W291</f>
        <v>0</v>
      </c>
      <c r="X31" s="71">
        <f>Forecast!X291</f>
        <v>0</v>
      </c>
      <c r="Y31" s="71">
        <f>Forecast!Y291</f>
        <v>0</v>
      </c>
      <c r="Z31" s="71">
        <f>Forecast!Z291</f>
        <v>0</v>
      </c>
      <c r="AA31" s="71">
        <f>Forecast!AA291</f>
        <v>0</v>
      </c>
      <c r="AB31" s="71">
        <f>Forecast!AB291</f>
        <v>0</v>
      </c>
      <c r="AC31" s="71">
        <f>Forecast!AC291</f>
        <v>0</v>
      </c>
      <c r="AD31" s="71">
        <f>Forecast!AD291</f>
        <v>0</v>
      </c>
      <c r="AE31" s="71">
        <f>Forecast!AE291</f>
        <v>0</v>
      </c>
      <c r="AF31" s="71">
        <f>Forecast!AF291</f>
        <v>0</v>
      </c>
      <c r="AG31" s="71">
        <f>Forecast!AG291</f>
        <v>0</v>
      </c>
      <c r="AH31" s="71">
        <f>Forecast!AH291</f>
        <v>0</v>
      </c>
      <c r="AI31" s="71">
        <f>Forecast!AI291</f>
        <v>0</v>
      </c>
      <c r="AJ31" s="71">
        <f>Forecast!AJ291</f>
        <v>0</v>
      </c>
      <c r="AK31" s="71">
        <f>Forecast!AK291</f>
        <v>0</v>
      </c>
      <c r="AL31" s="71">
        <f>Forecast!AL291</f>
        <v>0</v>
      </c>
      <c r="AM31" s="71">
        <f>Forecast!AM291</f>
        <v>0</v>
      </c>
      <c r="AN31" s="71">
        <f>Forecast!AN291</f>
        <v>0</v>
      </c>
      <c r="AO31" s="71">
        <f>Forecast!AO291</f>
        <v>0</v>
      </c>
      <c r="AP31" s="71">
        <f>Forecast!AP291</f>
        <v>0</v>
      </c>
      <c r="AQ31" s="71">
        <f>Forecast!AQ291</f>
        <v>0</v>
      </c>
      <c r="AR31" s="71">
        <f>Forecast!AR291</f>
        <v>0</v>
      </c>
      <c r="AS31" s="71">
        <f>Forecast!AS291</f>
        <v>0</v>
      </c>
      <c r="AT31" s="71">
        <f>Forecast!AT291</f>
        <v>0</v>
      </c>
      <c r="AU31" s="71">
        <f>Forecast!AU291</f>
        <v>0</v>
      </c>
      <c r="AV31" s="71">
        <f>Forecast!AV291</f>
        <v>0</v>
      </c>
      <c r="AW31" s="71">
        <f>Forecast!AW291</f>
        <v>0</v>
      </c>
      <c r="AX31" s="71">
        <f>Forecast!AX291</f>
        <v>0</v>
      </c>
      <c r="AY31" s="71">
        <f>Forecast!AY291</f>
        <v>0</v>
      </c>
      <c r="AZ31" s="71">
        <f>Forecast!AZ291</f>
        <v>0</v>
      </c>
      <c r="BA31" s="71">
        <f>Forecast!BA291</f>
        <v>0</v>
      </c>
      <c r="BB31" s="71">
        <f>Forecast!BB291</f>
        <v>0</v>
      </c>
      <c r="BC31" s="71">
        <f>Forecast!BC291</f>
        <v>0</v>
      </c>
      <c r="BD31" s="71">
        <f>Forecast!BD291</f>
        <v>0</v>
      </c>
      <c r="BE31" s="71">
        <f>Forecast!BE291</f>
        <v>0</v>
      </c>
      <c r="BF31" s="71">
        <f>Forecast!BF291</f>
        <v>0</v>
      </c>
      <c r="BH31" s="64">
        <f t="shared" ca="1" si="34"/>
        <v>0</v>
      </c>
      <c r="BI31" s="64">
        <f t="shared" ca="1" si="34"/>
        <v>0</v>
      </c>
      <c r="BJ31" s="64">
        <f t="shared" ca="1" si="34"/>
        <v>0</v>
      </c>
      <c r="BK31" s="64">
        <f t="shared" ca="1" si="34"/>
        <v>0</v>
      </c>
      <c r="BL31" s="64">
        <f t="shared" ca="1" si="34"/>
        <v>0</v>
      </c>
      <c r="BM31" s="64">
        <f t="shared" ca="1" si="34"/>
        <v>0</v>
      </c>
      <c r="BN31" s="64">
        <f t="shared" ca="1" si="34"/>
        <v>0</v>
      </c>
      <c r="BO31" s="64">
        <f t="shared" ca="1" si="34"/>
        <v>0</v>
      </c>
      <c r="BP31" s="64">
        <f t="shared" ca="1" si="34"/>
        <v>0</v>
      </c>
      <c r="BQ31" s="64">
        <f t="shared" ca="1" si="34"/>
        <v>0</v>
      </c>
      <c r="BR31" s="64">
        <f t="shared" ca="1" si="34"/>
        <v>0</v>
      </c>
      <c r="BS31" s="64">
        <f t="shared" ca="1" si="34"/>
        <v>0</v>
      </c>
      <c r="BT31" s="64">
        <f t="shared" ca="1" si="34"/>
        <v>0</v>
      </c>
      <c r="BU31" s="64">
        <f t="shared" ca="1" si="34"/>
        <v>0</v>
      </c>
      <c r="BV31" s="64">
        <f t="shared" ca="1" si="34"/>
        <v>0</v>
      </c>
      <c r="BW31" s="64">
        <f t="shared" ca="1" si="34"/>
        <v>0</v>
      </c>
      <c r="BY31" s="64">
        <f t="shared" ca="1" si="35"/>
        <v>0</v>
      </c>
      <c r="BZ31" s="64">
        <f t="shared" ca="1" si="35"/>
        <v>0</v>
      </c>
      <c r="CA31" s="64">
        <f t="shared" ca="1" si="35"/>
        <v>0</v>
      </c>
      <c r="CB31" s="64">
        <f t="shared" ca="1" si="35"/>
        <v>0</v>
      </c>
    </row>
    <row r="32" spans="2:80" s="124" customFormat="1" outlineLevel="1">
      <c r="B32" s="139" t="s">
        <v>348</v>
      </c>
      <c r="C32" s="63" t="str">
        <f>'Get Started'!$D$8</f>
        <v>$</v>
      </c>
      <c r="D32" s="62" t="s">
        <v>349</v>
      </c>
      <c r="E32" s="62"/>
      <c r="G32" s="62"/>
      <c r="H32" s="62"/>
      <c r="I32" s="62"/>
      <c r="J32" s="62"/>
      <c r="K32" s="62"/>
      <c r="L32" s="71">
        <f>ABS(Forecast!L292)</f>
        <v>0</v>
      </c>
      <c r="M32" s="71">
        <f>ABS(Forecast!M292)</f>
        <v>0</v>
      </c>
      <c r="N32" s="71">
        <f>ABS(Forecast!N292)</f>
        <v>0</v>
      </c>
      <c r="O32" s="71">
        <f>ABS(Forecast!O292)</f>
        <v>0</v>
      </c>
      <c r="P32" s="71">
        <f>ABS(Forecast!P292)</f>
        <v>0</v>
      </c>
      <c r="Q32" s="71">
        <f>ABS(Forecast!Q292)</f>
        <v>0</v>
      </c>
      <c r="R32" s="71">
        <f>ABS(Forecast!R292)</f>
        <v>0</v>
      </c>
      <c r="S32" s="71">
        <f>ABS(Forecast!S292)</f>
        <v>0</v>
      </c>
      <c r="T32" s="71">
        <f>ABS(Forecast!T292)</f>
        <v>0</v>
      </c>
      <c r="U32" s="71">
        <f>ABS(Forecast!U292)</f>
        <v>0</v>
      </c>
      <c r="V32" s="71">
        <f>ABS(Forecast!V292)</f>
        <v>0</v>
      </c>
      <c r="W32" s="71">
        <f>ABS(Forecast!W292)</f>
        <v>0</v>
      </c>
      <c r="X32" s="71">
        <f>ABS(Forecast!X292)</f>
        <v>0</v>
      </c>
      <c r="Y32" s="71">
        <f>ABS(Forecast!Y292)</f>
        <v>0</v>
      </c>
      <c r="Z32" s="71">
        <f>ABS(Forecast!Z292)</f>
        <v>0</v>
      </c>
      <c r="AA32" s="71">
        <f>ABS(Forecast!AA292)</f>
        <v>0</v>
      </c>
      <c r="AB32" s="71">
        <f>ABS(Forecast!AB292)</f>
        <v>0</v>
      </c>
      <c r="AC32" s="71">
        <f>ABS(Forecast!AC292)</f>
        <v>0</v>
      </c>
      <c r="AD32" s="71">
        <f>ABS(Forecast!AD292)</f>
        <v>0</v>
      </c>
      <c r="AE32" s="71">
        <f>ABS(Forecast!AE292)</f>
        <v>0</v>
      </c>
      <c r="AF32" s="71">
        <f>ABS(Forecast!AF292)</f>
        <v>0</v>
      </c>
      <c r="AG32" s="71">
        <f>ABS(Forecast!AG292)</f>
        <v>0</v>
      </c>
      <c r="AH32" s="71">
        <f>ABS(Forecast!AH292)</f>
        <v>0</v>
      </c>
      <c r="AI32" s="71">
        <f>ABS(Forecast!AI292)</f>
        <v>0</v>
      </c>
      <c r="AJ32" s="71">
        <f>ABS(Forecast!AJ292)</f>
        <v>0</v>
      </c>
      <c r="AK32" s="71">
        <f>ABS(Forecast!AK292)</f>
        <v>0</v>
      </c>
      <c r="AL32" s="71">
        <f>ABS(Forecast!AL292)</f>
        <v>0</v>
      </c>
      <c r="AM32" s="71">
        <f>ABS(Forecast!AM292)</f>
        <v>0</v>
      </c>
      <c r="AN32" s="71">
        <f>ABS(Forecast!AN292)</f>
        <v>0</v>
      </c>
      <c r="AO32" s="71">
        <f>ABS(Forecast!AO292)</f>
        <v>0</v>
      </c>
      <c r="AP32" s="71">
        <f>ABS(Forecast!AP292)</f>
        <v>0</v>
      </c>
      <c r="AQ32" s="71">
        <f>ABS(Forecast!AQ292)</f>
        <v>0</v>
      </c>
      <c r="AR32" s="71">
        <f>ABS(Forecast!AR292)</f>
        <v>0</v>
      </c>
      <c r="AS32" s="71">
        <f>ABS(Forecast!AS292)</f>
        <v>0</v>
      </c>
      <c r="AT32" s="71">
        <f>ABS(Forecast!AT292)</f>
        <v>0</v>
      </c>
      <c r="AU32" s="71">
        <f>ABS(Forecast!AU292)</f>
        <v>0</v>
      </c>
      <c r="AV32" s="71">
        <f>ABS(Forecast!AV292)</f>
        <v>0</v>
      </c>
      <c r="AW32" s="71">
        <f>ABS(Forecast!AW292)</f>
        <v>0</v>
      </c>
      <c r="AX32" s="71">
        <f>ABS(Forecast!AX292)</f>
        <v>0</v>
      </c>
      <c r="AY32" s="71">
        <f>ABS(Forecast!AY292)</f>
        <v>0</v>
      </c>
      <c r="AZ32" s="71">
        <f>ABS(Forecast!AZ292)</f>
        <v>0</v>
      </c>
      <c r="BA32" s="71">
        <f>ABS(Forecast!BA292)</f>
        <v>0</v>
      </c>
      <c r="BB32" s="71">
        <f>ABS(Forecast!BB292)</f>
        <v>0</v>
      </c>
      <c r="BC32" s="71">
        <f>ABS(Forecast!BC292)</f>
        <v>0</v>
      </c>
      <c r="BD32" s="71">
        <f>ABS(Forecast!BD292)</f>
        <v>0</v>
      </c>
      <c r="BE32" s="71">
        <f>ABS(Forecast!BE292)</f>
        <v>0</v>
      </c>
      <c r="BF32" s="71">
        <f>ABS(Forecast!BF292)</f>
        <v>0</v>
      </c>
      <c r="BH32" s="184">
        <f t="shared" ref="BH32:BW33" ca="1" si="36">SUMIFS($L32:$BF32,$L$6:$BF$6,BH$6,$L$7:$BF$7,BH$7)</f>
        <v>0</v>
      </c>
      <c r="BI32" s="184">
        <f t="shared" ca="1" si="36"/>
        <v>0</v>
      </c>
      <c r="BJ32" s="184">
        <f t="shared" ca="1" si="36"/>
        <v>0</v>
      </c>
      <c r="BK32" s="184">
        <f t="shared" ca="1" si="36"/>
        <v>0</v>
      </c>
      <c r="BL32" s="184">
        <f t="shared" ca="1" si="36"/>
        <v>0</v>
      </c>
      <c r="BM32" s="184">
        <f t="shared" ca="1" si="36"/>
        <v>0</v>
      </c>
      <c r="BN32" s="184">
        <f t="shared" ca="1" si="36"/>
        <v>0</v>
      </c>
      <c r="BO32" s="184">
        <f t="shared" ca="1" si="36"/>
        <v>0</v>
      </c>
      <c r="BP32" s="184">
        <f t="shared" ca="1" si="36"/>
        <v>0</v>
      </c>
      <c r="BQ32" s="184">
        <f t="shared" ca="1" si="36"/>
        <v>0</v>
      </c>
      <c r="BR32" s="184">
        <f t="shared" ca="1" si="36"/>
        <v>0</v>
      </c>
      <c r="BS32" s="184">
        <f t="shared" ca="1" si="36"/>
        <v>0</v>
      </c>
      <c r="BT32" s="184">
        <f t="shared" ca="1" si="36"/>
        <v>0</v>
      </c>
      <c r="BU32" s="184">
        <f t="shared" ca="1" si="36"/>
        <v>0</v>
      </c>
      <c r="BV32" s="184">
        <f t="shared" ca="1" si="36"/>
        <v>0</v>
      </c>
      <c r="BW32" s="184">
        <f t="shared" ca="1" si="36"/>
        <v>0</v>
      </c>
      <c r="BY32" s="184">
        <f t="shared" ref="BY32:CB33" ca="1" si="37">SUMIFS($L32:$BF32,$L$6:$BF$6,BY$6)</f>
        <v>0</v>
      </c>
      <c r="BZ32" s="184">
        <f t="shared" ca="1" si="37"/>
        <v>0</v>
      </c>
      <c r="CA32" s="184">
        <f t="shared" ca="1" si="37"/>
        <v>0</v>
      </c>
      <c r="CB32" s="184">
        <f t="shared" ca="1" si="37"/>
        <v>0</v>
      </c>
    </row>
    <row r="33" spans="2:80" s="62" customFormat="1" outlineLevel="1">
      <c r="B33" s="139" t="s">
        <v>350</v>
      </c>
      <c r="C33" s="63" t="str">
        <f>'Get Started'!$D$8</f>
        <v>$</v>
      </c>
      <c r="D33" s="62" t="s">
        <v>351</v>
      </c>
      <c r="L33" s="71">
        <f>Forecast!L293</f>
        <v>0</v>
      </c>
      <c r="M33" s="71">
        <f>Forecast!M293</f>
        <v>0</v>
      </c>
      <c r="N33" s="71">
        <f>Forecast!N293</f>
        <v>0</v>
      </c>
      <c r="O33" s="71">
        <f>Forecast!O293</f>
        <v>0</v>
      </c>
      <c r="P33" s="71">
        <f>Forecast!P293</f>
        <v>0</v>
      </c>
      <c r="Q33" s="71">
        <f>Forecast!Q293</f>
        <v>0</v>
      </c>
      <c r="R33" s="71">
        <f>Forecast!R293</f>
        <v>0</v>
      </c>
      <c r="S33" s="71">
        <f>Forecast!S293</f>
        <v>0</v>
      </c>
      <c r="T33" s="71">
        <f>Forecast!T293</f>
        <v>0</v>
      </c>
      <c r="U33" s="71">
        <f>Forecast!U293</f>
        <v>0</v>
      </c>
      <c r="V33" s="71">
        <f>Forecast!V293</f>
        <v>0</v>
      </c>
      <c r="W33" s="71">
        <f>Forecast!W293</f>
        <v>0</v>
      </c>
      <c r="X33" s="71">
        <f>Forecast!X293</f>
        <v>0</v>
      </c>
      <c r="Y33" s="71">
        <f>Forecast!Y293</f>
        <v>0</v>
      </c>
      <c r="Z33" s="71">
        <f>Forecast!Z293</f>
        <v>0</v>
      </c>
      <c r="AA33" s="71">
        <f>Forecast!AA293</f>
        <v>0</v>
      </c>
      <c r="AB33" s="71">
        <f>Forecast!AB293</f>
        <v>0</v>
      </c>
      <c r="AC33" s="71">
        <f>Forecast!AC293</f>
        <v>0</v>
      </c>
      <c r="AD33" s="71">
        <f>Forecast!AD293</f>
        <v>0</v>
      </c>
      <c r="AE33" s="71">
        <f>Forecast!AE293</f>
        <v>0</v>
      </c>
      <c r="AF33" s="71">
        <f>Forecast!AF293</f>
        <v>0</v>
      </c>
      <c r="AG33" s="71">
        <f>Forecast!AG293</f>
        <v>0</v>
      </c>
      <c r="AH33" s="71">
        <f>Forecast!AH293</f>
        <v>0</v>
      </c>
      <c r="AI33" s="71">
        <f>Forecast!AI293</f>
        <v>0</v>
      </c>
      <c r="AJ33" s="71">
        <f>Forecast!AJ293</f>
        <v>0</v>
      </c>
      <c r="AK33" s="71">
        <f>Forecast!AK293</f>
        <v>0</v>
      </c>
      <c r="AL33" s="71">
        <f>Forecast!AL293</f>
        <v>0</v>
      </c>
      <c r="AM33" s="71">
        <f>Forecast!AM293</f>
        <v>0</v>
      </c>
      <c r="AN33" s="71">
        <f>Forecast!AN293</f>
        <v>0</v>
      </c>
      <c r="AO33" s="71">
        <f>Forecast!AO293</f>
        <v>0</v>
      </c>
      <c r="AP33" s="71">
        <f>Forecast!AP293</f>
        <v>0</v>
      </c>
      <c r="AQ33" s="71">
        <f>Forecast!AQ293</f>
        <v>0</v>
      </c>
      <c r="AR33" s="71">
        <f>Forecast!AR293</f>
        <v>0</v>
      </c>
      <c r="AS33" s="71">
        <f>Forecast!AS293</f>
        <v>0</v>
      </c>
      <c r="AT33" s="71">
        <f>Forecast!AT293</f>
        <v>0</v>
      </c>
      <c r="AU33" s="71">
        <f>Forecast!AU293</f>
        <v>0</v>
      </c>
      <c r="AV33" s="71">
        <f>Forecast!AV293</f>
        <v>0</v>
      </c>
      <c r="AW33" s="71">
        <f>Forecast!AW293</f>
        <v>0</v>
      </c>
      <c r="AX33" s="71">
        <f>Forecast!AX293</f>
        <v>0</v>
      </c>
      <c r="AY33" s="71">
        <f>Forecast!AY293</f>
        <v>0</v>
      </c>
      <c r="AZ33" s="71">
        <f>Forecast!AZ293</f>
        <v>0</v>
      </c>
      <c r="BA33" s="71">
        <f>Forecast!BA293</f>
        <v>0</v>
      </c>
      <c r="BB33" s="71">
        <f>Forecast!BB293</f>
        <v>0</v>
      </c>
      <c r="BC33" s="71">
        <f>Forecast!BC293</f>
        <v>0</v>
      </c>
      <c r="BD33" s="71">
        <f>Forecast!BD293</f>
        <v>0</v>
      </c>
      <c r="BE33" s="71">
        <f>Forecast!BE293</f>
        <v>0</v>
      </c>
      <c r="BF33" s="71">
        <f>Forecast!BF293</f>
        <v>0</v>
      </c>
      <c r="BH33" s="64">
        <f t="shared" ca="1" si="36"/>
        <v>0</v>
      </c>
      <c r="BI33" s="64">
        <f t="shared" ca="1" si="36"/>
        <v>0</v>
      </c>
      <c r="BJ33" s="64">
        <f t="shared" ca="1" si="36"/>
        <v>0</v>
      </c>
      <c r="BK33" s="64">
        <f t="shared" ca="1" si="36"/>
        <v>0</v>
      </c>
      <c r="BL33" s="64">
        <f t="shared" ca="1" si="36"/>
        <v>0</v>
      </c>
      <c r="BM33" s="64">
        <f t="shared" ca="1" si="36"/>
        <v>0</v>
      </c>
      <c r="BN33" s="64">
        <f t="shared" ca="1" si="36"/>
        <v>0</v>
      </c>
      <c r="BO33" s="64">
        <f t="shared" ca="1" si="36"/>
        <v>0</v>
      </c>
      <c r="BP33" s="64">
        <f t="shared" ca="1" si="36"/>
        <v>0</v>
      </c>
      <c r="BQ33" s="64">
        <f t="shared" ca="1" si="36"/>
        <v>0</v>
      </c>
      <c r="BR33" s="64">
        <f t="shared" ca="1" si="36"/>
        <v>0</v>
      </c>
      <c r="BS33" s="64">
        <f t="shared" ca="1" si="36"/>
        <v>0</v>
      </c>
      <c r="BT33" s="64">
        <f t="shared" ca="1" si="36"/>
        <v>0</v>
      </c>
      <c r="BU33" s="64">
        <f t="shared" ca="1" si="36"/>
        <v>0</v>
      </c>
      <c r="BV33" s="64">
        <f t="shared" ca="1" si="36"/>
        <v>0</v>
      </c>
      <c r="BW33" s="64">
        <f t="shared" ca="1" si="36"/>
        <v>0</v>
      </c>
      <c r="BY33" s="64">
        <f t="shared" ca="1" si="37"/>
        <v>0</v>
      </c>
      <c r="BZ33" s="64">
        <f t="shared" ca="1" si="37"/>
        <v>0</v>
      </c>
      <c r="CA33" s="64">
        <f t="shared" ca="1" si="37"/>
        <v>0</v>
      </c>
      <c r="CB33" s="64">
        <f t="shared" ca="1" si="37"/>
        <v>0</v>
      </c>
    </row>
    <row r="34" spans="2:80" s="62" customFormat="1" outlineLevel="1">
      <c r="B34" s="139"/>
      <c r="C34" s="63"/>
      <c r="L34" s="71"/>
      <c r="M34" s="71"/>
      <c r="N34" s="71"/>
      <c r="O34" s="71"/>
      <c r="P34" s="71"/>
      <c r="Q34" s="71"/>
      <c r="R34" s="71"/>
      <c r="S34" s="71"/>
      <c r="T34" s="71"/>
      <c r="U34" s="71"/>
      <c r="V34" s="71"/>
      <c r="W34" s="71"/>
      <c r="X34" s="71"/>
      <c r="Y34" s="71"/>
      <c r="Z34" s="71"/>
      <c r="AA34" s="71"/>
      <c r="AB34" s="71"/>
      <c r="AC34" s="71"/>
      <c r="AD34" s="71"/>
      <c r="AE34" s="71"/>
      <c r="AF34" s="71"/>
      <c r="AG34" s="71"/>
      <c r="AH34" s="71"/>
      <c r="AI34" s="71"/>
      <c r="AJ34" s="71"/>
      <c r="AK34" s="71"/>
      <c r="AL34" s="71"/>
      <c r="AM34" s="71"/>
      <c r="AN34" s="71"/>
      <c r="AO34" s="71"/>
      <c r="AP34" s="71"/>
      <c r="AQ34" s="71"/>
      <c r="AR34" s="71"/>
      <c r="AS34" s="71"/>
      <c r="AT34" s="71"/>
      <c r="AU34" s="71"/>
      <c r="AV34" s="71"/>
      <c r="AW34" s="71"/>
      <c r="AX34" s="71"/>
      <c r="AY34" s="71"/>
      <c r="AZ34" s="71"/>
      <c r="BA34" s="71"/>
      <c r="BB34" s="71"/>
      <c r="BC34" s="71"/>
      <c r="BD34" s="71"/>
      <c r="BE34" s="71"/>
      <c r="BF34" s="71"/>
      <c r="BH34" s="64"/>
      <c r="BI34" s="64"/>
      <c r="BJ34" s="64"/>
      <c r="BK34" s="64"/>
      <c r="BL34" s="64"/>
      <c r="BM34" s="64"/>
      <c r="BN34" s="64"/>
      <c r="BO34" s="64"/>
      <c r="BP34" s="64"/>
      <c r="BQ34" s="64"/>
      <c r="BR34" s="64"/>
      <c r="BS34" s="64"/>
      <c r="BT34" s="64"/>
      <c r="BU34" s="64"/>
      <c r="BV34" s="64"/>
      <c r="BW34" s="64"/>
      <c r="BY34" s="64"/>
      <c r="BZ34" s="64"/>
      <c r="CA34" s="64"/>
      <c r="CB34" s="64"/>
    </row>
    <row r="35" spans="2:80" s="62" customFormat="1" outlineLevel="1">
      <c r="B35" s="139" t="s">
        <v>358</v>
      </c>
      <c r="C35" s="63" t="str">
        <f>'Get Started'!$D$8</f>
        <v>$</v>
      </c>
      <c r="D35" s="62" t="s">
        <v>359</v>
      </c>
      <c r="L35" s="65">
        <f ca="1">L26-SUM(L29:L31,L33,-1*L32)</f>
        <v>0</v>
      </c>
      <c r="M35" s="65">
        <f t="shared" ref="M35:BF35" ca="1" si="38">M26-SUM(M29:M31,M33,-1*M32)</f>
        <v>0</v>
      </c>
      <c r="N35" s="65">
        <f t="shared" ca="1" si="38"/>
        <v>0</v>
      </c>
      <c r="O35" s="65">
        <f t="shared" ca="1" si="38"/>
        <v>0</v>
      </c>
      <c r="P35" s="65">
        <f t="shared" ca="1" si="38"/>
        <v>0</v>
      </c>
      <c r="Q35" s="65">
        <f t="shared" ca="1" si="38"/>
        <v>0</v>
      </c>
      <c r="R35" s="65">
        <f t="shared" ca="1" si="38"/>
        <v>0</v>
      </c>
      <c r="S35" s="65">
        <f t="shared" ca="1" si="38"/>
        <v>0</v>
      </c>
      <c r="T35" s="65">
        <f t="shared" ca="1" si="38"/>
        <v>0</v>
      </c>
      <c r="U35" s="65">
        <f t="shared" ca="1" si="38"/>
        <v>0</v>
      </c>
      <c r="V35" s="65">
        <f t="shared" ca="1" si="38"/>
        <v>0</v>
      </c>
      <c r="W35" s="65">
        <f t="shared" ca="1" si="38"/>
        <v>0</v>
      </c>
      <c r="X35" s="65">
        <f t="shared" ca="1" si="38"/>
        <v>0</v>
      </c>
      <c r="Y35" s="65">
        <f t="shared" ca="1" si="38"/>
        <v>0</v>
      </c>
      <c r="Z35" s="65">
        <f t="shared" ca="1" si="38"/>
        <v>0</v>
      </c>
      <c r="AA35" s="65">
        <f t="shared" ca="1" si="38"/>
        <v>0</v>
      </c>
      <c r="AB35" s="65">
        <f t="shared" ca="1" si="38"/>
        <v>0</v>
      </c>
      <c r="AC35" s="65">
        <f t="shared" ca="1" si="38"/>
        <v>0</v>
      </c>
      <c r="AD35" s="65">
        <f t="shared" ca="1" si="38"/>
        <v>0</v>
      </c>
      <c r="AE35" s="65">
        <f t="shared" ca="1" si="38"/>
        <v>0</v>
      </c>
      <c r="AF35" s="65">
        <f t="shared" ca="1" si="38"/>
        <v>0</v>
      </c>
      <c r="AG35" s="65">
        <f t="shared" ca="1" si="38"/>
        <v>0</v>
      </c>
      <c r="AH35" s="65">
        <f t="shared" ca="1" si="38"/>
        <v>0</v>
      </c>
      <c r="AI35" s="65">
        <f t="shared" ca="1" si="38"/>
        <v>0</v>
      </c>
      <c r="AJ35" s="65">
        <f t="shared" ca="1" si="38"/>
        <v>0</v>
      </c>
      <c r="AK35" s="65">
        <f t="shared" ca="1" si="38"/>
        <v>0</v>
      </c>
      <c r="AL35" s="65">
        <f t="shared" ca="1" si="38"/>
        <v>0</v>
      </c>
      <c r="AM35" s="65">
        <f t="shared" ca="1" si="38"/>
        <v>0</v>
      </c>
      <c r="AN35" s="65">
        <f t="shared" ca="1" si="38"/>
        <v>0</v>
      </c>
      <c r="AO35" s="65">
        <f t="shared" ca="1" si="38"/>
        <v>0</v>
      </c>
      <c r="AP35" s="65">
        <f t="shared" ca="1" si="38"/>
        <v>0</v>
      </c>
      <c r="AQ35" s="65">
        <f t="shared" ca="1" si="38"/>
        <v>0</v>
      </c>
      <c r="AR35" s="65">
        <f t="shared" ca="1" si="38"/>
        <v>0</v>
      </c>
      <c r="AS35" s="65">
        <f t="shared" ca="1" si="38"/>
        <v>0</v>
      </c>
      <c r="AT35" s="65">
        <f t="shared" ca="1" si="38"/>
        <v>0</v>
      </c>
      <c r="AU35" s="65">
        <f t="shared" ca="1" si="38"/>
        <v>0</v>
      </c>
      <c r="AV35" s="65">
        <f t="shared" ca="1" si="38"/>
        <v>0</v>
      </c>
      <c r="AW35" s="65">
        <f t="shared" ca="1" si="38"/>
        <v>0</v>
      </c>
      <c r="AX35" s="65">
        <f t="shared" ca="1" si="38"/>
        <v>0</v>
      </c>
      <c r="AY35" s="65">
        <f t="shared" ca="1" si="38"/>
        <v>0</v>
      </c>
      <c r="AZ35" s="65">
        <f t="shared" ca="1" si="38"/>
        <v>0</v>
      </c>
      <c r="BA35" s="65">
        <f t="shared" ca="1" si="38"/>
        <v>0</v>
      </c>
      <c r="BB35" s="65">
        <f t="shared" ca="1" si="38"/>
        <v>0</v>
      </c>
      <c r="BC35" s="65">
        <f t="shared" ca="1" si="38"/>
        <v>0</v>
      </c>
      <c r="BD35" s="65">
        <f t="shared" ca="1" si="38"/>
        <v>0</v>
      </c>
      <c r="BE35" s="65">
        <f t="shared" ca="1" si="38"/>
        <v>0</v>
      </c>
      <c r="BF35" s="65">
        <f t="shared" ca="1" si="38"/>
        <v>0</v>
      </c>
      <c r="BH35" s="64">
        <f t="shared" ca="1" si="34"/>
        <v>0</v>
      </c>
      <c r="BI35" s="64">
        <f t="shared" ca="1" si="34"/>
        <v>0</v>
      </c>
      <c r="BJ35" s="64">
        <f t="shared" ca="1" si="34"/>
        <v>0</v>
      </c>
      <c r="BK35" s="64">
        <f t="shared" ca="1" si="34"/>
        <v>0</v>
      </c>
      <c r="BL35" s="64">
        <f t="shared" ca="1" si="34"/>
        <v>0</v>
      </c>
      <c r="BM35" s="64">
        <f t="shared" ca="1" si="34"/>
        <v>0</v>
      </c>
      <c r="BN35" s="64">
        <f t="shared" ca="1" si="34"/>
        <v>0</v>
      </c>
      <c r="BO35" s="64">
        <f t="shared" ca="1" si="34"/>
        <v>0</v>
      </c>
      <c r="BP35" s="64">
        <f t="shared" ca="1" si="34"/>
        <v>0</v>
      </c>
      <c r="BQ35" s="64">
        <f t="shared" ca="1" si="34"/>
        <v>0</v>
      </c>
      <c r="BR35" s="64">
        <f t="shared" ca="1" si="34"/>
        <v>0</v>
      </c>
      <c r="BS35" s="64">
        <f t="shared" ca="1" si="34"/>
        <v>0</v>
      </c>
      <c r="BT35" s="64">
        <f t="shared" ca="1" si="34"/>
        <v>0</v>
      </c>
      <c r="BU35" s="64">
        <f t="shared" ca="1" si="34"/>
        <v>0</v>
      </c>
      <c r="BV35" s="64">
        <f t="shared" ca="1" si="34"/>
        <v>0</v>
      </c>
      <c r="BW35" s="64">
        <f t="shared" ca="1" si="34"/>
        <v>0</v>
      </c>
      <c r="BY35" s="64">
        <f t="shared" ca="1" si="35"/>
        <v>0</v>
      </c>
      <c r="BZ35" s="64">
        <f t="shared" ca="1" si="35"/>
        <v>0</v>
      </c>
      <c r="CA35" s="64">
        <f t="shared" ca="1" si="35"/>
        <v>0</v>
      </c>
      <c r="CB35" s="64">
        <f t="shared" ca="1" si="35"/>
        <v>0</v>
      </c>
    </row>
    <row r="36" spans="2:80" s="62" customFormat="1" outlineLevel="1">
      <c r="B36" s="139"/>
      <c r="C36" s="63"/>
    </row>
    <row r="37" spans="2:80" s="62" customFormat="1" outlineLevel="1">
      <c r="B37" s="139" t="s">
        <v>360</v>
      </c>
      <c r="C37" s="63" t="str">
        <f>'Get Started'!$D$8</f>
        <v>$</v>
      </c>
      <c r="D37" s="62" t="s">
        <v>361</v>
      </c>
      <c r="L37" s="71">
        <f ca="1">IF(L35&lt;0,0,IF(K40&gt;0,L35*'Get Started'!$D67,MAX(0,(L35+K40)*'Get Started'!$D67)))</f>
        <v>0</v>
      </c>
      <c r="M37" s="71">
        <f ca="1">IF(M35&lt;0,0,IF(L40&gt;0,M35*'Get Started'!$D67,MAX(0,(M35+L40)*'Get Started'!$D67)))</f>
        <v>0</v>
      </c>
      <c r="N37" s="71">
        <f ca="1">IF(N35&lt;0,0,IF(M40&gt;0,N35*'Get Started'!$D67,MAX(0,(N35+M40)*'Get Started'!$D67)))</f>
        <v>0</v>
      </c>
      <c r="O37" s="71">
        <f ca="1">IF(O35&lt;0,0,IF(N40&gt;0,O35*'Get Started'!$D67,MAX(0,(O35+N40)*'Get Started'!$D67)))</f>
        <v>0</v>
      </c>
      <c r="P37" s="71">
        <f ca="1">IF(P35&lt;0,0,IF(O40&gt;0,P35*'Get Started'!$D67,MAX(0,(P35+O40)*'Get Started'!$D67)))</f>
        <v>0</v>
      </c>
      <c r="Q37" s="71">
        <f ca="1">IF(Q35&lt;0,0,IF(P40&gt;0,Q35*'Get Started'!$D67,MAX(0,(Q35+P40)*'Get Started'!$D67)))</f>
        <v>0</v>
      </c>
      <c r="R37" s="71">
        <f ca="1">IF(R35&lt;0,0,IF(Q40&gt;0,R35*'Get Started'!$D67,MAX(0,(R35+Q40)*'Get Started'!$D67)))</f>
        <v>0</v>
      </c>
      <c r="S37" s="71">
        <f ca="1">IF(S35&lt;0,0,IF(R40&gt;0,S35*'Get Started'!$D67,MAX(0,(S35+R40)*'Get Started'!$D67)))</f>
        <v>0</v>
      </c>
      <c r="T37" s="71">
        <f ca="1">IF(T35&lt;0,0,IF(S40&gt;0,T35*'Get Started'!$D67,MAX(0,(T35+S40)*'Get Started'!$D67)))</f>
        <v>0</v>
      </c>
      <c r="U37" s="71">
        <f ca="1">IF(U35&lt;0,0,IF(T40&gt;0,U35*'Get Started'!$D67,MAX(0,(U35+T40)*'Get Started'!$D67)))</f>
        <v>0</v>
      </c>
      <c r="V37" s="71">
        <f ca="1">IF(V35&lt;0,0,IF(U40&gt;0,V35*'Get Started'!$D67,MAX(0,(V35+U40)*'Get Started'!$D67)))</f>
        <v>0</v>
      </c>
      <c r="W37" s="71">
        <f ca="1">IF(W35&lt;0,0,IF(V40&gt;0,W35*'Get Started'!$D67,MAX(0,(W35+V40)*'Get Started'!$D67)))</f>
        <v>0</v>
      </c>
      <c r="X37" s="71">
        <f ca="1">IF(X35&lt;0,0,IF(W40&gt;0,X35*'Get Started'!$D67,MAX(0,(X35+W40)*'Get Started'!$D67)))</f>
        <v>0</v>
      </c>
      <c r="Y37" s="71">
        <f ca="1">IF(Y35&lt;0,0,IF(X40&gt;0,Y35*'Get Started'!$D67,MAX(0,(Y35+X40)*'Get Started'!$D67)))</f>
        <v>0</v>
      </c>
      <c r="Z37" s="71">
        <f ca="1">IF(Z35&lt;0,0,IF(Y40&gt;0,Z35*'Get Started'!$D67,MAX(0,(Z35+Y40)*'Get Started'!$D67)))</f>
        <v>0</v>
      </c>
      <c r="AA37" s="71">
        <f ca="1">IF(AA35&lt;0,0,IF(Z40&gt;0,AA35*'Get Started'!$D67,MAX(0,(AA35+Z40)*'Get Started'!$D67)))</f>
        <v>0</v>
      </c>
      <c r="AB37" s="71">
        <f ca="1">IF(AB35&lt;0,0,IF(AA40&gt;0,AB35*'Get Started'!$D67,MAX(0,(AB35+AA40)*'Get Started'!$D67)))</f>
        <v>0</v>
      </c>
      <c r="AC37" s="71">
        <f ca="1">IF(AC35&lt;0,0,IF(AB40&gt;0,AC35*'Get Started'!$D67,MAX(0,(AC35+AB40)*'Get Started'!$D67)))</f>
        <v>0</v>
      </c>
      <c r="AD37" s="71">
        <f ca="1">IF(AD35&lt;0,0,IF(AC40&gt;0,AD35*'Get Started'!$D67,MAX(0,(AD35+AC40)*'Get Started'!$D67)))</f>
        <v>0</v>
      </c>
      <c r="AE37" s="71">
        <f ca="1">IF(AE35&lt;0,0,IF(AD40&gt;0,AE35*'Get Started'!$D67,MAX(0,(AE35+AD40)*'Get Started'!$D67)))</f>
        <v>0</v>
      </c>
      <c r="AF37" s="71">
        <f ca="1">IF(AF35&lt;0,0,IF(AE40&gt;0,AF35*'Get Started'!$D67,MAX(0,(AF35+AE40)*'Get Started'!$D67)))</f>
        <v>0</v>
      </c>
      <c r="AG37" s="71">
        <f ca="1">IF(AG35&lt;0,0,IF(AF40&gt;0,AG35*'Get Started'!$D67,MAX(0,(AG35+AF40)*'Get Started'!$D67)))</f>
        <v>0</v>
      </c>
      <c r="AH37" s="71">
        <f ca="1">IF(AH35&lt;0,0,IF(AG40&gt;0,AH35*'Get Started'!$D67,MAX(0,(AH35+AG40)*'Get Started'!$D67)))</f>
        <v>0</v>
      </c>
      <c r="AI37" s="71">
        <f ca="1">IF(AI35&lt;0,0,IF(AH40&gt;0,AI35*'Get Started'!$D67,MAX(0,(AI35+AH40)*'Get Started'!$D67)))</f>
        <v>0</v>
      </c>
      <c r="AJ37" s="71">
        <f ca="1">IF(AJ35&lt;0,0,IF(AI40&gt;0,AJ35*'Get Started'!$D67,MAX(0,(AJ35+AI40)*'Get Started'!$D67)))</f>
        <v>0</v>
      </c>
      <c r="AK37" s="71">
        <f ca="1">IF(AK35&lt;0,0,IF(AJ40&gt;0,AK35*'Get Started'!$D67,MAX(0,(AK35+AJ40)*'Get Started'!$D67)))</f>
        <v>0</v>
      </c>
      <c r="AL37" s="71">
        <f ca="1">IF(AL35&lt;0,0,IF(AK40&gt;0,AL35*'Get Started'!$D67,MAX(0,(AL35+AK40)*'Get Started'!$D67)))</f>
        <v>0</v>
      </c>
      <c r="AM37" s="71">
        <f ca="1">IF(AM35&lt;0,0,IF(AL40&gt;0,AM35*'Get Started'!$D67,MAX(0,(AM35+AL40)*'Get Started'!$D67)))</f>
        <v>0</v>
      </c>
      <c r="AN37" s="71">
        <f ca="1">IF(AN35&lt;0,0,IF(AM40&gt;0,AN35*'Get Started'!$D67,MAX(0,(AN35+AM40)*'Get Started'!$D67)))</f>
        <v>0</v>
      </c>
      <c r="AO37" s="71">
        <f ca="1">IF(AO35&lt;0,0,IF(AN40&gt;0,AO35*'Get Started'!$D67,MAX(0,(AO35+AN40)*'Get Started'!$D67)))</f>
        <v>0</v>
      </c>
      <c r="AP37" s="71">
        <f ca="1">IF(AP35&lt;0,0,IF(AO40&gt;0,AP35*'Get Started'!$D67,MAX(0,(AP35+AO40)*'Get Started'!$D67)))</f>
        <v>0</v>
      </c>
      <c r="AQ37" s="71">
        <f ca="1">IF(AQ35&lt;0,0,IF(AP40&gt;0,AQ35*'Get Started'!$D67,MAX(0,(AQ35+AP40)*'Get Started'!$D67)))</f>
        <v>0</v>
      </c>
      <c r="AR37" s="71">
        <f ca="1">IF(AR35&lt;0,0,IF(AQ40&gt;0,AR35*'Get Started'!$D67,MAX(0,(AR35+AQ40)*'Get Started'!$D67)))</f>
        <v>0</v>
      </c>
      <c r="AS37" s="71">
        <f ca="1">IF(AS35&lt;0,0,IF(AR40&gt;0,AS35*'Get Started'!$D67,MAX(0,(AS35+AR40)*'Get Started'!$D67)))</f>
        <v>0</v>
      </c>
      <c r="AT37" s="71">
        <f ca="1">IF(AT35&lt;0,0,IF(AS40&gt;0,AT35*'Get Started'!$D67,MAX(0,(AT35+AS40)*'Get Started'!$D67)))</f>
        <v>0</v>
      </c>
      <c r="AU37" s="71">
        <f ca="1">IF(AU35&lt;0,0,IF(AT40&gt;0,AU35*'Get Started'!$D67,MAX(0,(AU35+AT40)*'Get Started'!$D67)))</f>
        <v>0</v>
      </c>
      <c r="AV37" s="71">
        <f ca="1">IF(AV35&lt;0,0,IF(AU40&gt;0,AV35*'Get Started'!$D67,MAX(0,(AV35+AU40)*'Get Started'!$D67)))</f>
        <v>0</v>
      </c>
      <c r="AW37" s="71">
        <f ca="1">IF(AW35&lt;0,0,IF(AV40&gt;0,AW35*'Get Started'!$D67,MAX(0,(AW35+AV40)*'Get Started'!$D67)))</f>
        <v>0</v>
      </c>
      <c r="AX37" s="71">
        <f ca="1">IF(AX35&lt;0,0,IF(AW40&gt;0,AX35*'Get Started'!$D67,MAX(0,(AX35+AW40)*'Get Started'!$D67)))</f>
        <v>0</v>
      </c>
      <c r="AY37" s="71">
        <f ca="1">IF(AY35&lt;0,0,IF(AX40&gt;0,AY35*'Get Started'!$D67,MAX(0,(AY35+AX40)*'Get Started'!$D67)))</f>
        <v>0</v>
      </c>
      <c r="AZ37" s="71">
        <f ca="1">IF(AZ35&lt;0,0,IF(AY40&gt;0,AZ35*'Get Started'!$D67,MAX(0,(AZ35+AY40)*'Get Started'!$D67)))</f>
        <v>0</v>
      </c>
      <c r="BA37" s="71">
        <f ca="1">IF(BA35&lt;0,0,IF(AZ40&gt;0,BA35*'Get Started'!$D67,MAX(0,(BA35+AZ40)*'Get Started'!$D67)))</f>
        <v>0</v>
      </c>
      <c r="BB37" s="71">
        <f ca="1">IF(BB35&lt;0,0,IF(BA40&gt;0,BB35*'Get Started'!$D67,MAX(0,(BB35+BA40)*'Get Started'!$D67)))</f>
        <v>0</v>
      </c>
      <c r="BC37" s="71">
        <f ca="1">IF(BC35&lt;0,0,IF(BB40&gt;0,BC35*'Get Started'!$D67,MAX(0,(BC35+BB40)*'Get Started'!$D67)))</f>
        <v>0</v>
      </c>
      <c r="BD37" s="71">
        <f ca="1">IF(BD35&lt;0,0,IF(BC40&gt;0,BD35*'Get Started'!$D67,MAX(0,(BD35+BC40)*'Get Started'!$D67)))</f>
        <v>0</v>
      </c>
      <c r="BE37" s="71">
        <f ca="1">IF(BE35&lt;0,0,IF(BD40&gt;0,BE35*'Get Started'!$D67,MAX(0,(BE35+BD40)*'Get Started'!$D67)))</f>
        <v>0</v>
      </c>
      <c r="BF37" s="71">
        <f ca="1">IF(BF35&lt;0,0,IF(BE40&gt;0,BF35*'Get Started'!$D67,MAX(0,(BF35+BE40)*'Get Started'!$D67)))</f>
        <v>0</v>
      </c>
      <c r="BH37" s="64">
        <f t="shared" ref="BH37:BW37" ca="1" si="39">SUMIFS($L37:$BF37,$L$6:$BF$6,BH$6,$L$7:$BF$7,BH$7)</f>
        <v>0</v>
      </c>
      <c r="BI37" s="64">
        <f t="shared" ca="1" si="39"/>
        <v>0</v>
      </c>
      <c r="BJ37" s="64">
        <f t="shared" ca="1" si="39"/>
        <v>0</v>
      </c>
      <c r="BK37" s="64">
        <f t="shared" ca="1" si="39"/>
        <v>0</v>
      </c>
      <c r="BL37" s="64">
        <f t="shared" ca="1" si="39"/>
        <v>0</v>
      </c>
      <c r="BM37" s="64">
        <f t="shared" ca="1" si="39"/>
        <v>0</v>
      </c>
      <c r="BN37" s="64">
        <f t="shared" ca="1" si="39"/>
        <v>0</v>
      </c>
      <c r="BO37" s="64">
        <f t="shared" ca="1" si="39"/>
        <v>0</v>
      </c>
      <c r="BP37" s="64">
        <f t="shared" ca="1" si="39"/>
        <v>0</v>
      </c>
      <c r="BQ37" s="64">
        <f t="shared" ca="1" si="39"/>
        <v>0</v>
      </c>
      <c r="BR37" s="64">
        <f t="shared" ca="1" si="39"/>
        <v>0</v>
      </c>
      <c r="BS37" s="64">
        <f t="shared" ca="1" si="39"/>
        <v>0</v>
      </c>
      <c r="BT37" s="64">
        <f t="shared" ca="1" si="39"/>
        <v>0</v>
      </c>
      <c r="BU37" s="64">
        <f t="shared" ca="1" si="39"/>
        <v>0</v>
      </c>
      <c r="BV37" s="64">
        <f t="shared" ca="1" si="39"/>
        <v>0</v>
      </c>
      <c r="BW37" s="64">
        <f t="shared" ca="1" si="39"/>
        <v>0</v>
      </c>
      <c r="BY37" s="64">
        <f ca="1">SUMIFS($L37:$BF37,$L$6:$BF$6,BY$6)</f>
        <v>0</v>
      </c>
      <c r="BZ37" s="64">
        <f ca="1">SUMIFS($L37:$BF37,$L$6:$BF$6,BZ$6)</f>
        <v>0</v>
      </c>
      <c r="CA37" s="64">
        <f ca="1">SUMIFS($L37:$BF37,$L$6:$BF$6,CA$6)</f>
        <v>0</v>
      </c>
      <c r="CB37" s="64">
        <f ca="1">SUMIFS($L37:$BF37,$L$6:$BF$6,CB$6)</f>
        <v>0</v>
      </c>
    </row>
    <row r="38" spans="2:80" s="62" customFormat="1" outlineLevel="1">
      <c r="C38" s="63"/>
    </row>
    <row r="39" spans="2:80" s="62" customFormat="1" ht="18" outlineLevel="1" thickBot="1">
      <c r="B39" s="62" t="s">
        <v>362</v>
      </c>
      <c r="C39" s="63" t="str">
        <f>'Get Started'!$D$8</f>
        <v>$</v>
      </c>
      <c r="D39" s="62" t="s">
        <v>363</v>
      </c>
      <c r="L39" s="186">
        <f t="shared" ref="L39:BF39" ca="1" si="40">L35-L37</f>
        <v>0</v>
      </c>
      <c r="M39" s="186">
        <f t="shared" ca="1" si="40"/>
        <v>0</v>
      </c>
      <c r="N39" s="186">
        <f t="shared" ca="1" si="40"/>
        <v>0</v>
      </c>
      <c r="O39" s="186">
        <f t="shared" ca="1" si="40"/>
        <v>0</v>
      </c>
      <c r="P39" s="186">
        <f t="shared" ca="1" si="40"/>
        <v>0</v>
      </c>
      <c r="Q39" s="186">
        <f t="shared" ca="1" si="40"/>
        <v>0</v>
      </c>
      <c r="R39" s="186">
        <f t="shared" ca="1" si="40"/>
        <v>0</v>
      </c>
      <c r="S39" s="186">
        <f t="shared" ca="1" si="40"/>
        <v>0</v>
      </c>
      <c r="T39" s="186">
        <f t="shared" ca="1" si="40"/>
        <v>0</v>
      </c>
      <c r="U39" s="186">
        <f t="shared" ca="1" si="40"/>
        <v>0</v>
      </c>
      <c r="V39" s="186">
        <f t="shared" ca="1" si="40"/>
        <v>0</v>
      </c>
      <c r="W39" s="186">
        <f t="shared" ca="1" si="40"/>
        <v>0</v>
      </c>
      <c r="X39" s="186">
        <f t="shared" ca="1" si="40"/>
        <v>0</v>
      </c>
      <c r="Y39" s="186">
        <f t="shared" ca="1" si="40"/>
        <v>0</v>
      </c>
      <c r="Z39" s="186">
        <f t="shared" ca="1" si="40"/>
        <v>0</v>
      </c>
      <c r="AA39" s="186">
        <f t="shared" ca="1" si="40"/>
        <v>0</v>
      </c>
      <c r="AB39" s="186">
        <f t="shared" ca="1" si="40"/>
        <v>0</v>
      </c>
      <c r="AC39" s="186">
        <f t="shared" ca="1" si="40"/>
        <v>0</v>
      </c>
      <c r="AD39" s="186">
        <f t="shared" ca="1" si="40"/>
        <v>0</v>
      </c>
      <c r="AE39" s="186">
        <f t="shared" ca="1" si="40"/>
        <v>0</v>
      </c>
      <c r="AF39" s="186">
        <f t="shared" ca="1" si="40"/>
        <v>0</v>
      </c>
      <c r="AG39" s="186">
        <f t="shared" ca="1" si="40"/>
        <v>0</v>
      </c>
      <c r="AH39" s="186">
        <f t="shared" ca="1" si="40"/>
        <v>0</v>
      </c>
      <c r="AI39" s="186">
        <f t="shared" ca="1" si="40"/>
        <v>0</v>
      </c>
      <c r="AJ39" s="186">
        <f t="shared" ca="1" si="40"/>
        <v>0</v>
      </c>
      <c r="AK39" s="186">
        <f t="shared" ca="1" si="40"/>
        <v>0</v>
      </c>
      <c r="AL39" s="186">
        <f t="shared" ca="1" si="40"/>
        <v>0</v>
      </c>
      <c r="AM39" s="186">
        <f t="shared" ca="1" si="40"/>
        <v>0</v>
      </c>
      <c r="AN39" s="186">
        <f t="shared" ca="1" si="40"/>
        <v>0</v>
      </c>
      <c r="AO39" s="186">
        <f t="shared" ca="1" si="40"/>
        <v>0</v>
      </c>
      <c r="AP39" s="186">
        <f t="shared" ca="1" si="40"/>
        <v>0</v>
      </c>
      <c r="AQ39" s="186">
        <f t="shared" ca="1" si="40"/>
        <v>0</v>
      </c>
      <c r="AR39" s="186">
        <f t="shared" ca="1" si="40"/>
        <v>0</v>
      </c>
      <c r="AS39" s="186">
        <f t="shared" ca="1" si="40"/>
        <v>0</v>
      </c>
      <c r="AT39" s="186">
        <f t="shared" ca="1" si="40"/>
        <v>0</v>
      </c>
      <c r="AU39" s="186">
        <f t="shared" ca="1" si="40"/>
        <v>0</v>
      </c>
      <c r="AV39" s="186">
        <f t="shared" ca="1" si="40"/>
        <v>0</v>
      </c>
      <c r="AW39" s="186">
        <f t="shared" ca="1" si="40"/>
        <v>0</v>
      </c>
      <c r="AX39" s="186">
        <f t="shared" ca="1" si="40"/>
        <v>0</v>
      </c>
      <c r="AY39" s="186">
        <f t="shared" ca="1" si="40"/>
        <v>0</v>
      </c>
      <c r="AZ39" s="186">
        <f t="shared" ca="1" si="40"/>
        <v>0</v>
      </c>
      <c r="BA39" s="186">
        <f t="shared" ca="1" si="40"/>
        <v>0</v>
      </c>
      <c r="BB39" s="186">
        <f t="shared" ca="1" si="40"/>
        <v>0</v>
      </c>
      <c r="BC39" s="186">
        <f t="shared" ca="1" si="40"/>
        <v>0</v>
      </c>
      <c r="BD39" s="186">
        <f t="shared" ca="1" si="40"/>
        <v>0</v>
      </c>
      <c r="BE39" s="186">
        <f t="shared" ca="1" si="40"/>
        <v>0</v>
      </c>
      <c r="BF39" s="186">
        <f t="shared" ca="1" si="40"/>
        <v>0</v>
      </c>
      <c r="BH39" s="64">
        <f t="shared" ref="BH39:BW39" ca="1" si="41">SUMIFS($L39:$BF39,$L$6:$BF$6,BH$6,$L$7:$BF$7,BH$7)</f>
        <v>0</v>
      </c>
      <c r="BI39" s="64">
        <f t="shared" ca="1" si="41"/>
        <v>0</v>
      </c>
      <c r="BJ39" s="64">
        <f t="shared" ca="1" si="41"/>
        <v>0</v>
      </c>
      <c r="BK39" s="64">
        <f t="shared" ca="1" si="41"/>
        <v>0</v>
      </c>
      <c r="BL39" s="64">
        <f t="shared" ca="1" si="41"/>
        <v>0</v>
      </c>
      <c r="BM39" s="64">
        <f t="shared" ca="1" si="41"/>
        <v>0</v>
      </c>
      <c r="BN39" s="64">
        <f t="shared" ca="1" si="41"/>
        <v>0</v>
      </c>
      <c r="BO39" s="64">
        <f t="shared" ca="1" si="41"/>
        <v>0</v>
      </c>
      <c r="BP39" s="64">
        <f t="shared" ca="1" si="41"/>
        <v>0</v>
      </c>
      <c r="BQ39" s="64">
        <f t="shared" ca="1" si="41"/>
        <v>0</v>
      </c>
      <c r="BR39" s="64">
        <f t="shared" ca="1" si="41"/>
        <v>0</v>
      </c>
      <c r="BS39" s="64">
        <f t="shared" ca="1" si="41"/>
        <v>0</v>
      </c>
      <c r="BT39" s="64">
        <f t="shared" ca="1" si="41"/>
        <v>0</v>
      </c>
      <c r="BU39" s="64">
        <f t="shared" ca="1" si="41"/>
        <v>0</v>
      </c>
      <c r="BV39" s="64">
        <f t="shared" ca="1" si="41"/>
        <v>0</v>
      </c>
      <c r="BW39" s="64">
        <f t="shared" ca="1" si="41"/>
        <v>0</v>
      </c>
      <c r="BY39" s="64">
        <f ca="1">SUMIFS($L39:$BF39,$L$6:$BF$6,BY$6)</f>
        <v>0</v>
      </c>
      <c r="BZ39" s="64">
        <f ca="1">SUMIFS($L39:$BF39,$L$6:$BF$6,BZ$6)</f>
        <v>0</v>
      </c>
      <c r="CA39" s="64">
        <f ca="1">SUMIFS($L39:$BF39,$L$6:$BF$6,CA$6)</f>
        <v>0</v>
      </c>
      <c r="CB39" s="64">
        <f ca="1">SUMIFS($L39:$BF39,$L$6:$BF$6,CB$6)</f>
        <v>0</v>
      </c>
    </row>
    <row r="40" spans="2:80" s="62" customFormat="1" ht="18" outlineLevel="1" thickTop="1">
      <c r="B40" s="66" t="s">
        <v>364</v>
      </c>
      <c r="C40" s="63" t="str">
        <f>'Get Started'!$D$8</f>
        <v>$</v>
      </c>
      <c r="D40" s="62" t="s">
        <v>365</v>
      </c>
      <c r="K40" s="187">
        <v>0</v>
      </c>
      <c r="L40" s="64">
        <f t="shared" ref="L40:BF40" ca="1" si="42">L39+K40</f>
        <v>0</v>
      </c>
      <c r="M40" s="64">
        <f t="shared" ca="1" si="42"/>
        <v>0</v>
      </c>
      <c r="N40" s="64">
        <f t="shared" ca="1" si="42"/>
        <v>0</v>
      </c>
      <c r="O40" s="64">
        <f t="shared" ca="1" si="42"/>
        <v>0</v>
      </c>
      <c r="P40" s="64">
        <f t="shared" ca="1" si="42"/>
        <v>0</v>
      </c>
      <c r="Q40" s="64">
        <f t="shared" ca="1" si="42"/>
        <v>0</v>
      </c>
      <c r="R40" s="64">
        <f t="shared" ca="1" si="42"/>
        <v>0</v>
      </c>
      <c r="S40" s="64">
        <f t="shared" ca="1" si="42"/>
        <v>0</v>
      </c>
      <c r="T40" s="64">
        <f t="shared" ca="1" si="42"/>
        <v>0</v>
      </c>
      <c r="U40" s="64">
        <f t="shared" ca="1" si="42"/>
        <v>0</v>
      </c>
      <c r="V40" s="64">
        <f t="shared" ca="1" si="42"/>
        <v>0</v>
      </c>
      <c r="W40" s="64">
        <f t="shared" ca="1" si="42"/>
        <v>0</v>
      </c>
      <c r="X40" s="64">
        <f t="shared" ca="1" si="42"/>
        <v>0</v>
      </c>
      <c r="Y40" s="64">
        <f t="shared" ca="1" si="42"/>
        <v>0</v>
      </c>
      <c r="Z40" s="64">
        <f t="shared" ca="1" si="42"/>
        <v>0</v>
      </c>
      <c r="AA40" s="64">
        <f t="shared" ca="1" si="42"/>
        <v>0</v>
      </c>
      <c r="AB40" s="64">
        <f t="shared" ca="1" si="42"/>
        <v>0</v>
      </c>
      <c r="AC40" s="64">
        <f t="shared" ca="1" si="42"/>
        <v>0</v>
      </c>
      <c r="AD40" s="64">
        <f t="shared" ca="1" si="42"/>
        <v>0</v>
      </c>
      <c r="AE40" s="64">
        <f t="shared" ca="1" si="42"/>
        <v>0</v>
      </c>
      <c r="AF40" s="64">
        <f t="shared" ca="1" si="42"/>
        <v>0</v>
      </c>
      <c r="AG40" s="64">
        <f t="shared" ca="1" si="42"/>
        <v>0</v>
      </c>
      <c r="AH40" s="64">
        <f t="shared" ca="1" si="42"/>
        <v>0</v>
      </c>
      <c r="AI40" s="64">
        <f t="shared" ca="1" si="42"/>
        <v>0</v>
      </c>
      <c r="AJ40" s="64">
        <f t="shared" ca="1" si="42"/>
        <v>0</v>
      </c>
      <c r="AK40" s="64">
        <f t="shared" ca="1" si="42"/>
        <v>0</v>
      </c>
      <c r="AL40" s="64">
        <f t="shared" ca="1" si="42"/>
        <v>0</v>
      </c>
      <c r="AM40" s="64">
        <f t="shared" ca="1" si="42"/>
        <v>0</v>
      </c>
      <c r="AN40" s="64">
        <f t="shared" ca="1" si="42"/>
        <v>0</v>
      </c>
      <c r="AO40" s="64">
        <f t="shared" ca="1" si="42"/>
        <v>0</v>
      </c>
      <c r="AP40" s="64">
        <f t="shared" ca="1" si="42"/>
        <v>0</v>
      </c>
      <c r="AQ40" s="64">
        <f t="shared" ca="1" si="42"/>
        <v>0</v>
      </c>
      <c r="AR40" s="64">
        <f t="shared" ca="1" si="42"/>
        <v>0</v>
      </c>
      <c r="AS40" s="64">
        <f t="shared" ca="1" si="42"/>
        <v>0</v>
      </c>
      <c r="AT40" s="64">
        <f t="shared" ca="1" si="42"/>
        <v>0</v>
      </c>
      <c r="AU40" s="64">
        <f t="shared" ca="1" si="42"/>
        <v>0</v>
      </c>
      <c r="AV40" s="64">
        <f t="shared" ca="1" si="42"/>
        <v>0</v>
      </c>
      <c r="AW40" s="64">
        <f t="shared" ca="1" si="42"/>
        <v>0</v>
      </c>
      <c r="AX40" s="64">
        <f t="shared" ca="1" si="42"/>
        <v>0</v>
      </c>
      <c r="AY40" s="64">
        <f t="shared" ca="1" si="42"/>
        <v>0</v>
      </c>
      <c r="AZ40" s="64">
        <f t="shared" ca="1" si="42"/>
        <v>0</v>
      </c>
      <c r="BA40" s="64">
        <f t="shared" ca="1" si="42"/>
        <v>0</v>
      </c>
      <c r="BB40" s="64">
        <f t="shared" ca="1" si="42"/>
        <v>0</v>
      </c>
      <c r="BC40" s="64">
        <f t="shared" ca="1" si="42"/>
        <v>0</v>
      </c>
      <c r="BD40" s="64">
        <f t="shared" ca="1" si="42"/>
        <v>0</v>
      </c>
      <c r="BE40" s="64">
        <f t="shared" ca="1" si="42"/>
        <v>0</v>
      </c>
      <c r="BF40" s="64">
        <f t="shared" ca="1" si="42"/>
        <v>0</v>
      </c>
      <c r="BH40" s="188">
        <f t="shared" ref="BH40:BW40" ca="1" si="43">INDEX($L40:$BF40,1,MATCH(BH$5,$L$5:$BF$5,0))</f>
        <v>0</v>
      </c>
      <c r="BI40" s="188">
        <f t="shared" ca="1" si="43"/>
        <v>0</v>
      </c>
      <c r="BJ40" s="188">
        <f t="shared" ca="1" si="43"/>
        <v>0</v>
      </c>
      <c r="BK40" s="188">
        <f t="shared" ca="1" si="43"/>
        <v>0</v>
      </c>
      <c r="BL40" s="188">
        <f t="shared" ca="1" si="43"/>
        <v>0</v>
      </c>
      <c r="BM40" s="188">
        <f t="shared" ca="1" si="43"/>
        <v>0</v>
      </c>
      <c r="BN40" s="188">
        <f t="shared" ca="1" si="43"/>
        <v>0</v>
      </c>
      <c r="BO40" s="188">
        <f t="shared" ca="1" si="43"/>
        <v>0</v>
      </c>
      <c r="BP40" s="188">
        <f t="shared" ca="1" si="43"/>
        <v>0</v>
      </c>
      <c r="BQ40" s="188">
        <f t="shared" ca="1" si="43"/>
        <v>0</v>
      </c>
      <c r="BR40" s="188">
        <f t="shared" ca="1" si="43"/>
        <v>0</v>
      </c>
      <c r="BS40" s="188">
        <f t="shared" ca="1" si="43"/>
        <v>0</v>
      </c>
      <c r="BT40" s="188">
        <f t="shared" ca="1" si="43"/>
        <v>0</v>
      </c>
      <c r="BU40" s="188">
        <f t="shared" ca="1" si="43"/>
        <v>0</v>
      </c>
      <c r="BV40" s="188">
        <f t="shared" ca="1" si="43"/>
        <v>0</v>
      </c>
      <c r="BW40" s="188">
        <f t="shared" ca="1" si="43"/>
        <v>0</v>
      </c>
      <c r="BX40" s="124"/>
      <c r="BY40" s="188">
        <f ca="1">INDEX($L40:$BF40,1,MATCH(BY$5,$L$5:$BF$5,0))</f>
        <v>0</v>
      </c>
      <c r="BZ40" s="188">
        <f ca="1">INDEX($L40:$BF40,1,MATCH(BZ$5,$L$5:$BF$5,0))</f>
        <v>0</v>
      </c>
      <c r="CA40" s="188">
        <f ca="1">INDEX($L40:$BF40,1,MATCH(CA$5,$L$5:$BF$5,0))</f>
        <v>0</v>
      </c>
      <c r="CB40" s="188">
        <f ca="1">INDEX($L40:$BF40,1,MATCH(CB$5,$L$5:$BF$5,0))</f>
        <v>0</v>
      </c>
    </row>
    <row r="41" spans="2:80" outlineLevel="1">
      <c r="B41" s="9" t="s">
        <v>343</v>
      </c>
      <c r="C41" s="30" t="s">
        <v>24</v>
      </c>
      <c r="D41" s="26" t="s">
        <v>366</v>
      </c>
      <c r="L41" s="23">
        <f t="shared" ref="L41:BF41" ca="1" si="44">IFERROR(L39/L$15,0)</f>
        <v>0</v>
      </c>
      <c r="M41" s="23">
        <f t="shared" ca="1" si="44"/>
        <v>0</v>
      </c>
      <c r="N41" s="23">
        <f t="shared" ca="1" si="44"/>
        <v>0</v>
      </c>
      <c r="O41" s="23">
        <f t="shared" ca="1" si="44"/>
        <v>0</v>
      </c>
      <c r="P41" s="23">
        <f t="shared" ca="1" si="44"/>
        <v>0</v>
      </c>
      <c r="Q41" s="23">
        <f t="shared" ca="1" si="44"/>
        <v>0</v>
      </c>
      <c r="R41" s="23">
        <f t="shared" ca="1" si="44"/>
        <v>0</v>
      </c>
      <c r="S41" s="23">
        <f t="shared" ca="1" si="44"/>
        <v>0</v>
      </c>
      <c r="T41" s="23">
        <f t="shared" ca="1" si="44"/>
        <v>0</v>
      </c>
      <c r="U41" s="23">
        <f t="shared" ca="1" si="44"/>
        <v>0</v>
      </c>
      <c r="V41" s="23">
        <f t="shared" ca="1" si="44"/>
        <v>0</v>
      </c>
      <c r="W41" s="23">
        <f t="shared" ca="1" si="44"/>
        <v>0</v>
      </c>
      <c r="X41" s="23">
        <f t="shared" ca="1" si="44"/>
        <v>0</v>
      </c>
      <c r="Y41" s="23">
        <f t="shared" ca="1" si="44"/>
        <v>0</v>
      </c>
      <c r="Z41" s="23">
        <f t="shared" ca="1" si="44"/>
        <v>0</v>
      </c>
      <c r="AA41" s="23">
        <f t="shared" ca="1" si="44"/>
        <v>0</v>
      </c>
      <c r="AB41" s="23">
        <f t="shared" ca="1" si="44"/>
        <v>0</v>
      </c>
      <c r="AC41" s="23">
        <f t="shared" ca="1" si="44"/>
        <v>0</v>
      </c>
      <c r="AD41" s="23">
        <f t="shared" ca="1" si="44"/>
        <v>0</v>
      </c>
      <c r="AE41" s="23">
        <f t="shared" ca="1" si="44"/>
        <v>0</v>
      </c>
      <c r="AF41" s="23">
        <f t="shared" ca="1" si="44"/>
        <v>0</v>
      </c>
      <c r="AG41" s="23">
        <f t="shared" ca="1" si="44"/>
        <v>0</v>
      </c>
      <c r="AH41" s="23">
        <f t="shared" ca="1" si="44"/>
        <v>0</v>
      </c>
      <c r="AI41" s="23">
        <f t="shared" ca="1" si="44"/>
        <v>0</v>
      </c>
      <c r="AJ41" s="23">
        <f t="shared" ca="1" si="44"/>
        <v>0</v>
      </c>
      <c r="AK41" s="23">
        <f t="shared" ca="1" si="44"/>
        <v>0</v>
      </c>
      <c r="AL41" s="23">
        <f t="shared" ca="1" si="44"/>
        <v>0</v>
      </c>
      <c r="AM41" s="23">
        <f t="shared" ca="1" si="44"/>
        <v>0</v>
      </c>
      <c r="AN41" s="23">
        <f t="shared" ca="1" si="44"/>
        <v>0</v>
      </c>
      <c r="AO41" s="23">
        <f t="shared" ca="1" si="44"/>
        <v>0</v>
      </c>
      <c r="AP41" s="23">
        <f t="shared" ca="1" si="44"/>
        <v>0</v>
      </c>
      <c r="AQ41" s="23">
        <f t="shared" ca="1" si="44"/>
        <v>0</v>
      </c>
      <c r="AR41" s="23">
        <f t="shared" ca="1" si="44"/>
        <v>0</v>
      </c>
      <c r="AS41" s="23">
        <f t="shared" ca="1" si="44"/>
        <v>0</v>
      </c>
      <c r="AT41" s="23">
        <f t="shared" ca="1" si="44"/>
        <v>0</v>
      </c>
      <c r="AU41" s="23">
        <f t="shared" ca="1" si="44"/>
        <v>0</v>
      </c>
      <c r="AV41" s="23">
        <f t="shared" ca="1" si="44"/>
        <v>0</v>
      </c>
      <c r="AW41" s="23">
        <f t="shared" ca="1" si="44"/>
        <v>0</v>
      </c>
      <c r="AX41" s="23">
        <f t="shared" ca="1" si="44"/>
        <v>0</v>
      </c>
      <c r="AY41" s="23">
        <f t="shared" ca="1" si="44"/>
        <v>0</v>
      </c>
      <c r="AZ41" s="23">
        <f t="shared" ca="1" si="44"/>
        <v>0</v>
      </c>
      <c r="BA41" s="23">
        <f t="shared" ca="1" si="44"/>
        <v>0</v>
      </c>
      <c r="BB41" s="23">
        <f t="shared" ca="1" si="44"/>
        <v>0</v>
      </c>
      <c r="BC41" s="23">
        <f t="shared" ca="1" si="44"/>
        <v>0</v>
      </c>
      <c r="BD41" s="23">
        <f t="shared" ca="1" si="44"/>
        <v>0</v>
      </c>
      <c r="BE41" s="23">
        <f t="shared" ca="1" si="44"/>
        <v>0</v>
      </c>
      <c r="BF41" s="23">
        <f t="shared" ca="1" si="44"/>
        <v>0</v>
      </c>
      <c r="BH41" s="23">
        <f t="shared" ref="BH41:BW41" ca="1" si="45">IFERROR(BH39/BH$15,0)</f>
        <v>0</v>
      </c>
      <c r="BI41" s="23">
        <f t="shared" ca="1" si="45"/>
        <v>0</v>
      </c>
      <c r="BJ41" s="23">
        <f t="shared" ca="1" si="45"/>
        <v>0</v>
      </c>
      <c r="BK41" s="23">
        <f t="shared" ca="1" si="45"/>
        <v>0</v>
      </c>
      <c r="BL41" s="23">
        <f t="shared" ca="1" si="45"/>
        <v>0</v>
      </c>
      <c r="BM41" s="23">
        <f t="shared" ca="1" si="45"/>
        <v>0</v>
      </c>
      <c r="BN41" s="23">
        <f t="shared" ca="1" si="45"/>
        <v>0</v>
      </c>
      <c r="BO41" s="23">
        <f t="shared" ca="1" si="45"/>
        <v>0</v>
      </c>
      <c r="BP41" s="23">
        <f t="shared" ca="1" si="45"/>
        <v>0</v>
      </c>
      <c r="BQ41" s="23">
        <f t="shared" ca="1" si="45"/>
        <v>0</v>
      </c>
      <c r="BR41" s="23">
        <f t="shared" ca="1" si="45"/>
        <v>0</v>
      </c>
      <c r="BS41" s="23">
        <f t="shared" ca="1" si="45"/>
        <v>0</v>
      </c>
      <c r="BT41" s="23">
        <f t="shared" ca="1" si="45"/>
        <v>0</v>
      </c>
      <c r="BU41" s="23">
        <f t="shared" ca="1" si="45"/>
        <v>0</v>
      </c>
      <c r="BV41" s="23">
        <f t="shared" ca="1" si="45"/>
        <v>0</v>
      </c>
      <c r="BW41" s="23">
        <f t="shared" ca="1" si="45"/>
        <v>0</v>
      </c>
      <c r="BX41" s="124"/>
      <c r="BY41" s="23">
        <f t="shared" ref="BY41:CB41" ca="1" si="46">IFERROR(BY39/BY$15,0)</f>
        <v>0</v>
      </c>
      <c r="BZ41" s="23">
        <f t="shared" ca="1" si="46"/>
        <v>0</v>
      </c>
      <c r="CA41" s="23">
        <f t="shared" ca="1" si="46"/>
        <v>0</v>
      </c>
      <c r="CB41" s="23">
        <f t="shared" ca="1" si="46"/>
        <v>0</v>
      </c>
    </row>
    <row r="42" spans="2:80" outlineLevel="1">
      <c r="B42" s="9"/>
      <c r="L42" s="124"/>
      <c r="M42" s="124"/>
      <c r="N42" s="124"/>
      <c r="O42" s="124"/>
      <c r="BX42" s="124"/>
    </row>
    <row r="43" spans="2:80">
      <c r="L43" s="124"/>
      <c r="M43" s="124"/>
      <c r="N43" s="124"/>
      <c r="O43" s="124"/>
      <c r="BX43" s="124"/>
    </row>
    <row r="44" spans="2:80">
      <c r="B44" s="27" t="s">
        <v>367</v>
      </c>
      <c r="L44" s="124"/>
      <c r="M44" s="124"/>
      <c r="N44" s="124"/>
      <c r="O44" s="124"/>
    </row>
    <row r="45" spans="2:80" outlineLevel="1">
      <c r="L45" s="124"/>
      <c r="M45" s="124"/>
      <c r="N45" s="124"/>
      <c r="O45" s="124"/>
    </row>
    <row r="46" spans="2:80" outlineLevel="1">
      <c r="B46" s="26" t="s">
        <v>368</v>
      </c>
      <c r="K46" s="9" t="s">
        <v>736</v>
      </c>
      <c r="L46" s="124"/>
      <c r="M46" s="124"/>
      <c r="N46" s="124"/>
      <c r="O46" s="124"/>
    </row>
    <row r="47" spans="2:80" s="124" customFormat="1" outlineLevel="1">
      <c r="B47" s="70" t="s">
        <v>369</v>
      </c>
      <c r="C47" s="63" t="str">
        <f>'Get Started'!$D$8</f>
        <v>$</v>
      </c>
      <c r="D47" s="62" t="s">
        <v>370</v>
      </c>
      <c r="E47" s="62"/>
      <c r="F47" s="62"/>
      <c r="G47" s="62"/>
      <c r="H47" s="62"/>
      <c r="I47" s="62"/>
      <c r="J47" s="62"/>
      <c r="K47" s="71">
        <f>'Get Started'!D11</f>
        <v>0</v>
      </c>
      <c r="L47" s="64">
        <f t="shared" ref="L47:BF47" ca="1" si="47">L119</f>
        <v>0</v>
      </c>
      <c r="M47" s="64">
        <f t="shared" ca="1" si="47"/>
        <v>0</v>
      </c>
      <c r="N47" s="64">
        <f t="shared" ca="1" si="47"/>
        <v>0</v>
      </c>
      <c r="O47" s="64">
        <f t="shared" ca="1" si="47"/>
        <v>0</v>
      </c>
      <c r="P47" s="64">
        <f t="shared" ca="1" si="47"/>
        <v>0</v>
      </c>
      <c r="Q47" s="64">
        <f t="shared" ca="1" si="47"/>
        <v>0</v>
      </c>
      <c r="R47" s="64">
        <f t="shared" ca="1" si="47"/>
        <v>0</v>
      </c>
      <c r="S47" s="64">
        <f t="shared" ca="1" si="47"/>
        <v>0</v>
      </c>
      <c r="T47" s="64">
        <f t="shared" ca="1" si="47"/>
        <v>0</v>
      </c>
      <c r="U47" s="64">
        <f t="shared" ca="1" si="47"/>
        <v>0</v>
      </c>
      <c r="V47" s="64">
        <f t="shared" ca="1" si="47"/>
        <v>0</v>
      </c>
      <c r="W47" s="64">
        <f t="shared" ca="1" si="47"/>
        <v>0</v>
      </c>
      <c r="X47" s="64">
        <f t="shared" ca="1" si="47"/>
        <v>0</v>
      </c>
      <c r="Y47" s="64">
        <f t="shared" ca="1" si="47"/>
        <v>0</v>
      </c>
      <c r="Z47" s="64">
        <f t="shared" ca="1" si="47"/>
        <v>0</v>
      </c>
      <c r="AA47" s="64">
        <f t="shared" ca="1" si="47"/>
        <v>0</v>
      </c>
      <c r="AB47" s="64">
        <f t="shared" ca="1" si="47"/>
        <v>0</v>
      </c>
      <c r="AC47" s="64">
        <f t="shared" ca="1" si="47"/>
        <v>0</v>
      </c>
      <c r="AD47" s="64">
        <f t="shared" ca="1" si="47"/>
        <v>0</v>
      </c>
      <c r="AE47" s="64">
        <f t="shared" ca="1" si="47"/>
        <v>0</v>
      </c>
      <c r="AF47" s="64">
        <f t="shared" ca="1" si="47"/>
        <v>0</v>
      </c>
      <c r="AG47" s="64">
        <f t="shared" ca="1" si="47"/>
        <v>0</v>
      </c>
      <c r="AH47" s="64">
        <f t="shared" ca="1" si="47"/>
        <v>0</v>
      </c>
      <c r="AI47" s="64">
        <f t="shared" ca="1" si="47"/>
        <v>0</v>
      </c>
      <c r="AJ47" s="64">
        <f t="shared" ca="1" si="47"/>
        <v>0</v>
      </c>
      <c r="AK47" s="64">
        <f t="shared" ca="1" si="47"/>
        <v>0</v>
      </c>
      <c r="AL47" s="64">
        <f t="shared" ca="1" si="47"/>
        <v>0</v>
      </c>
      <c r="AM47" s="64">
        <f t="shared" ca="1" si="47"/>
        <v>0</v>
      </c>
      <c r="AN47" s="64">
        <f t="shared" ca="1" si="47"/>
        <v>0</v>
      </c>
      <c r="AO47" s="64">
        <f t="shared" ca="1" si="47"/>
        <v>0</v>
      </c>
      <c r="AP47" s="64">
        <f t="shared" ca="1" si="47"/>
        <v>0</v>
      </c>
      <c r="AQ47" s="64">
        <f t="shared" ca="1" si="47"/>
        <v>0</v>
      </c>
      <c r="AR47" s="64">
        <f t="shared" ca="1" si="47"/>
        <v>0</v>
      </c>
      <c r="AS47" s="64">
        <f t="shared" ca="1" si="47"/>
        <v>0</v>
      </c>
      <c r="AT47" s="64">
        <f t="shared" ca="1" si="47"/>
        <v>0</v>
      </c>
      <c r="AU47" s="64">
        <f t="shared" ca="1" si="47"/>
        <v>0</v>
      </c>
      <c r="AV47" s="64">
        <f t="shared" ca="1" si="47"/>
        <v>0</v>
      </c>
      <c r="AW47" s="64">
        <f t="shared" ca="1" si="47"/>
        <v>0</v>
      </c>
      <c r="AX47" s="64">
        <f t="shared" ca="1" si="47"/>
        <v>0</v>
      </c>
      <c r="AY47" s="64">
        <f t="shared" ca="1" si="47"/>
        <v>0</v>
      </c>
      <c r="AZ47" s="64">
        <f t="shared" ca="1" si="47"/>
        <v>0</v>
      </c>
      <c r="BA47" s="64">
        <f t="shared" ca="1" si="47"/>
        <v>0</v>
      </c>
      <c r="BB47" s="64">
        <f t="shared" ca="1" si="47"/>
        <v>0</v>
      </c>
      <c r="BC47" s="64">
        <f t="shared" ca="1" si="47"/>
        <v>0</v>
      </c>
      <c r="BD47" s="64">
        <f t="shared" ca="1" si="47"/>
        <v>0</v>
      </c>
      <c r="BE47" s="64">
        <f t="shared" ca="1" si="47"/>
        <v>0</v>
      </c>
      <c r="BF47" s="64">
        <f t="shared" ca="1" si="47"/>
        <v>0</v>
      </c>
      <c r="BH47" s="188">
        <f t="shared" ref="BH47:BW52" ca="1" si="48">INDEX($L47:$BF47,1,MATCH(BH$5,$L$5:$BF$5,0))</f>
        <v>0</v>
      </c>
      <c r="BI47" s="188">
        <f t="shared" ca="1" si="48"/>
        <v>0</v>
      </c>
      <c r="BJ47" s="188">
        <f t="shared" ca="1" si="48"/>
        <v>0</v>
      </c>
      <c r="BK47" s="188">
        <f t="shared" ca="1" si="48"/>
        <v>0</v>
      </c>
      <c r="BL47" s="188">
        <f t="shared" ca="1" si="48"/>
        <v>0</v>
      </c>
      <c r="BM47" s="188">
        <f t="shared" ca="1" si="48"/>
        <v>0</v>
      </c>
      <c r="BN47" s="188">
        <f t="shared" ca="1" si="48"/>
        <v>0</v>
      </c>
      <c r="BO47" s="188">
        <f t="shared" ca="1" si="48"/>
        <v>0</v>
      </c>
      <c r="BP47" s="188">
        <f t="shared" ca="1" si="48"/>
        <v>0</v>
      </c>
      <c r="BQ47" s="188">
        <f t="shared" ca="1" si="48"/>
        <v>0</v>
      </c>
      <c r="BR47" s="188">
        <f t="shared" ca="1" si="48"/>
        <v>0</v>
      </c>
      <c r="BS47" s="188">
        <f t="shared" ca="1" si="48"/>
        <v>0</v>
      </c>
      <c r="BT47" s="188">
        <f t="shared" ca="1" si="48"/>
        <v>0</v>
      </c>
      <c r="BU47" s="188">
        <f t="shared" ca="1" si="48"/>
        <v>0</v>
      </c>
      <c r="BV47" s="188">
        <f t="shared" ca="1" si="48"/>
        <v>0</v>
      </c>
      <c r="BW47" s="188">
        <f t="shared" ca="1" si="48"/>
        <v>0</v>
      </c>
      <c r="BY47" s="188">
        <f t="shared" ref="BY47:CB52" ca="1" si="49">INDEX($L47:$BF47,1,MATCH(BY$5,$L$5:$BF$5,0))</f>
        <v>0</v>
      </c>
      <c r="BZ47" s="188">
        <f t="shared" ca="1" si="49"/>
        <v>0</v>
      </c>
      <c r="CA47" s="188">
        <f t="shared" ca="1" si="49"/>
        <v>0</v>
      </c>
      <c r="CB47" s="188">
        <f t="shared" ca="1" si="49"/>
        <v>0</v>
      </c>
    </row>
    <row r="48" spans="2:80" s="124" customFormat="1" outlineLevel="1">
      <c r="B48" s="70" t="s">
        <v>371</v>
      </c>
      <c r="C48" s="63" t="str">
        <f>'Get Started'!$D$8</f>
        <v>$</v>
      </c>
      <c r="D48" s="62" t="s">
        <v>372</v>
      </c>
      <c r="E48" s="62"/>
      <c r="F48" s="62"/>
      <c r="G48" s="62"/>
      <c r="H48" s="62"/>
      <c r="I48" s="62"/>
      <c r="J48" s="62"/>
      <c r="K48" s="67">
        <v>0</v>
      </c>
      <c r="L48" s="64">
        <f ca="1">Forecast!L351</f>
        <v>0</v>
      </c>
      <c r="M48" s="64">
        <f ca="1">Forecast!M351</f>
        <v>0</v>
      </c>
      <c r="N48" s="64">
        <f ca="1">Forecast!N351</f>
        <v>0</v>
      </c>
      <c r="O48" s="64">
        <f ca="1">Forecast!O351</f>
        <v>0</v>
      </c>
      <c r="P48" s="64">
        <f ca="1">Forecast!P351</f>
        <v>0</v>
      </c>
      <c r="Q48" s="64">
        <f ca="1">Forecast!Q351</f>
        <v>0</v>
      </c>
      <c r="R48" s="64">
        <f ca="1">Forecast!R351</f>
        <v>0</v>
      </c>
      <c r="S48" s="64">
        <f ca="1">Forecast!S351</f>
        <v>0</v>
      </c>
      <c r="T48" s="64">
        <f ca="1">Forecast!T351</f>
        <v>0</v>
      </c>
      <c r="U48" s="64">
        <f ca="1">Forecast!U351</f>
        <v>0</v>
      </c>
      <c r="V48" s="64">
        <f ca="1">Forecast!V351</f>
        <v>0</v>
      </c>
      <c r="W48" s="64">
        <f ca="1">Forecast!W351</f>
        <v>0</v>
      </c>
      <c r="X48" s="64">
        <f ca="1">Forecast!X351</f>
        <v>0</v>
      </c>
      <c r="Y48" s="64">
        <f ca="1">Forecast!Y351</f>
        <v>0</v>
      </c>
      <c r="Z48" s="64">
        <f ca="1">Forecast!Z351</f>
        <v>0</v>
      </c>
      <c r="AA48" s="64">
        <f ca="1">Forecast!AA351</f>
        <v>0</v>
      </c>
      <c r="AB48" s="64">
        <f ca="1">Forecast!AB351</f>
        <v>0</v>
      </c>
      <c r="AC48" s="64">
        <f ca="1">Forecast!AC351</f>
        <v>0</v>
      </c>
      <c r="AD48" s="64">
        <f ca="1">Forecast!AD351</f>
        <v>0</v>
      </c>
      <c r="AE48" s="64">
        <f ca="1">Forecast!AE351</f>
        <v>0</v>
      </c>
      <c r="AF48" s="64">
        <f ca="1">Forecast!AF351</f>
        <v>0</v>
      </c>
      <c r="AG48" s="64">
        <f ca="1">Forecast!AG351</f>
        <v>0</v>
      </c>
      <c r="AH48" s="64">
        <f ca="1">Forecast!AH351</f>
        <v>0</v>
      </c>
      <c r="AI48" s="64">
        <f ca="1">Forecast!AI351</f>
        <v>0</v>
      </c>
      <c r="AJ48" s="64">
        <f ca="1">Forecast!AJ351</f>
        <v>0</v>
      </c>
      <c r="AK48" s="64">
        <f ca="1">Forecast!AK351</f>
        <v>0</v>
      </c>
      <c r="AL48" s="64">
        <f ca="1">Forecast!AL351</f>
        <v>0</v>
      </c>
      <c r="AM48" s="64">
        <f ca="1">Forecast!AM351</f>
        <v>0</v>
      </c>
      <c r="AN48" s="64">
        <f ca="1">Forecast!AN351</f>
        <v>0</v>
      </c>
      <c r="AO48" s="64">
        <f ca="1">Forecast!AO351</f>
        <v>0</v>
      </c>
      <c r="AP48" s="64">
        <f ca="1">Forecast!AP351</f>
        <v>0</v>
      </c>
      <c r="AQ48" s="64">
        <f ca="1">Forecast!AQ351</f>
        <v>0</v>
      </c>
      <c r="AR48" s="64">
        <f ca="1">Forecast!AR351</f>
        <v>0</v>
      </c>
      <c r="AS48" s="64">
        <f ca="1">Forecast!AS351</f>
        <v>0</v>
      </c>
      <c r="AT48" s="64">
        <f ca="1">Forecast!AT351</f>
        <v>0</v>
      </c>
      <c r="AU48" s="64">
        <f ca="1">Forecast!AU351</f>
        <v>0</v>
      </c>
      <c r="AV48" s="64">
        <f ca="1">Forecast!AV351</f>
        <v>0</v>
      </c>
      <c r="AW48" s="64">
        <f ca="1">Forecast!AW351</f>
        <v>0</v>
      </c>
      <c r="AX48" s="64">
        <f ca="1">Forecast!AX351</f>
        <v>0</v>
      </c>
      <c r="AY48" s="64">
        <f ca="1">Forecast!AY351</f>
        <v>0</v>
      </c>
      <c r="AZ48" s="64">
        <f ca="1">Forecast!AZ351</f>
        <v>0</v>
      </c>
      <c r="BA48" s="64">
        <f ca="1">Forecast!BA351</f>
        <v>0</v>
      </c>
      <c r="BB48" s="64">
        <f ca="1">Forecast!BB351</f>
        <v>0</v>
      </c>
      <c r="BC48" s="64">
        <f ca="1">Forecast!BC351</f>
        <v>0</v>
      </c>
      <c r="BD48" s="64">
        <f ca="1">Forecast!BD351</f>
        <v>0</v>
      </c>
      <c r="BE48" s="64">
        <f ca="1">Forecast!BE351</f>
        <v>0</v>
      </c>
      <c r="BF48" s="64">
        <f ca="1">Forecast!BF351</f>
        <v>0</v>
      </c>
      <c r="BH48" s="188">
        <f t="shared" ca="1" si="48"/>
        <v>0</v>
      </c>
      <c r="BI48" s="188">
        <f t="shared" ca="1" si="48"/>
        <v>0</v>
      </c>
      <c r="BJ48" s="188">
        <f t="shared" ca="1" si="48"/>
        <v>0</v>
      </c>
      <c r="BK48" s="188">
        <f t="shared" ca="1" si="48"/>
        <v>0</v>
      </c>
      <c r="BL48" s="188">
        <f t="shared" ca="1" si="48"/>
        <v>0</v>
      </c>
      <c r="BM48" s="188">
        <f t="shared" ca="1" si="48"/>
        <v>0</v>
      </c>
      <c r="BN48" s="188">
        <f t="shared" ca="1" si="48"/>
        <v>0</v>
      </c>
      <c r="BO48" s="188">
        <f t="shared" ca="1" si="48"/>
        <v>0</v>
      </c>
      <c r="BP48" s="188">
        <f t="shared" ca="1" si="48"/>
        <v>0</v>
      </c>
      <c r="BQ48" s="188">
        <f t="shared" ca="1" si="48"/>
        <v>0</v>
      </c>
      <c r="BR48" s="188">
        <f t="shared" ca="1" si="48"/>
        <v>0</v>
      </c>
      <c r="BS48" s="188">
        <f t="shared" ca="1" si="48"/>
        <v>0</v>
      </c>
      <c r="BT48" s="188">
        <f t="shared" ca="1" si="48"/>
        <v>0</v>
      </c>
      <c r="BU48" s="188">
        <f t="shared" ca="1" si="48"/>
        <v>0</v>
      </c>
      <c r="BV48" s="188">
        <f t="shared" ca="1" si="48"/>
        <v>0</v>
      </c>
      <c r="BW48" s="188">
        <f t="shared" ca="1" si="48"/>
        <v>0</v>
      </c>
      <c r="BY48" s="188">
        <f t="shared" ca="1" si="49"/>
        <v>0</v>
      </c>
      <c r="BZ48" s="188">
        <f t="shared" ca="1" si="49"/>
        <v>0</v>
      </c>
      <c r="CA48" s="188">
        <f t="shared" ca="1" si="49"/>
        <v>0</v>
      </c>
      <c r="CB48" s="188">
        <f t="shared" ca="1" si="49"/>
        <v>0</v>
      </c>
    </row>
    <row r="49" spans="2:80" s="124" customFormat="1" outlineLevel="1">
      <c r="B49" s="70" t="s">
        <v>373</v>
      </c>
      <c r="C49" s="63" t="str">
        <f>'Get Started'!$D$8</f>
        <v>$</v>
      </c>
      <c r="D49" s="62" t="s">
        <v>504</v>
      </c>
      <c r="E49" s="62"/>
      <c r="F49" s="62"/>
      <c r="G49" s="62"/>
      <c r="H49" s="62"/>
      <c r="I49" s="62"/>
      <c r="J49" s="62"/>
      <c r="K49" s="67">
        <f>J49</f>
        <v>0</v>
      </c>
      <c r="L49" s="67">
        <f t="shared" ref="L49:BF50" si="50">K49</f>
        <v>0</v>
      </c>
      <c r="M49" s="67">
        <f t="shared" si="50"/>
        <v>0</v>
      </c>
      <c r="N49" s="67">
        <f t="shared" si="50"/>
        <v>0</v>
      </c>
      <c r="O49" s="67">
        <f t="shared" si="50"/>
        <v>0</v>
      </c>
      <c r="P49" s="67">
        <f t="shared" si="50"/>
        <v>0</v>
      </c>
      <c r="Q49" s="67">
        <f t="shared" si="50"/>
        <v>0</v>
      </c>
      <c r="R49" s="67">
        <f t="shared" si="50"/>
        <v>0</v>
      </c>
      <c r="S49" s="67">
        <f t="shared" si="50"/>
        <v>0</v>
      </c>
      <c r="T49" s="67">
        <f t="shared" si="50"/>
        <v>0</v>
      </c>
      <c r="U49" s="67">
        <f t="shared" si="50"/>
        <v>0</v>
      </c>
      <c r="V49" s="67">
        <f t="shared" si="50"/>
        <v>0</v>
      </c>
      <c r="W49" s="67">
        <f t="shared" si="50"/>
        <v>0</v>
      </c>
      <c r="X49" s="67">
        <f t="shared" si="50"/>
        <v>0</v>
      </c>
      <c r="Y49" s="67">
        <f t="shared" si="50"/>
        <v>0</v>
      </c>
      <c r="Z49" s="67">
        <f t="shared" si="50"/>
        <v>0</v>
      </c>
      <c r="AA49" s="67">
        <f t="shared" si="50"/>
        <v>0</v>
      </c>
      <c r="AB49" s="67">
        <f t="shared" si="50"/>
        <v>0</v>
      </c>
      <c r="AC49" s="67">
        <f t="shared" si="50"/>
        <v>0</v>
      </c>
      <c r="AD49" s="67">
        <f t="shared" si="50"/>
        <v>0</v>
      </c>
      <c r="AE49" s="67">
        <f t="shared" si="50"/>
        <v>0</v>
      </c>
      <c r="AF49" s="67">
        <f t="shared" si="50"/>
        <v>0</v>
      </c>
      <c r="AG49" s="67">
        <f t="shared" si="50"/>
        <v>0</v>
      </c>
      <c r="AH49" s="67">
        <f t="shared" si="50"/>
        <v>0</v>
      </c>
      <c r="AI49" s="67">
        <f t="shared" si="50"/>
        <v>0</v>
      </c>
      <c r="AJ49" s="67">
        <f t="shared" si="50"/>
        <v>0</v>
      </c>
      <c r="AK49" s="67">
        <f t="shared" si="50"/>
        <v>0</v>
      </c>
      <c r="AL49" s="67">
        <f t="shared" si="50"/>
        <v>0</v>
      </c>
      <c r="AM49" s="67">
        <f t="shared" si="50"/>
        <v>0</v>
      </c>
      <c r="AN49" s="67">
        <f t="shared" si="50"/>
        <v>0</v>
      </c>
      <c r="AO49" s="67">
        <f t="shared" si="50"/>
        <v>0</v>
      </c>
      <c r="AP49" s="67">
        <f t="shared" si="50"/>
        <v>0</v>
      </c>
      <c r="AQ49" s="67">
        <f t="shared" si="50"/>
        <v>0</v>
      </c>
      <c r="AR49" s="67">
        <f t="shared" si="50"/>
        <v>0</v>
      </c>
      <c r="AS49" s="67">
        <f t="shared" si="50"/>
        <v>0</v>
      </c>
      <c r="AT49" s="67">
        <f t="shared" si="50"/>
        <v>0</v>
      </c>
      <c r="AU49" s="67">
        <f t="shared" si="50"/>
        <v>0</v>
      </c>
      <c r="AV49" s="67">
        <f t="shared" si="50"/>
        <v>0</v>
      </c>
      <c r="AW49" s="67">
        <f t="shared" si="50"/>
        <v>0</v>
      </c>
      <c r="AX49" s="67">
        <f t="shared" si="50"/>
        <v>0</v>
      </c>
      <c r="AY49" s="67">
        <f t="shared" si="50"/>
        <v>0</v>
      </c>
      <c r="AZ49" s="67">
        <f t="shared" si="50"/>
        <v>0</v>
      </c>
      <c r="BA49" s="67">
        <f t="shared" si="50"/>
        <v>0</v>
      </c>
      <c r="BB49" s="67">
        <f t="shared" si="50"/>
        <v>0</v>
      </c>
      <c r="BC49" s="67">
        <f t="shared" si="50"/>
        <v>0</v>
      </c>
      <c r="BD49" s="67">
        <f t="shared" si="50"/>
        <v>0</v>
      </c>
      <c r="BE49" s="67">
        <f t="shared" si="50"/>
        <v>0</v>
      </c>
      <c r="BF49" s="67">
        <f t="shared" si="50"/>
        <v>0</v>
      </c>
      <c r="BH49" s="188">
        <f t="shared" si="48"/>
        <v>0</v>
      </c>
      <c r="BI49" s="188">
        <f t="shared" si="48"/>
        <v>0</v>
      </c>
      <c r="BJ49" s="188">
        <f t="shared" si="48"/>
        <v>0</v>
      </c>
      <c r="BK49" s="188">
        <f t="shared" si="48"/>
        <v>0</v>
      </c>
      <c r="BL49" s="188">
        <f t="shared" si="48"/>
        <v>0</v>
      </c>
      <c r="BM49" s="188">
        <f t="shared" si="48"/>
        <v>0</v>
      </c>
      <c r="BN49" s="188">
        <f t="shared" si="48"/>
        <v>0</v>
      </c>
      <c r="BO49" s="188">
        <f t="shared" si="48"/>
        <v>0</v>
      </c>
      <c r="BP49" s="188">
        <f t="shared" si="48"/>
        <v>0</v>
      </c>
      <c r="BQ49" s="188">
        <f t="shared" si="48"/>
        <v>0</v>
      </c>
      <c r="BR49" s="188">
        <f t="shared" si="48"/>
        <v>0</v>
      </c>
      <c r="BS49" s="188">
        <f t="shared" si="48"/>
        <v>0</v>
      </c>
      <c r="BT49" s="188">
        <f t="shared" si="48"/>
        <v>0</v>
      </c>
      <c r="BU49" s="188">
        <f t="shared" si="48"/>
        <v>0</v>
      </c>
      <c r="BV49" s="188">
        <f t="shared" si="48"/>
        <v>0</v>
      </c>
      <c r="BW49" s="188">
        <f t="shared" si="48"/>
        <v>0</v>
      </c>
      <c r="BY49" s="188">
        <f t="shared" si="49"/>
        <v>0</v>
      </c>
      <c r="BZ49" s="188">
        <f t="shared" si="49"/>
        <v>0</v>
      </c>
      <c r="CA49" s="188">
        <f t="shared" si="49"/>
        <v>0</v>
      </c>
      <c r="CB49" s="188">
        <f t="shared" si="49"/>
        <v>0</v>
      </c>
    </row>
    <row r="50" spans="2:80" s="124" customFormat="1" outlineLevel="1">
      <c r="B50" s="193" t="s">
        <v>374</v>
      </c>
      <c r="C50" s="63" t="str">
        <f>'Get Started'!$D$8</f>
        <v>$</v>
      </c>
      <c r="D50" s="62" t="s">
        <v>504</v>
      </c>
      <c r="E50" s="189"/>
      <c r="F50" s="189"/>
      <c r="G50" s="189"/>
      <c r="H50" s="189"/>
      <c r="I50" s="189"/>
      <c r="J50" s="189"/>
      <c r="K50" s="67">
        <f>J50</f>
        <v>0</v>
      </c>
      <c r="L50" s="67">
        <f t="shared" si="50"/>
        <v>0</v>
      </c>
      <c r="M50" s="67">
        <f t="shared" si="50"/>
        <v>0</v>
      </c>
      <c r="N50" s="67">
        <f t="shared" si="50"/>
        <v>0</v>
      </c>
      <c r="O50" s="67">
        <f t="shared" si="50"/>
        <v>0</v>
      </c>
      <c r="P50" s="67">
        <f t="shared" si="50"/>
        <v>0</v>
      </c>
      <c r="Q50" s="67">
        <f t="shared" si="50"/>
        <v>0</v>
      </c>
      <c r="R50" s="67">
        <f t="shared" si="50"/>
        <v>0</v>
      </c>
      <c r="S50" s="67">
        <f t="shared" si="50"/>
        <v>0</v>
      </c>
      <c r="T50" s="67">
        <f t="shared" si="50"/>
        <v>0</v>
      </c>
      <c r="U50" s="67">
        <f t="shared" si="50"/>
        <v>0</v>
      </c>
      <c r="V50" s="67">
        <f t="shared" si="50"/>
        <v>0</v>
      </c>
      <c r="W50" s="67">
        <f t="shared" si="50"/>
        <v>0</v>
      </c>
      <c r="X50" s="67">
        <f t="shared" si="50"/>
        <v>0</v>
      </c>
      <c r="Y50" s="67">
        <f t="shared" si="50"/>
        <v>0</v>
      </c>
      <c r="Z50" s="67">
        <f t="shared" si="50"/>
        <v>0</v>
      </c>
      <c r="AA50" s="67">
        <f t="shared" si="50"/>
        <v>0</v>
      </c>
      <c r="AB50" s="67">
        <f t="shared" si="50"/>
        <v>0</v>
      </c>
      <c r="AC50" s="67">
        <f t="shared" si="50"/>
        <v>0</v>
      </c>
      <c r="AD50" s="67">
        <f t="shared" si="50"/>
        <v>0</v>
      </c>
      <c r="AE50" s="67">
        <f t="shared" si="50"/>
        <v>0</v>
      </c>
      <c r="AF50" s="67">
        <f t="shared" si="50"/>
        <v>0</v>
      </c>
      <c r="AG50" s="67">
        <f t="shared" si="50"/>
        <v>0</v>
      </c>
      <c r="AH50" s="67">
        <f t="shared" si="50"/>
        <v>0</v>
      </c>
      <c r="AI50" s="67">
        <f t="shared" si="50"/>
        <v>0</v>
      </c>
      <c r="AJ50" s="67">
        <f t="shared" si="50"/>
        <v>0</v>
      </c>
      <c r="AK50" s="67">
        <f t="shared" si="50"/>
        <v>0</v>
      </c>
      <c r="AL50" s="67">
        <f t="shared" si="50"/>
        <v>0</v>
      </c>
      <c r="AM50" s="67">
        <f t="shared" si="50"/>
        <v>0</v>
      </c>
      <c r="AN50" s="67">
        <f t="shared" si="50"/>
        <v>0</v>
      </c>
      <c r="AO50" s="67">
        <f t="shared" si="50"/>
        <v>0</v>
      </c>
      <c r="AP50" s="67">
        <f t="shared" si="50"/>
        <v>0</v>
      </c>
      <c r="AQ50" s="67">
        <f t="shared" si="50"/>
        <v>0</v>
      </c>
      <c r="AR50" s="67">
        <f t="shared" si="50"/>
        <v>0</v>
      </c>
      <c r="AS50" s="67">
        <f t="shared" si="50"/>
        <v>0</v>
      </c>
      <c r="AT50" s="67">
        <f t="shared" si="50"/>
        <v>0</v>
      </c>
      <c r="AU50" s="67">
        <f t="shared" si="50"/>
        <v>0</v>
      </c>
      <c r="AV50" s="67">
        <f t="shared" si="50"/>
        <v>0</v>
      </c>
      <c r="AW50" s="67">
        <f t="shared" si="50"/>
        <v>0</v>
      </c>
      <c r="AX50" s="67">
        <f t="shared" si="50"/>
        <v>0</v>
      </c>
      <c r="AY50" s="67">
        <f t="shared" si="50"/>
        <v>0</v>
      </c>
      <c r="AZ50" s="67">
        <f t="shared" si="50"/>
        <v>0</v>
      </c>
      <c r="BA50" s="67">
        <f t="shared" si="50"/>
        <v>0</v>
      </c>
      <c r="BB50" s="67">
        <f t="shared" si="50"/>
        <v>0</v>
      </c>
      <c r="BC50" s="67">
        <f t="shared" si="50"/>
        <v>0</v>
      </c>
      <c r="BD50" s="67">
        <f t="shared" si="50"/>
        <v>0</v>
      </c>
      <c r="BE50" s="67">
        <f t="shared" si="50"/>
        <v>0</v>
      </c>
      <c r="BF50" s="67">
        <f t="shared" si="50"/>
        <v>0</v>
      </c>
      <c r="BH50" s="188">
        <f t="shared" si="48"/>
        <v>0</v>
      </c>
      <c r="BI50" s="188">
        <f t="shared" si="48"/>
        <v>0</v>
      </c>
      <c r="BJ50" s="188">
        <f t="shared" si="48"/>
        <v>0</v>
      </c>
      <c r="BK50" s="188">
        <f t="shared" si="48"/>
        <v>0</v>
      </c>
      <c r="BL50" s="188">
        <f t="shared" si="48"/>
        <v>0</v>
      </c>
      <c r="BM50" s="188">
        <f t="shared" si="48"/>
        <v>0</v>
      </c>
      <c r="BN50" s="188">
        <f t="shared" si="48"/>
        <v>0</v>
      </c>
      <c r="BO50" s="188">
        <f t="shared" si="48"/>
        <v>0</v>
      </c>
      <c r="BP50" s="188">
        <f t="shared" si="48"/>
        <v>0</v>
      </c>
      <c r="BQ50" s="188">
        <f t="shared" si="48"/>
        <v>0</v>
      </c>
      <c r="BR50" s="188">
        <f t="shared" si="48"/>
        <v>0</v>
      </c>
      <c r="BS50" s="188">
        <f t="shared" si="48"/>
        <v>0</v>
      </c>
      <c r="BT50" s="188">
        <f t="shared" si="48"/>
        <v>0</v>
      </c>
      <c r="BU50" s="188">
        <f t="shared" si="48"/>
        <v>0</v>
      </c>
      <c r="BV50" s="188">
        <f t="shared" si="48"/>
        <v>0</v>
      </c>
      <c r="BW50" s="188">
        <f t="shared" si="48"/>
        <v>0</v>
      </c>
      <c r="BY50" s="188">
        <f t="shared" si="49"/>
        <v>0</v>
      </c>
      <c r="BZ50" s="188">
        <f t="shared" si="49"/>
        <v>0</v>
      </c>
      <c r="CA50" s="188">
        <f t="shared" si="49"/>
        <v>0</v>
      </c>
      <c r="CB50" s="188">
        <f t="shared" si="49"/>
        <v>0</v>
      </c>
    </row>
    <row r="51" spans="2:80" s="124" customFormat="1" outlineLevel="1">
      <c r="B51" s="70" t="s">
        <v>375</v>
      </c>
      <c r="C51" s="63" t="str">
        <f>'Get Started'!$D$8</f>
        <v>$</v>
      </c>
      <c r="D51" s="62" t="s">
        <v>504</v>
      </c>
      <c r="E51" s="62"/>
      <c r="F51" s="62"/>
      <c r="G51" s="62"/>
      <c r="H51" s="62"/>
      <c r="I51" s="62"/>
      <c r="J51" s="62"/>
      <c r="K51" s="67">
        <v>0</v>
      </c>
      <c r="L51" s="67">
        <f t="shared" ref="L51" si="51">K51</f>
        <v>0</v>
      </c>
      <c r="M51" s="67">
        <f t="shared" ref="M51" si="52">L51</f>
        <v>0</v>
      </c>
      <c r="N51" s="67">
        <f t="shared" ref="N51" si="53">M51</f>
        <v>0</v>
      </c>
      <c r="O51" s="67">
        <f t="shared" ref="O51" si="54">N51</f>
        <v>0</v>
      </c>
      <c r="P51" s="67">
        <f t="shared" ref="P51" si="55">O51</f>
        <v>0</v>
      </c>
      <c r="Q51" s="67">
        <f t="shared" ref="Q51" si="56">P51</f>
        <v>0</v>
      </c>
      <c r="R51" s="67">
        <f t="shared" ref="R51" si="57">Q51</f>
        <v>0</v>
      </c>
      <c r="S51" s="67">
        <f t="shared" ref="S51" si="58">R51</f>
        <v>0</v>
      </c>
      <c r="T51" s="67">
        <f t="shared" ref="T51" si="59">S51</f>
        <v>0</v>
      </c>
      <c r="U51" s="67">
        <f t="shared" ref="U51" si="60">T51</f>
        <v>0</v>
      </c>
      <c r="V51" s="67">
        <f t="shared" ref="V51" si="61">U51</f>
        <v>0</v>
      </c>
      <c r="W51" s="67">
        <f t="shared" ref="W51" si="62">V51</f>
        <v>0</v>
      </c>
      <c r="X51" s="67">
        <f t="shared" ref="X51" si="63">W51</f>
        <v>0</v>
      </c>
      <c r="Y51" s="67">
        <f t="shared" ref="Y51" si="64">X51</f>
        <v>0</v>
      </c>
      <c r="Z51" s="67">
        <f t="shared" ref="Z51" si="65">Y51</f>
        <v>0</v>
      </c>
      <c r="AA51" s="67">
        <f t="shared" ref="AA51" si="66">Z51</f>
        <v>0</v>
      </c>
      <c r="AB51" s="67">
        <f t="shared" ref="AB51" si="67">AA51</f>
        <v>0</v>
      </c>
      <c r="AC51" s="67">
        <f t="shared" ref="AC51" si="68">AB51</f>
        <v>0</v>
      </c>
      <c r="AD51" s="67">
        <f t="shared" ref="AD51" si="69">AC51</f>
        <v>0</v>
      </c>
      <c r="AE51" s="67">
        <f t="shared" ref="AE51" si="70">AD51</f>
        <v>0</v>
      </c>
      <c r="AF51" s="67">
        <f t="shared" ref="AF51" si="71">AE51</f>
        <v>0</v>
      </c>
      <c r="AG51" s="67">
        <f t="shared" ref="AG51" si="72">AF51</f>
        <v>0</v>
      </c>
      <c r="AH51" s="67">
        <f t="shared" ref="AH51" si="73">AG51</f>
        <v>0</v>
      </c>
      <c r="AI51" s="67">
        <f t="shared" ref="AI51" si="74">AH51</f>
        <v>0</v>
      </c>
      <c r="AJ51" s="67">
        <f t="shared" ref="AJ51" si="75">AI51</f>
        <v>0</v>
      </c>
      <c r="AK51" s="67">
        <f t="shared" ref="AK51" si="76">AJ51</f>
        <v>0</v>
      </c>
      <c r="AL51" s="67">
        <f t="shared" ref="AL51" si="77">AK51</f>
        <v>0</v>
      </c>
      <c r="AM51" s="67">
        <f t="shared" ref="AM51" si="78">AL51</f>
        <v>0</v>
      </c>
      <c r="AN51" s="67">
        <f t="shared" ref="AN51" si="79">AM51</f>
        <v>0</v>
      </c>
      <c r="AO51" s="67">
        <f t="shared" ref="AO51" si="80">AN51</f>
        <v>0</v>
      </c>
      <c r="AP51" s="67">
        <f t="shared" ref="AP51" si="81">AO51</f>
        <v>0</v>
      </c>
      <c r="AQ51" s="67">
        <f t="shared" ref="AQ51" si="82">AP51</f>
        <v>0</v>
      </c>
      <c r="AR51" s="67">
        <f t="shared" ref="AR51" si="83">AQ51</f>
        <v>0</v>
      </c>
      <c r="AS51" s="67">
        <f t="shared" ref="AS51" si="84">AR51</f>
        <v>0</v>
      </c>
      <c r="AT51" s="67">
        <f t="shared" ref="AT51" si="85">AS51</f>
        <v>0</v>
      </c>
      <c r="AU51" s="67">
        <f t="shared" ref="AU51" si="86">AT51</f>
        <v>0</v>
      </c>
      <c r="AV51" s="67">
        <f t="shared" ref="AV51" si="87">AU51</f>
        <v>0</v>
      </c>
      <c r="AW51" s="67">
        <f t="shared" ref="AW51" si="88">AV51</f>
        <v>0</v>
      </c>
      <c r="AX51" s="67">
        <f t="shared" ref="AX51" si="89">AW51</f>
        <v>0</v>
      </c>
      <c r="AY51" s="67">
        <f t="shared" ref="AY51" si="90">AX51</f>
        <v>0</v>
      </c>
      <c r="AZ51" s="67">
        <f t="shared" ref="AZ51" si="91">AY51</f>
        <v>0</v>
      </c>
      <c r="BA51" s="67">
        <f t="shared" ref="BA51" si="92">AZ51</f>
        <v>0</v>
      </c>
      <c r="BB51" s="67">
        <f t="shared" ref="BB51" si="93">BA51</f>
        <v>0</v>
      </c>
      <c r="BC51" s="67">
        <f t="shared" ref="BC51" si="94">BB51</f>
        <v>0</v>
      </c>
      <c r="BD51" s="67">
        <f t="shared" ref="BD51" si="95">BC51</f>
        <v>0</v>
      </c>
      <c r="BE51" s="67">
        <f t="shared" ref="BE51" si="96">BD51</f>
        <v>0</v>
      </c>
      <c r="BF51" s="67">
        <f t="shared" ref="BF51" si="97">BE51</f>
        <v>0</v>
      </c>
      <c r="BH51" s="188">
        <f t="shared" si="48"/>
        <v>0</v>
      </c>
      <c r="BI51" s="188">
        <f t="shared" si="48"/>
        <v>0</v>
      </c>
      <c r="BJ51" s="188">
        <f t="shared" si="48"/>
        <v>0</v>
      </c>
      <c r="BK51" s="188">
        <f t="shared" si="48"/>
        <v>0</v>
      </c>
      <c r="BL51" s="188">
        <f t="shared" si="48"/>
        <v>0</v>
      </c>
      <c r="BM51" s="188">
        <f t="shared" si="48"/>
        <v>0</v>
      </c>
      <c r="BN51" s="188">
        <f t="shared" si="48"/>
        <v>0</v>
      </c>
      <c r="BO51" s="188">
        <f t="shared" si="48"/>
        <v>0</v>
      </c>
      <c r="BP51" s="188">
        <f t="shared" si="48"/>
        <v>0</v>
      </c>
      <c r="BQ51" s="188">
        <f t="shared" si="48"/>
        <v>0</v>
      </c>
      <c r="BR51" s="188">
        <f t="shared" si="48"/>
        <v>0</v>
      </c>
      <c r="BS51" s="188">
        <f t="shared" si="48"/>
        <v>0</v>
      </c>
      <c r="BT51" s="188">
        <f t="shared" si="48"/>
        <v>0</v>
      </c>
      <c r="BU51" s="188">
        <f t="shared" si="48"/>
        <v>0</v>
      </c>
      <c r="BV51" s="188">
        <f t="shared" si="48"/>
        <v>0</v>
      </c>
      <c r="BW51" s="188">
        <f t="shared" si="48"/>
        <v>0</v>
      </c>
      <c r="BY51" s="188">
        <f t="shared" si="49"/>
        <v>0</v>
      </c>
      <c r="BZ51" s="188">
        <f t="shared" si="49"/>
        <v>0</v>
      </c>
      <c r="CA51" s="188">
        <f t="shared" si="49"/>
        <v>0</v>
      </c>
      <c r="CB51" s="188">
        <f t="shared" si="49"/>
        <v>0</v>
      </c>
    </row>
    <row r="52" spans="2:80" s="124" customFormat="1" outlineLevel="1">
      <c r="B52" s="139" t="s">
        <v>376</v>
      </c>
      <c r="C52" s="63" t="str">
        <f>'Get Started'!$D$8</f>
        <v>$</v>
      </c>
      <c r="D52" s="62" t="s">
        <v>618</v>
      </c>
      <c r="E52" s="62"/>
      <c r="F52" s="62"/>
      <c r="G52" s="62"/>
      <c r="H52" s="62"/>
      <c r="I52" s="62"/>
      <c r="J52" s="62"/>
      <c r="K52" s="190">
        <f>SUM(K47:K51)</f>
        <v>0</v>
      </c>
      <c r="L52" s="190">
        <f t="shared" ref="L52:BF52" ca="1" si="98">SUM(L47:L51)</f>
        <v>0</v>
      </c>
      <c r="M52" s="190">
        <f t="shared" ca="1" si="98"/>
        <v>0</v>
      </c>
      <c r="N52" s="190">
        <f t="shared" ca="1" si="98"/>
        <v>0</v>
      </c>
      <c r="O52" s="190">
        <f t="shared" ca="1" si="98"/>
        <v>0</v>
      </c>
      <c r="P52" s="190">
        <f t="shared" ca="1" si="98"/>
        <v>0</v>
      </c>
      <c r="Q52" s="190">
        <f t="shared" ca="1" si="98"/>
        <v>0</v>
      </c>
      <c r="R52" s="190">
        <f t="shared" ca="1" si="98"/>
        <v>0</v>
      </c>
      <c r="S52" s="190">
        <f t="shared" ca="1" si="98"/>
        <v>0</v>
      </c>
      <c r="T52" s="190">
        <f t="shared" ca="1" si="98"/>
        <v>0</v>
      </c>
      <c r="U52" s="190">
        <f t="shared" ca="1" si="98"/>
        <v>0</v>
      </c>
      <c r="V52" s="190">
        <f t="shared" ca="1" si="98"/>
        <v>0</v>
      </c>
      <c r="W52" s="190">
        <f t="shared" ca="1" si="98"/>
        <v>0</v>
      </c>
      <c r="X52" s="190">
        <f t="shared" ca="1" si="98"/>
        <v>0</v>
      </c>
      <c r="Y52" s="190">
        <f t="shared" ca="1" si="98"/>
        <v>0</v>
      </c>
      <c r="Z52" s="190">
        <f t="shared" ca="1" si="98"/>
        <v>0</v>
      </c>
      <c r="AA52" s="190">
        <f t="shared" ca="1" si="98"/>
        <v>0</v>
      </c>
      <c r="AB52" s="190">
        <f t="shared" ca="1" si="98"/>
        <v>0</v>
      </c>
      <c r="AC52" s="190">
        <f t="shared" ca="1" si="98"/>
        <v>0</v>
      </c>
      <c r="AD52" s="190">
        <f t="shared" ca="1" si="98"/>
        <v>0</v>
      </c>
      <c r="AE52" s="190">
        <f t="shared" ca="1" si="98"/>
        <v>0</v>
      </c>
      <c r="AF52" s="190">
        <f t="shared" ca="1" si="98"/>
        <v>0</v>
      </c>
      <c r="AG52" s="190">
        <f t="shared" ca="1" si="98"/>
        <v>0</v>
      </c>
      <c r="AH52" s="190">
        <f t="shared" ca="1" si="98"/>
        <v>0</v>
      </c>
      <c r="AI52" s="190">
        <f t="shared" ca="1" si="98"/>
        <v>0</v>
      </c>
      <c r="AJ52" s="190">
        <f t="shared" ca="1" si="98"/>
        <v>0</v>
      </c>
      <c r="AK52" s="190">
        <f t="shared" ca="1" si="98"/>
        <v>0</v>
      </c>
      <c r="AL52" s="190">
        <f t="shared" ca="1" si="98"/>
        <v>0</v>
      </c>
      <c r="AM52" s="190">
        <f t="shared" ca="1" si="98"/>
        <v>0</v>
      </c>
      <c r="AN52" s="190">
        <f t="shared" ca="1" si="98"/>
        <v>0</v>
      </c>
      <c r="AO52" s="190">
        <f t="shared" ca="1" si="98"/>
        <v>0</v>
      </c>
      <c r="AP52" s="190">
        <f t="shared" ca="1" si="98"/>
        <v>0</v>
      </c>
      <c r="AQ52" s="190">
        <f t="shared" ca="1" si="98"/>
        <v>0</v>
      </c>
      <c r="AR52" s="190">
        <f t="shared" ca="1" si="98"/>
        <v>0</v>
      </c>
      <c r="AS52" s="190">
        <f t="shared" ca="1" si="98"/>
        <v>0</v>
      </c>
      <c r="AT52" s="190">
        <f t="shared" ca="1" si="98"/>
        <v>0</v>
      </c>
      <c r="AU52" s="190">
        <f t="shared" ca="1" si="98"/>
        <v>0</v>
      </c>
      <c r="AV52" s="190">
        <f t="shared" ca="1" si="98"/>
        <v>0</v>
      </c>
      <c r="AW52" s="190">
        <f t="shared" ca="1" si="98"/>
        <v>0</v>
      </c>
      <c r="AX52" s="190">
        <f t="shared" ca="1" si="98"/>
        <v>0</v>
      </c>
      <c r="AY52" s="190">
        <f t="shared" ca="1" si="98"/>
        <v>0</v>
      </c>
      <c r="AZ52" s="190">
        <f t="shared" ca="1" si="98"/>
        <v>0</v>
      </c>
      <c r="BA52" s="190">
        <f t="shared" ca="1" si="98"/>
        <v>0</v>
      </c>
      <c r="BB52" s="190">
        <f t="shared" ca="1" si="98"/>
        <v>0</v>
      </c>
      <c r="BC52" s="190">
        <f t="shared" ca="1" si="98"/>
        <v>0</v>
      </c>
      <c r="BD52" s="190">
        <f t="shared" ca="1" si="98"/>
        <v>0</v>
      </c>
      <c r="BE52" s="190">
        <f t="shared" ca="1" si="98"/>
        <v>0</v>
      </c>
      <c r="BF52" s="190">
        <f t="shared" ca="1" si="98"/>
        <v>0</v>
      </c>
      <c r="BH52" s="188">
        <f t="shared" ca="1" si="48"/>
        <v>0</v>
      </c>
      <c r="BI52" s="188">
        <f t="shared" ca="1" si="48"/>
        <v>0</v>
      </c>
      <c r="BJ52" s="188">
        <f t="shared" ca="1" si="48"/>
        <v>0</v>
      </c>
      <c r="BK52" s="188">
        <f t="shared" ca="1" si="48"/>
        <v>0</v>
      </c>
      <c r="BL52" s="188">
        <f t="shared" ca="1" si="48"/>
        <v>0</v>
      </c>
      <c r="BM52" s="188">
        <f t="shared" ca="1" si="48"/>
        <v>0</v>
      </c>
      <c r="BN52" s="188">
        <f t="shared" ca="1" si="48"/>
        <v>0</v>
      </c>
      <c r="BO52" s="188">
        <f t="shared" ca="1" si="48"/>
        <v>0</v>
      </c>
      <c r="BP52" s="188">
        <f t="shared" ca="1" si="48"/>
        <v>0</v>
      </c>
      <c r="BQ52" s="188">
        <f t="shared" ca="1" si="48"/>
        <v>0</v>
      </c>
      <c r="BR52" s="188">
        <f t="shared" ca="1" si="48"/>
        <v>0</v>
      </c>
      <c r="BS52" s="188">
        <f t="shared" ca="1" si="48"/>
        <v>0</v>
      </c>
      <c r="BT52" s="188">
        <f t="shared" ca="1" si="48"/>
        <v>0</v>
      </c>
      <c r="BU52" s="188">
        <f t="shared" ca="1" si="48"/>
        <v>0</v>
      </c>
      <c r="BV52" s="188">
        <f t="shared" ca="1" si="48"/>
        <v>0</v>
      </c>
      <c r="BW52" s="188">
        <f t="shared" ca="1" si="48"/>
        <v>0</v>
      </c>
      <c r="BY52" s="188">
        <f t="shared" ca="1" si="49"/>
        <v>0</v>
      </c>
      <c r="BZ52" s="188">
        <f t="shared" ca="1" si="49"/>
        <v>0</v>
      </c>
      <c r="CA52" s="188">
        <f t="shared" ca="1" si="49"/>
        <v>0</v>
      </c>
      <c r="CB52" s="188">
        <f t="shared" ca="1" si="49"/>
        <v>0</v>
      </c>
    </row>
    <row r="53" spans="2:80" s="124" customFormat="1" outlineLevel="1">
      <c r="B53" s="139"/>
      <c r="C53" s="63"/>
      <c r="D53" s="62"/>
      <c r="E53" s="62"/>
      <c r="F53" s="62"/>
      <c r="G53" s="62"/>
      <c r="H53" s="62"/>
      <c r="I53" s="62"/>
      <c r="J53" s="62"/>
      <c r="K53" s="62"/>
      <c r="L53" s="62"/>
      <c r="M53" s="62"/>
      <c r="N53" s="62"/>
      <c r="O53" s="62"/>
      <c r="P53" s="62"/>
      <c r="Q53" s="62"/>
      <c r="R53" s="62"/>
      <c r="S53" s="62"/>
      <c r="T53" s="62"/>
      <c r="U53" s="62"/>
      <c r="V53" s="62"/>
      <c r="W53" s="62"/>
      <c r="X53" s="62"/>
      <c r="Y53" s="62"/>
      <c r="Z53" s="62"/>
      <c r="AA53" s="62"/>
      <c r="AB53" s="62"/>
      <c r="AC53" s="62"/>
      <c r="AD53" s="62"/>
      <c r="AE53" s="62"/>
      <c r="AF53" s="62"/>
      <c r="AG53" s="62"/>
      <c r="AH53" s="62"/>
      <c r="AI53" s="62"/>
      <c r="AJ53" s="62"/>
      <c r="AK53" s="62"/>
      <c r="AL53" s="62"/>
      <c r="AM53" s="62"/>
      <c r="AN53" s="62"/>
      <c r="AO53" s="62"/>
      <c r="AP53" s="62"/>
      <c r="AQ53" s="62"/>
      <c r="AR53" s="62"/>
      <c r="AS53" s="62"/>
      <c r="AT53" s="62"/>
      <c r="AU53" s="62"/>
      <c r="AV53" s="62"/>
      <c r="AW53" s="62"/>
      <c r="AX53" s="62"/>
      <c r="AY53" s="62"/>
      <c r="AZ53" s="62"/>
      <c r="BA53" s="62"/>
      <c r="BB53" s="62"/>
      <c r="BC53" s="62"/>
      <c r="BD53" s="62"/>
      <c r="BE53" s="62"/>
      <c r="BF53" s="62"/>
    </row>
    <row r="54" spans="2:80" s="124" customFormat="1" outlineLevel="1">
      <c r="B54" s="139" t="s">
        <v>377</v>
      </c>
      <c r="C54" s="63" t="str">
        <f>'Get Started'!$D$8</f>
        <v>$</v>
      </c>
      <c r="D54" s="62" t="s">
        <v>378</v>
      </c>
      <c r="E54" s="62"/>
      <c r="F54" s="62"/>
      <c r="G54" s="62"/>
      <c r="H54" s="62"/>
      <c r="I54" s="62"/>
      <c r="J54" s="62"/>
      <c r="K54" s="67">
        <v>0</v>
      </c>
      <c r="L54" s="62">
        <f>Forecast!L363</f>
        <v>0</v>
      </c>
      <c r="M54" s="62">
        <f>Forecast!M363</f>
        <v>0</v>
      </c>
      <c r="N54" s="62">
        <f>Forecast!N363</f>
        <v>0</v>
      </c>
      <c r="O54" s="62">
        <f>Forecast!O363</f>
        <v>0</v>
      </c>
      <c r="P54" s="62">
        <f>Forecast!P363</f>
        <v>0</v>
      </c>
      <c r="Q54" s="62">
        <f>Forecast!Q363</f>
        <v>0</v>
      </c>
      <c r="R54" s="62">
        <f>Forecast!R363</f>
        <v>0</v>
      </c>
      <c r="S54" s="62">
        <f>Forecast!S363</f>
        <v>0</v>
      </c>
      <c r="T54" s="62">
        <f>Forecast!T363</f>
        <v>0</v>
      </c>
      <c r="U54" s="62">
        <f>Forecast!U363</f>
        <v>0</v>
      </c>
      <c r="V54" s="62">
        <f>Forecast!V363</f>
        <v>0</v>
      </c>
      <c r="W54" s="62">
        <f>Forecast!W363</f>
        <v>0</v>
      </c>
      <c r="X54" s="62">
        <f>Forecast!X363</f>
        <v>0</v>
      </c>
      <c r="Y54" s="62">
        <f>Forecast!Y363</f>
        <v>0</v>
      </c>
      <c r="Z54" s="62">
        <f>Forecast!Z363</f>
        <v>0</v>
      </c>
      <c r="AA54" s="62">
        <f>Forecast!AA363</f>
        <v>0</v>
      </c>
      <c r="AB54" s="62">
        <f>Forecast!AB363</f>
        <v>0</v>
      </c>
      <c r="AC54" s="62">
        <f>Forecast!AC363</f>
        <v>0</v>
      </c>
      <c r="AD54" s="62">
        <f>Forecast!AD363</f>
        <v>0</v>
      </c>
      <c r="AE54" s="62">
        <f>Forecast!AE363</f>
        <v>0</v>
      </c>
      <c r="AF54" s="62">
        <f>Forecast!AF363</f>
        <v>0</v>
      </c>
      <c r="AG54" s="62">
        <f>Forecast!AG363</f>
        <v>0</v>
      </c>
      <c r="AH54" s="62">
        <f>Forecast!AH363</f>
        <v>0</v>
      </c>
      <c r="AI54" s="62">
        <f>Forecast!AI363</f>
        <v>0</v>
      </c>
      <c r="AJ54" s="62">
        <f>Forecast!AJ363</f>
        <v>0</v>
      </c>
      <c r="AK54" s="62">
        <f>Forecast!AK363</f>
        <v>0</v>
      </c>
      <c r="AL54" s="62">
        <f>Forecast!AL363</f>
        <v>0</v>
      </c>
      <c r="AM54" s="62">
        <f>Forecast!AM363</f>
        <v>0</v>
      </c>
      <c r="AN54" s="62">
        <f>Forecast!AN363</f>
        <v>0</v>
      </c>
      <c r="AO54" s="62">
        <f>Forecast!AO363</f>
        <v>0</v>
      </c>
      <c r="AP54" s="62">
        <f>Forecast!AP363</f>
        <v>0</v>
      </c>
      <c r="AQ54" s="62">
        <f>Forecast!AQ363</f>
        <v>0</v>
      </c>
      <c r="AR54" s="62">
        <f>Forecast!AR363</f>
        <v>0</v>
      </c>
      <c r="AS54" s="62">
        <f>Forecast!AS363</f>
        <v>0</v>
      </c>
      <c r="AT54" s="62">
        <f>Forecast!AT363</f>
        <v>0</v>
      </c>
      <c r="AU54" s="62">
        <f>Forecast!AU363</f>
        <v>0</v>
      </c>
      <c r="AV54" s="62">
        <f>Forecast!AV363</f>
        <v>0</v>
      </c>
      <c r="AW54" s="62">
        <f>Forecast!AW363</f>
        <v>0</v>
      </c>
      <c r="AX54" s="62">
        <f>Forecast!AX363</f>
        <v>0</v>
      </c>
      <c r="AY54" s="62">
        <f>Forecast!AY363</f>
        <v>0</v>
      </c>
      <c r="AZ54" s="62">
        <f>Forecast!AZ363</f>
        <v>0</v>
      </c>
      <c r="BA54" s="62">
        <f>Forecast!BA363</f>
        <v>0</v>
      </c>
      <c r="BB54" s="62">
        <f>Forecast!BB363</f>
        <v>0</v>
      </c>
      <c r="BC54" s="62">
        <f>Forecast!BC363</f>
        <v>0</v>
      </c>
      <c r="BD54" s="62">
        <f>Forecast!BD363</f>
        <v>0</v>
      </c>
      <c r="BE54" s="62">
        <f>Forecast!BE363</f>
        <v>0</v>
      </c>
      <c r="BF54" s="62">
        <f>Forecast!BF363</f>
        <v>0</v>
      </c>
      <c r="BH54" s="188">
        <f t="shared" ref="BH54:BW56" si="99">INDEX($L54:$BF54,1,MATCH(BH$5,$L$5:$BF$5,0))</f>
        <v>0</v>
      </c>
      <c r="BI54" s="188">
        <f t="shared" si="99"/>
        <v>0</v>
      </c>
      <c r="BJ54" s="188">
        <f t="shared" si="99"/>
        <v>0</v>
      </c>
      <c r="BK54" s="188">
        <f t="shared" si="99"/>
        <v>0</v>
      </c>
      <c r="BL54" s="188">
        <f t="shared" si="99"/>
        <v>0</v>
      </c>
      <c r="BM54" s="188">
        <f t="shared" si="99"/>
        <v>0</v>
      </c>
      <c r="BN54" s="188">
        <f t="shared" si="99"/>
        <v>0</v>
      </c>
      <c r="BO54" s="188">
        <f t="shared" si="99"/>
        <v>0</v>
      </c>
      <c r="BP54" s="188">
        <f t="shared" si="99"/>
        <v>0</v>
      </c>
      <c r="BQ54" s="188">
        <f t="shared" si="99"/>
        <v>0</v>
      </c>
      <c r="BR54" s="188">
        <f t="shared" si="99"/>
        <v>0</v>
      </c>
      <c r="BS54" s="188">
        <f t="shared" si="99"/>
        <v>0</v>
      </c>
      <c r="BT54" s="188">
        <f t="shared" si="99"/>
        <v>0</v>
      </c>
      <c r="BU54" s="188">
        <f t="shared" si="99"/>
        <v>0</v>
      </c>
      <c r="BV54" s="188">
        <f t="shared" si="99"/>
        <v>0</v>
      </c>
      <c r="BW54" s="188">
        <f t="shared" si="99"/>
        <v>0</v>
      </c>
      <c r="BY54" s="188">
        <f t="shared" ref="BY54:CB56" si="100">INDEX($L54:$BF54,1,MATCH(BY$5,$L$5:$BF$5,0))</f>
        <v>0</v>
      </c>
      <c r="BZ54" s="188">
        <f t="shared" si="100"/>
        <v>0</v>
      </c>
      <c r="CA54" s="188">
        <f t="shared" si="100"/>
        <v>0</v>
      </c>
      <c r="CB54" s="188">
        <f t="shared" si="100"/>
        <v>0</v>
      </c>
    </row>
    <row r="55" spans="2:80" s="124" customFormat="1" outlineLevel="1">
      <c r="B55" s="139" t="s">
        <v>379</v>
      </c>
      <c r="C55" s="63" t="str">
        <f>'Get Started'!$D$8</f>
        <v>$</v>
      </c>
      <c r="D55" s="62" t="s">
        <v>380</v>
      </c>
      <c r="E55" s="62"/>
      <c r="F55" s="62"/>
      <c r="G55" s="62"/>
      <c r="H55" s="62"/>
      <c r="I55" s="62"/>
      <c r="J55" s="62"/>
      <c r="K55" s="67">
        <v>0</v>
      </c>
      <c r="L55" s="62">
        <f ca="1">Forecast!L364*-1</f>
        <v>0</v>
      </c>
      <c r="M55" s="62">
        <f ca="1">Forecast!M364*-1</f>
        <v>0</v>
      </c>
      <c r="N55" s="62">
        <f ca="1">Forecast!N364*-1</f>
        <v>0</v>
      </c>
      <c r="O55" s="62">
        <f ca="1">Forecast!O364*-1</f>
        <v>0</v>
      </c>
      <c r="P55" s="62">
        <f ca="1">Forecast!P364*-1</f>
        <v>0</v>
      </c>
      <c r="Q55" s="62">
        <f ca="1">Forecast!Q364*-1</f>
        <v>0</v>
      </c>
      <c r="R55" s="62">
        <f ca="1">Forecast!R364*-1</f>
        <v>0</v>
      </c>
      <c r="S55" s="62">
        <f ca="1">Forecast!S364*-1</f>
        <v>0</v>
      </c>
      <c r="T55" s="62">
        <f ca="1">Forecast!T364*-1</f>
        <v>0</v>
      </c>
      <c r="U55" s="62">
        <f ca="1">Forecast!U364*-1</f>
        <v>0</v>
      </c>
      <c r="V55" s="62">
        <f ca="1">Forecast!V364*-1</f>
        <v>0</v>
      </c>
      <c r="W55" s="62">
        <f ca="1">Forecast!W364*-1</f>
        <v>0</v>
      </c>
      <c r="X55" s="62">
        <f ca="1">Forecast!X364*-1</f>
        <v>0</v>
      </c>
      <c r="Y55" s="62">
        <f ca="1">Forecast!Y364*-1</f>
        <v>0</v>
      </c>
      <c r="Z55" s="62">
        <f ca="1">Forecast!Z364*-1</f>
        <v>0</v>
      </c>
      <c r="AA55" s="62">
        <f ca="1">Forecast!AA364*-1</f>
        <v>0</v>
      </c>
      <c r="AB55" s="62">
        <f ca="1">Forecast!AB364*-1</f>
        <v>0</v>
      </c>
      <c r="AC55" s="62">
        <f ca="1">Forecast!AC364*-1</f>
        <v>0</v>
      </c>
      <c r="AD55" s="62">
        <f ca="1">Forecast!AD364*-1</f>
        <v>0</v>
      </c>
      <c r="AE55" s="62">
        <f ca="1">Forecast!AE364*-1</f>
        <v>0</v>
      </c>
      <c r="AF55" s="62">
        <f ca="1">Forecast!AF364*-1</f>
        <v>0</v>
      </c>
      <c r="AG55" s="62">
        <f ca="1">Forecast!AG364*-1</f>
        <v>0</v>
      </c>
      <c r="AH55" s="62">
        <f ca="1">Forecast!AH364*-1</f>
        <v>0</v>
      </c>
      <c r="AI55" s="62">
        <f ca="1">Forecast!AI364*-1</f>
        <v>0</v>
      </c>
      <c r="AJ55" s="62">
        <f ca="1">Forecast!AJ364*-1</f>
        <v>0</v>
      </c>
      <c r="AK55" s="62">
        <f ca="1">Forecast!AK364*-1</f>
        <v>0</v>
      </c>
      <c r="AL55" s="62">
        <f ca="1">Forecast!AL364*-1</f>
        <v>0</v>
      </c>
      <c r="AM55" s="62">
        <f ca="1">Forecast!AM364*-1</f>
        <v>0</v>
      </c>
      <c r="AN55" s="62">
        <f ca="1">Forecast!AN364*-1</f>
        <v>0</v>
      </c>
      <c r="AO55" s="62">
        <f ca="1">Forecast!AO364*-1</f>
        <v>0</v>
      </c>
      <c r="AP55" s="62">
        <f ca="1">Forecast!AP364*-1</f>
        <v>0</v>
      </c>
      <c r="AQ55" s="62">
        <f ca="1">Forecast!AQ364*-1</f>
        <v>0</v>
      </c>
      <c r="AR55" s="62">
        <f ca="1">Forecast!AR364*-1</f>
        <v>0</v>
      </c>
      <c r="AS55" s="62">
        <f ca="1">Forecast!AS364*-1</f>
        <v>0</v>
      </c>
      <c r="AT55" s="62">
        <f ca="1">Forecast!AT364*-1</f>
        <v>0</v>
      </c>
      <c r="AU55" s="62">
        <f ca="1">Forecast!AU364*-1</f>
        <v>0</v>
      </c>
      <c r="AV55" s="62">
        <f ca="1">Forecast!AV364*-1</f>
        <v>0</v>
      </c>
      <c r="AW55" s="62">
        <f ca="1">Forecast!AW364*-1</f>
        <v>0</v>
      </c>
      <c r="AX55" s="62">
        <f ca="1">Forecast!AX364*-1</f>
        <v>0</v>
      </c>
      <c r="AY55" s="62">
        <f ca="1">Forecast!AY364*-1</f>
        <v>0</v>
      </c>
      <c r="AZ55" s="62">
        <f ca="1">Forecast!AZ364*-1</f>
        <v>0</v>
      </c>
      <c r="BA55" s="62">
        <f ca="1">Forecast!BA364*-1</f>
        <v>0</v>
      </c>
      <c r="BB55" s="62">
        <f ca="1">Forecast!BB364*-1</f>
        <v>0</v>
      </c>
      <c r="BC55" s="62">
        <f ca="1">Forecast!BC364*-1</f>
        <v>0</v>
      </c>
      <c r="BD55" s="62">
        <f ca="1">Forecast!BD364*-1</f>
        <v>0</v>
      </c>
      <c r="BE55" s="62">
        <f ca="1">Forecast!BE364*-1</f>
        <v>0</v>
      </c>
      <c r="BF55" s="62">
        <f ca="1">Forecast!BF364*-1</f>
        <v>0</v>
      </c>
      <c r="BH55" s="188">
        <f t="shared" ca="1" si="99"/>
        <v>0</v>
      </c>
      <c r="BI55" s="188">
        <f t="shared" ca="1" si="99"/>
        <v>0</v>
      </c>
      <c r="BJ55" s="188">
        <f t="shared" ca="1" si="99"/>
        <v>0</v>
      </c>
      <c r="BK55" s="188">
        <f t="shared" ca="1" si="99"/>
        <v>0</v>
      </c>
      <c r="BL55" s="188">
        <f t="shared" ca="1" si="99"/>
        <v>0</v>
      </c>
      <c r="BM55" s="188">
        <f t="shared" ca="1" si="99"/>
        <v>0</v>
      </c>
      <c r="BN55" s="188">
        <f t="shared" ca="1" si="99"/>
        <v>0</v>
      </c>
      <c r="BO55" s="188">
        <f t="shared" ca="1" si="99"/>
        <v>0</v>
      </c>
      <c r="BP55" s="188">
        <f t="shared" ca="1" si="99"/>
        <v>0</v>
      </c>
      <c r="BQ55" s="188">
        <f t="shared" ca="1" si="99"/>
        <v>0</v>
      </c>
      <c r="BR55" s="188">
        <f t="shared" ca="1" si="99"/>
        <v>0</v>
      </c>
      <c r="BS55" s="188">
        <f t="shared" ca="1" si="99"/>
        <v>0</v>
      </c>
      <c r="BT55" s="188">
        <f t="shared" ca="1" si="99"/>
        <v>0</v>
      </c>
      <c r="BU55" s="188">
        <f t="shared" ca="1" si="99"/>
        <v>0</v>
      </c>
      <c r="BV55" s="188">
        <f t="shared" ca="1" si="99"/>
        <v>0</v>
      </c>
      <c r="BW55" s="188">
        <f t="shared" ca="1" si="99"/>
        <v>0</v>
      </c>
      <c r="BY55" s="188">
        <f t="shared" ca="1" si="100"/>
        <v>0</v>
      </c>
      <c r="BZ55" s="188">
        <f t="shared" ca="1" si="100"/>
        <v>0</v>
      </c>
      <c r="CA55" s="188">
        <f t="shared" ca="1" si="100"/>
        <v>0</v>
      </c>
      <c r="CB55" s="188">
        <f t="shared" ca="1" si="100"/>
        <v>0</v>
      </c>
    </row>
    <row r="56" spans="2:80" s="124" customFormat="1" outlineLevel="1">
      <c r="B56" s="139" t="s">
        <v>381</v>
      </c>
      <c r="C56" s="63" t="str">
        <f>'Get Started'!$D$8</f>
        <v>$</v>
      </c>
      <c r="D56" s="62" t="s">
        <v>618</v>
      </c>
      <c r="E56" s="62"/>
      <c r="F56" s="62"/>
      <c r="G56" s="62"/>
      <c r="H56" s="62"/>
      <c r="I56" s="62"/>
      <c r="J56" s="62"/>
      <c r="K56" s="65">
        <f>SUM(K54:K55)</f>
        <v>0</v>
      </c>
      <c r="L56" s="65">
        <f t="shared" ref="L56:BF56" ca="1" si="101">SUM(L54:L55)</f>
        <v>0</v>
      </c>
      <c r="M56" s="65">
        <f t="shared" ca="1" si="101"/>
        <v>0</v>
      </c>
      <c r="N56" s="65">
        <f t="shared" ca="1" si="101"/>
        <v>0</v>
      </c>
      <c r="O56" s="65">
        <f t="shared" ca="1" si="101"/>
        <v>0</v>
      </c>
      <c r="P56" s="65">
        <f t="shared" ca="1" si="101"/>
        <v>0</v>
      </c>
      <c r="Q56" s="65">
        <f t="shared" ca="1" si="101"/>
        <v>0</v>
      </c>
      <c r="R56" s="65">
        <f t="shared" ca="1" si="101"/>
        <v>0</v>
      </c>
      <c r="S56" s="65">
        <f t="shared" ca="1" si="101"/>
        <v>0</v>
      </c>
      <c r="T56" s="65">
        <f t="shared" ca="1" si="101"/>
        <v>0</v>
      </c>
      <c r="U56" s="65">
        <f t="shared" ca="1" si="101"/>
        <v>0</v>
      </c>
      <c r="V56" s="65">
        <f t="shared" ca="1" si="101"/>
        <v>0</v>
      </c>
      <c r="W56" s="65">
        <f t="shared" ca="1" si="101"/>
        <v>0</v>
      </c>
      <c r="X56" s="65">
        <f t="shared" ca="1" si="101"/>
        <v>0</v>
      </c>
      <c r="Y56" s="65">
        <f t="shared" ca="1" si="101"/>
        <v>0</v>
      </c>
      <c r="Z56" s="65">
        <f t="shared" ca="1" si="101"/>
        <v>0</v>
      </c>
      <c r="AA56" s="65">
        <f t="shared" ca="1" si="101"/>
        <v>0</v>
      </c>
      <c r="AB56" s="65">
        <f t="shared" ca="1" si="101"/>
        <v>0</v>
      </c>
      <c r="AC56" s="65">
        <f t="shared" ca="1" si="101"/>
        <v>0</v>
      </c>
      <c r="AD56" s="65">
        <f t="shared" ca="1" si="101"/>
        <v>0</v>
      </c>
      <c r="AE56" s="65">
        <f t="shared" ca="1" si="101"/>
        <v>0</v>
      </c>
      <c r="AF56" s="65">
        <f t="shared" ca="1" si="101"/>
        <v>0</v>
      </c>
      <c r="AG56" s="65">
        <f t="shared" ca="1" si="101"/>
        <v>0</v>
      </c>
      <c r="AH56" s="65">
        <f t="shared" ca="1" si="101"/>
        <v>0</v>
      </c>
      <c r="AI56" s="65">
        <f t="shared" ca="1" si="101"/>
        <v>0</v>
      </c>
      <c r="AJ56" s="65">
        <f t="shared" ca="1" si="101"/>
        <v>0</v>
      </c>
      <c r="AK56" s="65">
        <f t="shared" ca="1" si="101"/>
        <v>0</v>
      </c>
      <c r="AL56" s="65">
        <f t="shared" ca="1" si="101"/>
        <v>0</v>
      </c>
      <c r="AM56" s="65">
        <f t="shared" ca="1" si="101"/>
        <v>0</v>
      </c>
      <c r="AN56" s="65">
        <f t="shared" ca="1" si="101"/>
        <v>0</v>
      </c>
      <c r="AO56" s="65">
        <f t="shared" ca="1" si="101"/>
        <v>0</v>
      </c>
      <c r="AP56" s="65">
        <f t="shared" ca="1" si="101"/>
        <v>0</v>
      </c>
      <c r="AQ56" s="65">
        <f t="shared" ca="1" si="101"/>
        <v>0</v>
      </c>
      <c r="AR56" s="65">
        <f t="shared" ca="1" si="101"/>
        <v>0</v>
      </c>
      <c r="AS56" s="65">
        <f t="shared" ca="1" si="101"/>
        <v>0</v>
      </c>
      <c r="AT56" s="65">
        <f t="shared" ca="1" si="101"/>
        <v>0</v>
      </c>
      <c r="AU56" s="65">
        <f t="shared" ca="1" si="101"/>
        <v>0</v>
      </c>
      <c r="AV56" s="65">
        <f t="shared" ca="1" si="101"/>
        <v>0</v>
      </c>
      <c r="AW56" s="65">
        <f t="shared" ca="1" si="101"/>
        <v>0</v>
      </c>
      <c r="AX56" s="65">
        <f t="shared" ca="1" si="101"/>
        <v>0</v>
      </c>
      <c r="AY56" s="65">
        <f t="shared" ca="1" si="101"/>
        <v>0</v>
      </c>
      <c r="AZ56" s="65">
        <f t="shared" ca="1" si="101"/>
        <v>0</v>
      </c>
      <c r="BA56" s="65">
        <f t="shared" ca="1" si="101"/>
        <v>0</v>
      </c>
      <c r="BB56" s="65">
        <f t="shared" ca="1" si="101"/>
        <v>0</v>
      </c>
      <c r="BC56" s="65">
        <f t="shared" ca="1" si="101"/>
        <v>0</v>
      </c>
      <c r="BD56" s="65">
        <f t="shared" ca="1" si="101"/>
        <v>0</v>
      </c>
      <c r="BE56" s="65">
        <f t="shared" ca="1" si="101"/>
        <v>0</v>
      </c>
      <c r="BF56" s="65">
        <f t="shared" ca="1" si="101"/>
        <v>0</v>
      </c>
      <c r="BH56" s="188">
        <f t="shared" ca="1" si="99"/>
        <v>0</v>
      </c>
      <c r="BI56" s="188">
        <f t="shared" ca="1" si="99"/>
        <v>0</v>
      </c>
      <c r="BJ56" s="188">
        <f t="shared" ca="1" si="99"/>
        <v>0</v>
      </c>
      <c r="BK56" s="188">
        <f t="shared" ca="1" si="99"/>
        <v>0</v>
      </c>
      <c r="BL56" s="188">
        <f t="shared" ca="1" si="99"/>
        <v>0</v>
      </c>
      <c r="BM56" s="188">
        <f t="shared" ca="1" si="99"/>
        <v>0</v>
      </c>
      <c r="BN56" s="188">
        <f t="shared" ca="1" si="99"/>
        <v>0</v>
      </c>
      <c r="BO56" s="188">
        <f t="shared" ca="1" si="99"/>
        <v>0</v>
      </c>
      <c r="BP56" s="188">
        <f t="shared" ca="1" si="99"/>
        <v>0</v>
      </c>
      <c r="BQ56" s="188">
        <f t="shared" ca="1" si="99"/>
        <v>0</v>
      </c>
      <c r="BR56" s="188">
        <f t="shared" ca="1" si="99"/>
        <v>0</v>
      </c>
      <c r="BS56" s="188">
        <f t="shared" ca="1" si="99"/>
        <v>0</v>
      </c>
      <c r="BT56" s="188">
        <f t="shared" ca="1" si="99"/>
        <v>0</v>
      </c>
      <c r="BU56" s="188">
        <f t="shared" ca="1" si="99"/>
        <v>0</v>
      </c>
      <c r="BV56" s="188">
        <f t="shared" ca="1" si="99"/>
        <v>0</v>
      </c>
      <c r="BW56" s="188">
        <f t="shared" ca="1" si="99"/>
        <v>0</v>
      </c>
      <c r="BY56" s="188">
        <f t="shared" ca="1" si="100"/>
        <v>0</v>
      </c>
      <c r="BZ56" s="188">
        <f t="shared" ca="1" si="100"/>
        <v>0</v>
      </c>
      <c r="CA56" s="188">
        <f t="shared" ca="1" si="100"/>
        <v>0</v>
      </c>
      <c r="CB56" s="188">
        <f t="shared" ca="1" si="100"/>
        <v>0</v>
      </c>
    </row>
    <row r="57" spans="2:80" s="124" customFormat="1" outlineLevel="1">
      <c r="B57" s="139"/>
      <c r="C57" s="63"/>
      <c r="D57" s="62"/>
      <c r="E57" s="62"/>
      <c r="F57" s="62"/>
      <c r="G57" s="62"/>
      <c r="H57" s="62"/>
      <c r="I57" s="62"/>
      <c r="J57" s="62"/>
      <c r="K57" s="62"/>
      <c r="L57" s="62"/>
      <c r="M57" s="62"/>
      <c r="N57" s="62"/>
      <c r="O57" s="62"/>
      <c r="P57" s="62"/>
      <c r="Q57" s="62"/>
      <c r="R57" s="62"/>
      <c r="S57" s="62"/>
      <c r="T57" s="62"/>
      <c r="U57" s="62"/>
      <c r="V57" s="62"/>
      <c r="W57" s="62"/>
      <c r="X57" s="62"/>
      <c r="Y57" s="62"/>
      <c r="Z57" s="62"/>
      <c r="AA57" s="62"/>
      <c r="AB57" s="62"/>
      <c r="AC57" s="62"/>
      <c r="AD57" s="62"/>
      <c r="AE57" s="62"/>
      <c r="AF57" s="62"/>
      <c r="AG57" s="62"/>
      <c r="AH57" s="62"/>
      <c r="AI57" s="62"/>
      <c r="AJ57" s="62"/>
      <c r="AK57" s="62"/>
      <c r="AL57" s="62"/>
      <c r="AM57" s="62"/>
      <c r="AN57" s="62"/>
      <c r="AO57" s="62"/>
      <c r="AP57" s="62"/>
      <c r="AQ57" s="62"/>
      <c r="AR57" s="62"/>
      <c r="AS57" s="62"/>
      <c r="AT57" s="62"/>
      <c r="AU57" s="62"/>
      <c r="AV57" s="62"/>
      <c r="AW57" s="62"/>
      <c r="AX57" s="62"/>
      <c r="AY57" s="62"/>
      <c r="AZ57" s="62"/>
      <c r="BA57" s="62"/>
      <c r="BB57" s="62"/>
      <c r="BC57" s="62"/>
      <c r="BD57" s="62"/>
      <c r="BE57" s="62"/>
      <c r="BF57" s="62"/>
    </row>
    <row r="58" spans="2:80" s="124" customFormat="1" outlineLevel="1">
      <c r="B58" s="139" t="s">
        <v>382</v>
      </c>
      <c r="C58" s="63" t="str">
        <f>'Get Started'!$D$8</f>
        <v>$</v>
      </c>
      <c r="D58" s="62" t="s">
        <v>383</v>
      </c>
      <c r="E58" s="62"/>
      <c r="F58" s="62"/>
      <c r="G58" s="62"/>
      <c r="H58" s="62"/>
      <c r="I58" s="62"/>
      <c r="J58" s="62"/>
      <c r="K58" s="67">
        <f>J58</f>
        <v>0</v>
      </c>
      <c r="L58" s="67">
        <f t="shared" ref="L58:BF58" si="102">K58</f>
        <v>0</v>
      </c>
      <c r="M58" s="67">
        <f t="shared" si="102"/>
        <v>0</v>
      </c>
      <c r="N58" s="67">
        <f t="shared" si="102"/>
        <v>0</v>
      </c>
      <c r="O58" s="67">
        <f t="shared" si="102"/>
        <v>0</v>
      </c>
      <c r="P58" s="67">
        <f t="shared" si="102"/>
        <v>0</v>
      </c>
      <c r="Q58" s="67">
        <f t="shared" si="102"/>
        <v>0</v>
      </c>
      <c r="R58" s="67">
        <f t="shared" si="102"/>
        <v>0</v>
      </c>
      <c r="S58" s="67">
        <f t="shared" si="102"/>
        <v>0</v>
      </c>
      <c r="T58" s="67">
        <f t="shared" si="102"/>
        <v>0</v>
      </c>
      <c r="U58" s="67">
        <f t="shared" si="102"/>
        <v>0</v>
      </c>
      <c r="V58" s="67">
        <f t="shared" si="102"/>
        <v>0</v>
      </c>
      <c r="W58" s="67">
        <f t="shared" si="102"/>
        <v>0</v>
      </c>
      <c r="X58" s="67">
        <f t="shared" si="102"/>
        <v>0</v>
      </c>
      <c r="Y58" s="67">
        <f t="shared" si="102"/>
        <v>0</v>
      </c>
      <c r="Z58" s="67">
        <f t="shared" si="102"/>
        <v>0</v>
      </c>
      <c r="AA58" s="67">
        <f t="shared" si="102"/>
        <v>0</v>
      </c>
      <c r="AB58" s="67">
        <f t="shared" si="102"/>
        <v>0</v>
      </c>
      <c r="AC58" s="67">
        <f t="shared" si="102"/>
        <v>0</v>
      </c>
      <c r="AD58" s="67">
        <f t="shared" si="102"/>
        <v>0</v>
      </c>
      <c r="AE58" s="67">
        <f t="shared" si="102"/>
        <v>0</v>
      </c>
      <c r="AF58" s="67">
        <f t="shared" si="102"/>
        <v>0</v>
      </c>
      <c r="AG58" s="67">
        <f t="shared" si="102"/>
        <v>0</v>
      </c>
      <c r="AH58" s="67">
        <f t="shared" si="102"/>
        <v>0</v>
      </c>
      <c r="AI58" s="67">
        <f t="shared" si="102"/>
        <v>0</v>
      </c>
      <c r="AJ58" s="67">
        <f t="shared" si="102"/>
        <v>0</v>
      </c>
      <c r="AK58" s="67">
        <f t="shared" si="102"/>
        <v>0</v>
      </c>
      <c r="AL58" s="67">
        <f t="shared" si="102"/>
        <v>0</v>
      </c>
      <c r="AM58" s="67">
        <f t="shared" si="102"/>
        <v>0</v>
      </c>
      <c r="AN58" s="67">
        <f t="shared" si="102"/>
        <v>0</v>
      </c>
      <c r="AO58" s="67">
        <f t="shared" si="102"/>
        <v>0</v>
      </c>
      <c r="AP58" s="67">
        <f t="shared" si="102"/>
        <v>0</v>
      </c>
      <c r="AQ58" s="67">
        <f t="shared" si="102"/>
        <v>0</v>
      </c>
      <c r="AR58" s="67">
        <f t="shared" si="102"/>
        <v>0</v>
      </c>
      <c r="AS58" s="67">
        <f t="shared" si="102"/>
        <v>0</v>
      </c>
      <c r="AT58" s="67">
        <f t="shared" si="102"/>
        <v>0</v>
      </c>
      <c r="AU58" s="67">
        <f t="shared" si="102"/>
        <v>0</v>
      </c>
      <c r="AV58" s="67">
        <f t="shared" si="102"/>
        <v>0</v>
      </c>
      <c r="AW58" s="67">
        <f t="shared" si="102"/>
        <v>0</v>
      </c>
      <c r="AX58" s="67">
        <f t="shared" si="102"/>
        <v>0</v>
      </c>
      <c r="AY58" s="67">
        <f t="shared" si="102"/>
        <v>0</v>
      </c>
      <c r="AZ58" s="67">
        <f t="shared" si="102"/>
        <v>0</v>
      </c>
      <c r="BA58" s="67">
        <f t="shared" si="102"/>
        <v>0</v>
      </c>
      <c r="BB58" s="67">
        <f t="shared" si="102"/>
        <v>0</v>
      </c>
      <c r="BC58" s="67">
        <f t="shared" si="102"/>
        <v>0</v>
      </c>
      <c r="BD58" s="67">
        <f t="shared" si="102"/>
        <v>0</v>
      </c>
      <c r="BE58" s="67">
        <f t="shared" si="102"/>
        <v>0</v>
      </c>
      <c r="BF58" s="67">
        <f t="shared" si="102"/>
        <v>0</v>
      </c>
      <c r="BH58" s="188">
        <f t="shared" ref="BH58:BW60" si="103">INDEX($L58:$BF58,1,MATCH(BH$5,$L$5:$BF$5,0))</f>
        <v>0</v>
      </c>
      <c r="BI58" s="188">
        <f t="shared" si="103"/>
        <v>0</v>
      </c>
      <c r="BJ58" s="188">
        <f t="shared" si="103"/>
        <v>0</v>
      </c>
      <c r="BK58" s="188">
        <f t="shared" si="103"/>
        <v>0</v>
      </c>
      <c r="BL58" s="188">
        <f t="shared" si="103"/>
        <v>0</v>
      </c>
      <c r="BM58" s="188">
        <f t="shared" si="103"/>
        <v>0</v>
      </c>
      <c r="BN58" s="188">
        <f t="shared" si="103"/>
        <v>0</v>
      </c>
      <c r="BO58" s="188">
        <f t="shared" si="103"/>
        <v>0</v>
      </c>
      <c r="BP58" s="188">
        <f t="shared" si="103"/>
        <v>0</v>
      </c>
      <c r="BQ58" s="188">
        <f t="shared" si="103"/>
        <v>0</v>
      </c>
      <c r="BR58" s="188">
        <f t="shared" si="103"/>
        <v>0</v>
      </c>
      <c r="BS58" s="188">
        <f t="shared" si="103"/>
        <v>0</v>
      </c>
      <c r="BT58" s="188">
        <f t="shared" si="103"/>
        <v>0</v>
      </c>
      <c r="BU58" s="188">
        <f t="shared" si="103"/>
        <v>0</v>
      </c>
      <c r="BV58" s="188">
        <f t="shared" si="103"/>
        <v>0</v>
      </c>
      <c r="BW58" s="188">
        <f t="shared" si="103"/>
        <v>0</v>
      </c>
      <c r="BY58" s="188">
        <f t="shared" ref="BY58:CB60" si="104">INDEX($L58:$BF58,1,MATCH(BY$5,$L$5:$BF$5,0))</f>
        <v>0</v>
      </c>
      <c r="BZ58" s="188">
        <f t="shared" si="104"/>
        <v>0</v>
      </c>
      <c r="CA58" s="188">
        <f t="shared" si="104"/>
        <v>0</v>
      </c>
      <c r="CB58" s="188">
        <f t="shared" si="104"/>
        <v>0</v>
      </c>
    </row>
    <row r="59" spans="2:80" s="124" customFormat="1" outlineLevel="1">
      <c r="B59" s="139" t="s">
        <v>384</v>
      </c>
      <c r="C59" s="63" t="str">
        <f>'Get Started'!$D$8</f>
        <v>$</v>
      </c>
      <c r="D59" s="62" t="s">
        <v>385</v>
      </c>
      <c r="E59" s="62"/>
      <c r="F59" s="62"/>
      <c r="G59" s="62"/>
      <c r="H59" s="62"/>
      <c r="I59" s="62"/>
      <c r="J59" s="62"/>
      <c r="K59" s="67">
        <f>J59</f>
        <v>0</v>
      </c>
      <c r="L59" s="139">
        <f>K59+ABS(Forecast!L290)*-1</f>
        <v>0</v>
      </c>
      <c r="M59" s="139">
        <f>L59+ABS(Forecast!M290)*-1</f>
        <v>0</v>
      </c>
      <c r="N59" s="139">
        <f>M59+ABS(Forecast!N290)*-1</f>
        <v>0</v>
      </c>
      <c r="O59" s="139">
        <f>N59+ABS(Forecast!O290)*-1</f>
        <v>0</v>
      </c>
      <c r="P59" s="139">
        <f>O59+ABS(Forecast!P290)*-1</f>
        <v>0</v>
      </c>
      <c r="Q59" s="139">
        <f>P59+ABS(Forecast!Q290)*-1</f>
        <v>0</v>
      </c>
      <c r="R59" s="139">
        <f>Q59+ABS(Forecast!R290)*-1</f>
        <v>0</v>
      </c>
      <c r="S59" s="139">
        <f>R59+ABS(Forecast!S290)*-1</f>
        <v>0</v>
      </c>
      <c r="T59" s="139">
        <f>S59+ABS(Forecast!T290)*-1</f>
        <v>0</v>
      </c>
      <c r="U59" s="139">
        <f>T59+ABS(Forecast!U290)*-1</f>
        <v>0</v>
      </c>
      <c r="V59" s="139">
        <f>U59+ABS(Forecast!V290)*-1</f>
        <v>0</v>
      </c>
      <c r="W59" s="139">
        <f>V59+ABS(Forecast!W290)*-1</f>
        <v>0</v>
      </c>
      <c r="X59" s="139">
        <f>W59+ABS(Forecast!X290)*-1</f>
        <v>0</v>
      </c>
      <c r="Y59" s="139">
        <f>X59+ABS(Forecast!Y290)*-1</f>
        <v>0</v>
      </c>
      <c r="Z59" s="139">
        <f>Y59+ABS(Forecast!Z290)*-1</f>
        <v>0</v>
      </c>
      <c r="AA59" s="139">
        <f>Z59+ABS(Forecast!AA290)*-1</f>
        <v>0</v>
      </c>
      <c r="AB59" s="139">
        <f>AA59+ABS(Forecast!AB290)*-1</f>
        <v>0</v>
      </c>
      <c r="AC59" s="139">
        <f>AB59+ABS(Forecast!AC290)*-1</f>
        <v>0</v>
      </c>
      <c r="AD59" s="139">
        <f>AC59+ABS(Forecast!AD290)*-1</f>
        <v>0</v>
      </c>
      <c r="AE59" s="139">
        <f>AD59+ABS(Forecast!AE290)*-1</f>
        <v>0</v>
      </c>
      <c r="AF59" s="139">
        <f>AE59+ABS(Forecast!AF290)*-1</f>
        <v>0</v>
      </c>
      <c r="AG59" s="139">
        <f>AF59+ABS(Forecast!AG290)*-1</f>
        <v>0</v>
      </c>
      <c r="AH59" s="139">
        <f>AG59+ABS(Forecast!AH290)*-1</f>
        <v>0</v>
      </c>
      <c r="AI59" s="139">
        <f>AH59+ABS(Forecast!AI290)*-1</f>
        <v>0</v>
      </c>
      <c r="AJ59" s="139">
        <f>AI59+ABS(Forecast!AJ290)*-1</f>
        <v>0</v>
      </c>
      <c r="AK59" s="139">
        <f>AJ59+ABS(Forecast!AK290)*-1</f>
        <v>0</v>
      </c>
      <c r="AL59" s="139">
        <f>AK59+ABS(Forecast!AL290)*-1</f>
        <v>0</v>
      </c>
      <c r="AM59" s="139">
        <f>AL59+ABS(Forecast!AM290)*-1</f>
        <v>0</v>
      </c>
      <c r="AN59" s="139">
        <f>AM59+ABS(Forecast!AN290)*-1</f>
        <v>0</v>
      </c>
      <c r="AO59" s="139">
        <f>AN59+ABS(Forecast!AO290)*-1</f>
        <v>0</v>
      </c>
      <c r="AP59" s="139">
        <f>AO59+ABS(Forecast!AP290)*-1</f>
        <v>0</v>
      </c>
      <c r="AQ59" s="139">
        <f>AP59+ABS(Forecast!AQ290)*-1</f>
        <v>0</v>
      </c>
      <c r="AR59" s="139">
        <f>AQ59+ABS(Forecast!AR290)*-1</f>
        <v>0</v>
      </c>
      <c r="AS59" s="139">
        <f>AR59+ABS(Forecast!AS290)*-1</f>
        <v>0</v>
      </c>
      <c r="AT59" s="139">
        <f>AS59+ABS(Forecast!AT290)*-1</f>
        <v>0</v>
      </c>
      <c r="AU59" s="139">
        <f>AT59+ABS(Forecast!AU290)*-1</f>
        <v>0</v>
      </c>
      <c r="AV59" s="139">
        <f>AU59+ABS(Forecast!AV290)*-1</f>
        <v>0</v>
      </c>
      <c r="AW59" s="139">
        <f>AV59+ABS(Forecast!AW290)*-1</f>
        <v>0</v>
      </c>
      <c r="AX59" s="139">
        <f>AW59+ABS(Forecast!AX290)*-1</f>
        <v>0</v>
      </c>
      <c r="AY59" s="139">
        <f>AX59+ABS(Forecast!AY290)*-1</f>
        <v>0</v>
      </c>
      <c r="AZ59" s="139">
        <f>AY59+ABS(Forecast!AZ290)*-1</f>
        <v>0</v>
      </c>
      <c r="BA59" s="139">
        <f>AZ59+ABS(Forecast!BA290)*-1</f>
        <v>0</v>
      </c>
      <c r="BB59" s="139">
        <f>BA59+ABS(Forecast!BB290)*-1</f>
        <v>0</v>
      </c>
      <c r="BC59" s="139">
        <f>BB59+ABS(Forecast!BC290)*-1</f>
        <v>0</v>
      </c>
      <c r="BD59" s="139">
        <f>BC59+ABS(Forecast!BD290)*-1</f>
        <v>0</v>
      </c>
      <c r="BE59" s="139">
        <f>BD59+ABS(Forecast!BE290)*-1</f>
        <v>0</v>
      </c>
      <c r="BF59" s="139">
        <f>BE59+ABS(Forecast!BF290)*-1</f>
        <v>0</v>
      </c>
      <c r="BH59" s="188">
        <f t="shared" si="103"/>
        <v>0</v>
      </c>
      <c r="BI59" s="188">
        <f t="shared" si="103"/>
        <v>0</v>
      </c>
      <c r="BJ59" s="188">
        <f t="shared" si="103"/>
        <v>0</v>
      </c>
      <c r="BK59" s="188">
        <f t="shared" si="103"/>
        <v>0</v>
      </c>
      <c r="BL59" s="188">
        <f t="shared" si="103"/>
        <v>0</v>
      </c>
      <c r="BM59" s="188">
        <f t="shared" si="103"/>
        <v>0</v>
      </c>
      <c r="BN59" s="188">
        <f t="shared" si="103"/>
        <v>0</v>
      </c>
      <c r="BO59" s="188">
        <f t="shared" si="103"/>
        <v>0</v>
      </c>
      <c r="BP59" s="188">
        <f t="shared" si="103"/>
        <v>0</v>
      </c>
      <c r="BQ59" s="188">
        <f t="shared" si="103"/>
        <v>0</v>
      </c>
      <c r="BR59" s="188">
        <f t="shared" si="103"/>
        <v>0</v>
      </c>
      <c r="BS59" s="188">
        <f t="shared" si="103"/>
        <v>0</v>
      </c>
      <c r="BT59" s="188">
        <f t="shared" si="103"/>
        <v>0</v>
      </c>
      <c r="BU59" s="188">
        <f t="shared" si="103"/>
        <v>0</v>
      </c>
      <c r="BV59" s="188">
        <f t="shared" si="103"/>
        <v>0</v>
      </c>
      <c r="BW59" s="188">
        <f t="shared" si="103"/>
        <v>0</v>
      </c>
      <c r="BY59" s="188">
        <f t="shared" si="104"/>
        <v>0</v>
      </c>
      <c r="BZ59" s="188">
        <f t="shared" si="104"/>
        <v>0</v>
      </c>
      <c r="CA59" s="188">
        <f t="shared" si="104"/>
        <v>0</v>
      </c>
      <c r="CB59" s="188">
        <f t="shared" si="104"/>
        <v>0</v>
      </c>
    </row>
    <row r="60" spans="2:80" s="124" customFormat="1" outlineLevel="1">
      <c r="B60" s="139" t="s">
        <v>386</v>
      </c>
      <c r="C60" s="63" t="str">
        <f>'Get Started'!$D$8</f>
        <v>$</v>
      </c>
      <c r="D60" s="62" t="s">
        <v>618</v>
      </c>
      <c r="E60" s="62"/>
      <c r="F60" s="62"/>
      <c r="G60" s="62"/>
      <c r="H60" s="62"/>
      <c r="I60" s="62"/>
      <c r="J60" s="62"/>
      <c r="K60" s="65">
        <f>K58+K56+K52+K59</f>
        <v>0</v>
      </c>
      <c r="L60" s="65">
        <f t="shared" ref="L60:BF60" ca="1" si="105">L58+L56+L52+L59</f>
        <v>0</v>
      </c>
      <c r="M60" s="65">
        <f t="shared" ca="1" si="105"/>
        <v>0</v>
      </c>
      <c r="N60" s="65">
        <f t="shared" ca="1" si="105"/>
        <v>0</v>
      </c>
      <c r="O60" s="65">
        <f t="shared" ca="1" si="105"/>
        <v>0</v>
      </c>
      <c r="P60" s="65">
        <f t="shared" ca="1" si="105"/>
        <v>0</v>
      </c>
      <c r="Q60" s="65">
        <f t="shared" ca="1" si="105"/>
        <v>0</v>
      </c>
      <c r="R60" s="65">
        <f t="shared" ca="1" si="105"/>
        <v>0</v>
      </c>
      <c r="S60" s="65">
        <f t="shared" ca="1" si="105"/>
        <v>0</v>
      </c>
      <c r="T60" s="65">
        <f t="shared" ca="1" si="105"/>
        <v>0</v>
      </c>
      <c r="U60" s="65">
        <f t="shared" ca="1" si="105"/>
        <v>0</v>
      </c>
      <c r="V60" s="65">
        <f t="shared" ca="1" si="105"/>
        <v>0</v>
      </c>
      <c r="W60" s="65">
        <f t="shared" ca="1" si="105"/>
        <v>0</v>
      </c>
      <c r="X60" s="65">
        <f t="shared" ca="1" si="105"/>
        <v>0</v>
      </c>
      <c r="Y60" s="65">
        <f t="shared" ca="1" si="105"/>
        <v>0</v>
      </c>
      <c r="Z60" s="65">
        <f t="shared" ca="1" si="105"/>
        <v>0</v>
      </c>
      <c r="AA60" s="65">
        <f t="shared" ca="1" si="105"/>
        <v>0</v>
      </c>
      <c r="AB60" s="65">
        <f t="shared" ca="1" si="105"/>
        <v>0</v>
      </c>
      <c r="AC60" s="65">
        <f t="shared" ca="1" si="105"/>
        <v>0</v>
      </c>
      <c r="AD60" s="65">
        <f t="shared" ca="1" si="105"/>
        <v>0</v>
      </c>
      <c r="AE60" s="65">
        <f t="shared" ca="1" si="105"/>
        <v>0</v>
      </c>
      <c r="AF60" s="65">
        <f t="shared" ca="1" si="105"/>
        <v>0</v>
      </c>
      <c r="AG60" s="65">
        <f t="shared" ca="1" si="105"/>
        <v>0</v>
      </c>
      <c r="AH60" s="65">
        <f t="shared" ca="1" si="105"/>
        <v>0</v>
      </c>
      <c r="AI60" s="65">
        <f t="shared" ca="1" si="105"/>
        <v>0</v>
      </c>
      <c r="AJ60" s="65">
        <f t="shared" ca="1" si="105"/>
        <v>0</v>
      </c>
      <c r="AK60" s="65">
        <f t="shared" ca="1" si="105"/>
        <v>0</v>
      </c>
      <c r="AL60" s="65">
        <f t="shared" ca="1" si="105"/>
        <v>0</v>
      </c>
      <c r="AM60" s="65">
        <f t="shared" ca="1" si="105"/>
        <v>0</v>
      </c>
      <c r="AN60" s="65">
        <f t="shared" ca="1" si="105"/>
        <v>0</v>
      </c>
      <c r="AO60" s="65">
        <f t="shared" ca="1" si="105"/>
        <v>0</v>
      </c>
      <c r="AP60" s="65">
        <f t="shared" ca="1" si="105"/>
        <v>0</v>
      </c>
      <c r="AQ60" s="65">
        <f t="shared" ca="1" si="105"/>
        <v>0</v>
      </c>
      <c r="AR60" s="65">
        <f t="shared" ca="1" si="105"/>
        <v>0</v>
      </c>
      <c r="AS60" s="65">
        <f t="shared" ca="1" si="105"/>
        <v>0</v>
      </c>
      <c r="AT60" s="65">
        <f t="shared" ca="1" si="105"/>
        <v>0</v>
      </c>
      <c r="AU60" s="65">
        <f t="shared" ca="1" si="105"/>
        <v>0</v>
      </c>
      <c r="AV60" s="65">
        <f t="shared" ca="1" si="105"/>
        <v>0</v>
      </c>
      <c r="AW60" s="65">
        <f t="shared" ca="1" si="105"/>
        <v>0</v>
      </c>
      <c r="AX60" s="65">
        <f t="shared" ca="1" si="105"/>
        <v>0</v>
      </c>
      <c r="AY60" s="65">
        <f t="shared" ca="1" si="105"/>
        <v>0</v>
      </c>
      <c r="AZ60" s="65">
        <f t="shared" ca="1" si="105"/>
        <v>0</v>
      </c>
      <c r="BA60" s="65">
        <f t="shared" ca="1" si="105"/>
        <v>0</v>
      </c>
      <c r="BB60" s="65">
        <f t="shared" ca="1" si="105"/>
        <v>0</v>
      </c>
      <c r="BC60" s="65">
        <f t="shared" ca="1" si="105"/>
        <v>0</v>
      </c>
      <c r="BD60" s="65">
        <f t="shared" ca="1" si="105"/>
        <v>0</v>
      </c>
      <c r="BE60" s="65">
        <f t="shared" ca="1" si="105"/>
        <v>0</v>
      </c>
      <c r="BF60" s="65">
        <f t="shared" ca="1" si="105"/>
        <v>0</v>
      </c>
      <c r="BH60" s="188">
        <f t="shared" ca="1" si="103"/>
        <v>0</v>
      </c>
      <c r="BI60" s="188">
        <f t="shared" ca="1" si="103"/>
        <v>0</v>
      </c>
      <c r="BJ60" s="188">
        <f t="shared" ca="1" si="103"/>
        <v>0</v>
      </c>
      <c r="BK60" s="188">
        <f t="shared" ca="1" si="103"/>
        <v>0</v>
      </c>
      <c r="BL60" s="188">
        <f t="shared" ca="1" si="103"/>
        <v>0</v>
      </c>
      <c r="BM60" s="188">
        <f t="shared" ca="1" si="103"/>
        <v>0</v>
      </c>
      <c r="BN60" s="188">
        <f t="shared" ca="1" si="103"/>
        <v>0</v>
      </c>
      <c r="BO60" s="188">
        <f t="shared" ca="1" si="103"/>
        <v>0</v>
      </c>
      <c r="BP60" s="188">
        <f t="shared" ca="1" si="103"/>
        <v>0</v>
      </c>
      <c r="BQ60" s="188">
        <f t="shared" ca="1" si="103"/>
        <v>0</v>
      </c>
      <c r="BR60" s="188">
        <f t="shared" ca="1" si="103"/>
        <v>0</v>
      </c>
      <c r="BS60" s="188">
        <f t="shared" ca="1" si="103"/>
        <v>0</v>
      </c>
      <c r="BT60" s="188">
        <f t="shared" ca="1" si="103"/>
        <v>0</v>
      </c>
      <c r="BU60" s="188">
        <f t="shared" ca="1" si="103"/>
        <v>0</v>
      </c>
      <c r="BV60" s="188">
        <f t="shared" ca="1" si="103"/>
        <v>0</v>
      </c>
      <c r="BW60" s="188">
        <f t="shared" ca="1" si="103"/>
        <v>0</v>
      </c>
      <c r="BY60" s="188">
        <f t="shared" ca="1" si="104"/>
        <v>0</v>
      </c>
      <c r="BZ60" s="188">
        <f t="shared" ca="1" si="104"/>
        <v>0</v>
      </c>
      <c r="CA60" s="188">
        <f t="shared" ca="1" si="104"/>
        <v>0</v>
      </c>
      <c r="CB60" s="188">
        <f t="shared" ca="1" si="104"/>
        <v>0</v>
      </c>
    </row>
    <row r="61" spans="2:80" s="124" customFormat="1" outlineLevel="1">
      <c r="B61" s="139"/>
      <c r="C61" s="63"/>
      <c r="D61" s="62"/>
      <c r="E61" s="62"/>
      <c r="F61" s="62"/>
      <c r="G61" s="62"/>
      <c r="H61" s="62"/>
      <c r="I61" s="62"/>
      <c r="J61" s="62"/>
      <c r="K61" s="62"/>
      <c r="L61" s="62"/>
      <c r="M61" s="62"/>
      <c r="N61" s="62"/>
      <c r="O61" s="62"/>
      <c r="P61" s="62"/>
      <c r="Q61" s="62"/>
      <c r="R61" s="62"/>
      <c r="S61" s="62"/>
      <c r="T61" s="62"/>
      <c r="U61" s="62"/>
      <c r="V61" s="62"/>
      <c r="W61" s="62"/>
      <c r="X61" s="62"/>
      <c r="Y61" s="62"/>
      <c r="Z61" s="62"/>
      <c r="AA61" s="62"/>
      <c r="AB61" s="62"/>
      <c r="AC61" s="62"/>
      <c r="AD61" s="62"/>
      <c r="AE61" s="62"/>
      <c r="AF61" s="62"/>
      <c r="AG61" s="62"/>
      <c r="AH61" s="62"/>
      <c r="AI61" s="62"/>
      <c r="AJ61" s="62"/>
      <c r="AK61" s="62"/>
      <c r="AL61" s="62"/>
      <c r="AM61" s="62"/>
      <c r="AN61" s="62"/>
      <c r="AO61" s="62"/>
      <c r="AP61" s="62"/>
      <c r="AQ61" s="62"/>
      <c r="AR61" s="62"/>
      <c r="AS61" s="62"/>
      <c r="AT61" s="62"/>
      <c r="AU61" s="62"/>
      <c r="AV61" s="62"/>
      <c r="AW61" s="62"/>
      <c r="AX61" s="62"/>
      <c r="AY61" s="62"/>
      <c r="AZ61" s="62"/>
      <c r="BA61" s="62"/>
      <c r="BB61" s="62"/>
      <c r="BC61" s="62"/>
      <c r="BD61" s="62"/>
      <c r="BE61" s="62"/>
      <c r="BF61" s="62"/>
    </row>
    <row r="62" spans="2:80" s="124" customFormat="1" outlineLevel="1">
      <c r="B62" s="139" t="s">
        <v>387</v>
      </c>
      <c r="C62" s="63"/>
      <c r="D62" s="62"/>
      <c r="E62" s="62"/>
      <c r="F62" s="62"/>
      <c r="G62" s="62"/>
      <c r="H62" s="62"/>
      <c r="I62" s="62"/>
      <c r="J62" s="62"/>
      <c r="K62" s="62"/>
      <c r="L62" s="62"/>
      <c r="M62" s="62"/>
      <c r="N62" s="62"/>
      <c r="O62" s="62"/>
      <c r="P62" s="62"/>
      <c r="Q62" s="62"/>
      <c r="R62" s="62"/>
      <c r="S62" s="62"/>
      <c r="T62" s="62"/>
      <c r="U62" s="62"/>
      <c r="V62" s="62"/>
      <c r="W62" s="62"/>
      <c r="X62" s="62"/>
      <c r="Y62" s="62"/>
      <c r="Z62" s="62"/>
      <c r="AA62" s="62"/>
      <c r="AB62" s="62"/>
      <c r="AC62" s="62"/>
      <c r="AD62" s="62"/>
      <c r="AE62" s="62"/>
      <c r="AF62" s="62"/>
      <c r="AG62" s="62"/>
      <c r="AH62" s="62"/>
      <c r="AI62" s="62"/>
      <c r="AJ62" s="62"/>
      <c r="AK62" s="62"/>
      <c r="AL62" s="62"/>
      <c r="AM62" s="62"/>
      <c r="AN62" s="62"/>
      <c r="AO62" s="62"/>
      <c r="AP62" s="62"/>
      <c r="AQ62" s="62"/>
      <c r="AR62" s="62"/>
      <c r="AS62" s="62"/>
      <c r="AT62" s="62"/>
      <c r="AU62" s="62"/>
      <c r="AV62" s="62"/>
      <c r="AW62" s="62"/>
      <c r="AX62" s="62"/>
      <c r="AY62" s="62"/>
      <c r="AZ62" s="62"/>
      <c r="BA62" s="62"/>
      <c r="BB62" s="62"/>
      <c r="BC62" s="62"/>
      <c r="BD62" s="62"/>
      <c r="BE62" s="62"/>
      <c r="BF62" s="62"/>
    </row>
    <row r="63" spans="2:80" s="124" customFormat="1" outlineLevel="1">
      <c r="B63" s="139" t="s">
        <v>388</v>
      </c>
      <c r="C63" s="63" t="str">
        <f>'Get Started'!$D$8</f>
        <v>$</v>
      </c>
      <c r="D63" s="62" t="s">
        <v>505</v>
      </c>
      <c r="E63" s="62"/>
      <c r="F63" s="62"/>
      <c r="G63" s="62"/>
      <c r="H63" s="62"/>
      <c r="I63" s="62"/>
      <c r="J63" s="62"/>
      <c r="K63" s="67">
        <v>0</v>
      </c>
      <c r="L63" s="67">
        <f t="shared" ref="L63" si="106">K63</f>
        <v>0</v>
      </c>
      <c r="M63" s="67">
        <f t="shared" ref="M63" si="107">L63</f>
        <v>0</v>
      </c>
      <c r="N63" s="67">
        <f t="shared" ref="N63" si="108">M63</f>
        <v>0</v>
      </c>
      <c r="O63" s="67">
        <f t="shared" ref="O63" si="109">N63</f>
        <v>0</v>
      </c>
      <c r="P63" s="67">
        <f t="shared" ref="P63" si="110">O63</f>
        <v>0</v>
      </c>
      <c r="Q63" s="67">
        <f t="shared" ref="Q63" si="111">P63</f>
        <v>0</v>
      </c>
      <c r="R63" s="67">
        <f t="shared" ref="R63" si="112">Q63</f>
        <v>0</v>
      </c>
      <c r="S63" s="67">
        <f t="shared" ref="S63" si="113">R63</f>
        <v>0</v>
      </c>
      <c r="T63" s="67">
        <f t="shared" ref="T63" si="114">S63</f>
        <v>0</v>
      </c>
      <c r="U63" s="67">
        <f t="shared" ref="U63" si="115">T63</f>
        <v>0</v>
      </c>
      <c r="V63" s="67">
        <f t="shared" ref="V63" si="116">U63</f>
        <v>0</v>
      </c>
      <c r="W63" s="67">
        <f t="shared" ref="W63" si="117">V63</f>
        <v>0</v>
      </c>
      <c r="X63" s="67">
        <f t="shared" ref="X63" si="118">W63</f>
        <v>0</v>
      </c>
      <c r="Y63" s="67">
        <f t="shared" ref="Y63" si="119">X63</f>
        <v>0</v>
      </c>
      <c r="Z63" s="67">
        <f t="shared" ref="Z63" si="120">Y63</f>
        <v>0</v>
      </c>
      <c r="AA63" s="67">
        <f t="shared" ref="AA63" si="121">Z63</f>
        <v>0</v>
      </c>
      <c r="AB63" s="67">
        <f t="shared" ref="AB63" si="122">AA63</f>
        <v>0</v>
      </c>
      <c r="AC63" s="67">
        <f t="shared" ref="AC63" si="123">AB63</f>
        <v>0</v>
      </c>
      <c r="AD63" s="67">
        <f t="shared" ref="AD63" si="124">AC63</f>
        <v>0</v>
      </c>
      <c r="AE63" s="67">
        <f t="shared" ref="AE63" si="125">AD63</f>
        <v>0</v>
      </c>
      <c r="AF63" s="67">
        <f t="shared" ref="AF63" si="126">AE63</f>
        <v>0</v>
      </c>
      <c r="AG63" s="67">
        <f t="shared" ref="AG63" si="127">AF63</f>
        <v>0</v>
      </c>
      <c r="AH63" s="67">
        <f t="shared" ref="AH63" si="128">AG63</f>
        <v>0</v>
      </c>
      <c r="AI63" s="67">
        <f t="shared" ref="AI63" si="129">AH63</f>
        <v>0</v>
      </c>
      <c r="AJ63" s="67">
        <f t="shared" ref="AJ63" si="130">AI63</f>
        <v>0</v>
      </c>
      <c r="AK63" s="67">
        <f t="shared" ref="AK63" si="131">AJ63</f>
        <v>0</v>
      </c>
      <c r="AL63" s="67">
        <f t="shared" ref="AL63" si="132">AK63</f>
        <v>0</v>
      </c>
      <c r="AM63" s="67">
        <f t="shared" ref="AM63" si="133">AL63</f>
        <v>0</v>
      </c>
      <c r="AN63" s="67">
        <f t="shared" ref="AN63" si="134">AM63</f>
        <v>0</v>
      </c>
      <c r="AO63" s="67">
        <f t="shared" ref="AO63" si="135">AN63</f>
        <v>0</v>
      </c>
      <c r="AP63" s="67">
        <f t="shared" ref="AP63" si="136">AO63</f>
        <v>0</v>
      </c>
      <c r="AQ63" s="67">
        <f t="shared" ref="AQ63" si="137">AP63</f>
        <v>0</v>
      </c>
      <c r="AR63" s="67">
        <f t="shared" ref="AR63" si="138">AQ63</f>
        <v>0</v>
      </c>
      <c r="AS63" s="67">
        <f t="shared" ref="AS63" si="139">AR63</f>
        <v>0</v>
      </c>
      <c r="AT63" s="67">
        <f t="shared" ref="AT63" si="140">AS63</f>
        <v>0</v>
      </c>
      <c r="AU63" s="67">
        <f t="shared" ref="AU63" si="141">AT63</f>
        <v>0</v>
      </c>
      <c r="AV63" s="67">
        <f t="shared" ref="AV63" si="142">AU63</f>
        <v>0</v>
      </c>
      <c r="AW63" s="67">
        <f t="shared" ref="AW63" si="143">AV63</f>
        <v>0</v>
      </c>
      <c r="AX63" s="67">
        <f t="shared" ref="AX63" si="144">AW63</f>
        <v>0</v>
      </c>
      <c r="AY63" s="67">
        <f t="shared" ref="AY63" si="145">AX63</f>
        <v>0</v>
      </c>
      <c r="AZ63" s="67">
        <f t="shared" ref="AZ63" si="146">AY63</f>
        <v>0</v>
      </c>
      <c r="BA63" s="67">
        <f t="shared" ref="BA63" si="147">AZ63</f>
        <v>0</v>
      </c>
      <c r="BB63" s="67">
        <f t="shared" ref="BB63" si="148">BA63</f>
        <v>0</v>
      </c>
      <c r="BC63" s="67">
        <f t="shared" ref="BC63" si="149">BB63</f>
        <v>0</v>
      </c>
      <c r="BD63" s="67">
        <f t="shared" ref="BD63" si="150">BC63</f>
        <v>0</v>
      </c>
      <c r="BE63" s="67">
        <f t="shared" ref="BE63" si="151">BD63</f>
        <v>0</v>
      </c>
      <c r="BF63" s="67">
        <f t="shared" ref="BF63" si="152">BE63</f>
        <v>0</v>
      </c>
      <c r="BH63" s="188">
        <f t="shared" ref="BH63:BW71" si="153">INDEX($L63:$BF63,1,MATCH(BH$5,$L$5:$BF$5,0))</f>
        <v>0</v>
      </c>
      <c r="BI63" s="188">
        <f t="shared" si="153"/>
        <v>0</v>
      </c>
      <c r="BJ63" s="188">
        <f t="shared" si="153"/>
        <v>0</v>
      </c>
      <c r="BK63" s="188">
        <f t="shared" si="153"/>
        <v>0</v>
      </c>
      <c r="BL63" s="188">
        <f t="shared" si="153"/>
        <v>0</v>
      </c>
      <c r="BM63" s="188">
        <f t="shared" si="153"/>
        <v>0</v>
      </c>
      <c r="BN63" s="188">
        <f t="shared" si="153"/>
        <v>0</v>
      </c>
      <c r="BO63" s="188">
        <f t="shared" si="153"/>
        <v>0</v>
      </c>
      <c r="BP63" s="188">
        <f t="shared" si="153"/>
        <v>0</v>
      </c>
      <c r="BQ63" s="188">
        <f t="shared" si="153"/>
        <v>0</v>
      </c>
      <c r="BR63" s="188">
        <f t="shared" si="153"/>
        <v>0</v>
      </c>
      <c r="BS63" s="188">
        <f t="shared" si="153"/>
        <v>0</v>
      </c>
      <c r="BT63" s="188">
        <f t="shared" si="153"/>
        <v>0</v>
      </c>
      <c r="BU63" s="188">
        <f t="shared" si="153"/>
        <v>0</v>
      </c>
      <c r="BV63" s="188">
        <f t="shared" si="153"/>
        <v>0</v>
      </c>
      <c r="BW63" s="188">
        <f t="shared" si="153"/>
        <v>0</v>
      </c>
      <c r="BY63" s="188">
        <f t="shared" ref="BY63:CB71" si="154">INDEX($L63:$BF63,1,MATCH(BY$5,$L$5:$BF$5,0))</f>
        <v>0</v>
      </c>
      <c r="BZ63" s="188">
        <f t="shared" si="154"/>
        <v>0</v>
      </c>
      <c r="CA63" s="188">
        <f t="shared" si="154"/>
        <v>0</v>
      </c>
      <c r="CB63" s="188">
        <f t="shared" si="154"/>
        <v>0</v>
      </c>
    </row>
    <row r="64" spans="2:80" s="124" customFormat="1" outlineLevel="1">
      <c r="B64" s="17" t="s">
        <v>389</v>
      </c>
      <c r="C64" s="63" t="str">
        <f>'Get Started'!$D$8</f>
        <v>$</v>
      </c>
      <c r="D64" s="26" t="s">
        <v>506</v>
      </c>
      <c r="E64" s="62"/>
      <c r="F64" s="62"/>
      <c r="G64" s="62"/>
      <c r="H64" s="62"/>
      <c r="I64" s="62"/>
      <c r="J64" s="62"/>
      <c r="K64" s="67">
        <f>J64</f>
        <v>0</v>
      </c>
      <c r="L64" s="67">
        <f t="shared" ref="L64:BF66" si="155">K64</f>
        <v>0</v>
      </c>
      <c r="M64" s="67">
        <f t="shared" si="155"/>
        <v>0</v>
      </c>
      <c r="N64" s="67">
        <f t="shared" si="155"/>
        <v>0</v>
      </c>
      <c r="O64" s="67">
        <f t="shared" si="155"/>
        <v>0</v>
      </c>
      <c r="P64" s="67">
        <f t="shared" si="155"/>
        <v>0</v>
      </c>
      <c r="Q64" s="67">
        <f t="shared" si="155"/>
        <v>0</v>
      </c>
      <c r="R64" s="67">
        <f t="shared" si="155"/>
        <v>0</v>
      </c>
      <c r="S64" s="67">
        <f t="shared" si="155"/>
        <v>0</v>
      </c>
      <c r="T64" s="67">
        <f t="shared" si="155"/>
        <v>0</v>
      </c>
      <c r="U64" s="67">
        <f t="shared" si="155"/>
        <v>0</v>
      </c>
      <c r="V64" s="67">
        <f t="shared" si="155"/>
        <v>0</v>
      </c>
      <c r="W64" s="67">
        <f t="shared" si="155"/>
        <v>0</v>
      </c>
      <c r="X64" s="67">
        <f t="shared" si="155"/>
        <v>0</v>
      </c>
      <c r="Y64" s="67">
        <f t="shared" si="155"/>
        <v>0</v>
      </c>
      <c r="Z64" s="67">
        <f t="shared" si="155"/>
        <v>0</v>
      </c>
      <c r="AA64" s="67">
        <f t="shared" si="155"/>
        <v>0</v>
      </c>
      <c r="AB64" s="67">
        <f t="shared" si="155"/>
        <v>0</v>
      </c>
      <c r="AC64" s="67">
        <f t="shared" si="155"/>
        <v>0</v>
      </c>
      <c r="AD64" s="67">
        <f t="shared" si="155"/>
        <v>0</v>
      </c>
      <c r="AE64" s="67">
        <f t="shared" si="155"/>
        <v>0</v>
      </c>
      <c r="AF64" s="67">
        <f t="shared" si="155"/>
        <v>0</v>
      </c>
      <c r="AG64" s="67">
        <f t="shared" si="155"/>
        <v>0</v>
      </c>
      <c r="AH64" s="67">
        <f t="shared" si="155"/>
        <v>0</v>
      </c>
      <c r="AI64" s="67">
        <f t="shared" si="155"/>
        <v>0</v>
      </c>
      <c r="AJ64" s="67">
        <f t="shared" si="155"/>
        <v>0</v>
      </c>
      <c r="AK64" s="67">
        <f t="shared" si="155"/>
        <v>0</v>
      </c>
      <c r="AL64" s="67">
        <f t="shared" si="155"/>
        <v>0</v>
      </c>
      <c r="AM64" s="67">
        <f t="shared" si="155"/>
        <v>0</v>
      </c>
      <c r="AN64" s="67">
        <f t="shared" si="155"/>
        <v>0</v>
      </c>
      <c r="AO64" s="67">
        <f t="shared" si="155"/>
        <v>0</v>
      </c>
      <c r="AP64" s="67">
        <f t="shared" si="155"/>
        <v>0</v>
      </c>
      <c r="AQ64" s="67">
        <f t="shared" si="155"/>
        <v>0</v>
      </c>
      <c r="AR64" s="67">
        <f t="shared" si="155"/>
        <v>0</v>
      </c>
      <c r="AS64" s="67">
        <f t="shared" si="155"/>
        <v>0</v>
      </c>
      <c r="AT64" s="67">
        <f t="shared" si="155"/>
        <v>0</v>
      </c>
      <c r="AU64" s="67">
        <f t="shared" si="155"/>
        <v>0</v>
      </c>
      <c r="AV64" s="67">
        <f t="shared" si="155"/>
        <v>0</v>
      </c>
      <c r="AW64" s="67">
        <f t="shared" si="155"/>
        <v>0</v>
      </c>
      <c r="AX64" s="67">
        <f t="shared" si="155"/>
        <v>0</v>
      </c>
      <c r="AY64" s="67">
        <f t="shared" si="155"/>
        <v>0</v>
      </c>
      <c r="AZ64" s="67">
        <f t="shared" si="155"/>
        <v>0</v>
      </c>
      <c r="BA64" s="67">
        <f t="shared" si="155"/>
        <v>0</v>
      </c>
      <c r="BB64" s="67">
        <f t="shared" si="155"/>
        <v>0</v>
      </c>
      <c r="BC64" s="67">
        <f t="shared" si="155"/>
        <v>0</v>
      </c>
      <c r="BD64" s="67">
        <f t="shared" si="155"/>
        <v>0</v>
      </c>
      <c r="BE64" s="67">
        <f t="shared" si="155"/>
        <v>0</v>
      </c>
      <c r="BF64" s="67">
        <f t="shared" si="155"/>
        <v>0</v>
      </c>
      <c r="BH64" s="188">
        <f t="shared" si="153"/>
        <v>0</v>
      </c>
      <c r="BI64" s="188">
        <f t="shared" si="153"/>
        <v>0</v>
      </c>
      <c r="BJ64" s="188">
        <f t="shared" si="153"/>
        <v>0</v>
      </c>
      <c r="BK64" s="188">
        <f t="shared" si="153"/>
        <v>0</v>
      </c>
      <c r="BL64" s="188">
        <f t="shared" si="153"/>
        <v>0</v>
      </c>
      <c r="BM64" s="188">
        <f t="shared" si="153"/>
        <v>0</v>
      </c>
      <c r="BN64" s="188">
        <f t="shared" si="153"/>
        <v>0</v>
      </c>
      <c r="BO64" s="188">
        <f t="shared" si="153"/>
        <v>0</v>
      </c>
      <c r="BP64" s="188">
        <f t="shared" si="153"/>
        <v>0</v>
      </c>
      <c r="BQ64" s="188">
        <f t="shared" si="153"/>
        <v>0</v>
      </c>
      <c r="BR64" s="188">
        <f t="shared" si="153"/>
        <v>0</v>
      </c>
      <c r="BS64" s="188">
        <f t="shared" si="153"/>
        <v>0</v>
      </c>
      <c r="BT64" s="188">
        <f t="shared" si="153"/>
        <v>0</v>
      </c>
      <c r="BU64" s="188">
        <f t="shared" si="153"/>
        <v>0</v>
      </c>
      <c r="BV64" s="188">
        <f t="shared" si="153"/>
        <v>0</v>
      </c>
      <c r="BW64" s="188">
        <f t="shared" si="153"/>
        <v>0</v>
      </c>
      <c r="BY64" s="188">
        <f t="shared" si="154"/>
        <v>0</v>
      </c>
      <c r="BZ64" s="188">
        <f t="shared" si="154"/>
        <v>0</v>
      </c>
      <c r="CA64" s="188">
        <f t="shared" si="154"/>
        <v>0</v>
      </c>
      <c r="CB64" s="188">
        <f t="shared" si="154"/>
        <v>0</v>
      </c>
    </row>
    <row r="65" spans="2:80" s="124" customFormat="1" outlineLevel="1">
      <c r="B65" s="17" t="s">
        <v>390</v>
      </c>
      <c r="C65" s="63" t="str">
        <f>'Get Started'!$D$8</f>
        <v>$</v>
      </c>
      <c r="D65" s="3" t="s">
        <v>391</v>
      </c>
      <c r="E65" s="62"/>
      <c r="F65" s="62"/>
      <c r="G65" s="62"/>
      <c r="H65" s="62"/>
      <c r="I65" s="62"/>
      <c r="J65" s="62"/>
      <c r="K65" s="67">
        <v>0</v>
      </c>
      <c r="L65" s="64">
        <f ca="1">Forecast!L344</f>
        <v>0</v>
      </c>
      <c r="M65" s="64">
        <f ca="1">Forecast!M344</f>
        <v>0</v>
      </c>
      <c r="N65" s="64">
        <f ca="1">Forecast!N344</f>
        <v>0</v>
      </c>
      <c r="O65" s="64">
        <f ca="1">Forecast!O344</f>
        <v>0</v>
      </c>
      <c r="P65" s="64">
        <f ca="1">Forecast!P344</f>
        <v>0</v>
      </c>
      <c r="Q65" s="64">
        <f ca="1">Forecast!Q344</f>
        <v>0</v>
      </c>
      <c r="R65" s="64">
        <f ca="1">Forecast!R344</f>
        <v>0</v>
      </c>
      <c r="S65" s="64">
        <f ca="1">Forecast!S344</f>
        <v>0</v>
      </c>
      <c r="T65" s="64">
        <f ca="1">Forecast!T344</f>
        <v>0</v>
      </c>
      <c r="U65" s="64">
        <f ca="1">Forecast!U344</f>
        <v>0</v>
      </c>
      <c r="V65" s="64">
        <f ca="1">Forecast!V344</f>
        <v>0</v>
      </c>
      <c r="W65" s="64">
        <f ca="1">Forecast!W344</f>
        <v>0</v>
      </c>
      <c r="X65" s="64">
        <f ca="1">Forecast!X344</f>
        <v>0</v>
      </c>
      <c r="Y65" s="64">
        <f ca="1">Forecast!Y344</f>
        <v>0</v>
      </c>
      <c r="Z65" s="64">
        <f ca="1">Forecast!Z344</f>
        <v>0</v>
      </c>
      <c r="AA65" s="64">
        <f ca="1">Forecast!AA344</f>
        <v>0</v>
      </c>
      <c r="AB65" s="64">
        <f ca="1">Forecast!AB344</f>
        <v>0</v>
      </c>
      <c r="AC65" s="64">
        <f ca="1">Forecast!AC344</f>
        <v>0</v>
      </c>
      <c r="AD65" s="64">
        <f ca="1">Forecast!AD344</f>
        <v>0</v>
      </c>
      <c r="AE65" s="64">
        <f ca="1">Forecast!AE344</f>
        <v>0</v>
      </c>
      <c r="AF65" s="64">
        <f ca="1">Forecast!AF344</f>
        <v>0</v>
      </c>
      <c r="AG65" s="64">
        <f ca="1">Forecast!AG344</f>
        <v>0</v>
      </c>
      <c r="AH65" s="64">
        <f ca="1">Forecast!AH344</f>
        <v>0</v>
      </c>
      <c r="AI65" s="64">
        <f ca="1">Forecast!AI344</f>
        <v>0</v>
      </c>
      <c r="AJ65" s="64">
        <f ca="1">Forecast!AJ344</f>
        <v>0</v>
      </c>
      <c r="AK65" s="64">
        <f ca="1">Forecast!AK344</f>
        <v>0</v>
      </c>
      <c r="AL65" s="64">
        <f ca="1">Forecast!AL344</f>
        <v>0</v>
      </c>
      <c r="AM65" s="64">
        <f ca="1">Forecast!AM344</f>
        <v>0</v>
      </c>
      <c r="AN65" s="64">
        <f ca="1">Forecast!AN344</f>
        <v>0</v>
      </c>
      <c r="AO65" s="64">
        <f ca="1">Forecast!AO344</f>
        <v>0</v>
      </c>
      <c r="AP65" s="64">
        <f ca="1">Forecast!AP344</f>
        <v>0</v>
      </c>
      <c r="AQ65" s="64">
        <f ca="1">Forecast!AQ344</f>
        <v>0</v>
      </c>
      <c r="AR65" s="64">
        <f ca="1">Forecast!AR344</f>
        <v>0</v>
      </c>
      <c r="AS65" s="64">
        <f ca="1">Forecast!AS344</f>
        <v>0</v>
      </c>
      <c r="AT65" s="64">
        <f ca="1">Forecast!AT344</f>
        <v>0</v>
      </c>
      <c r="AU65" s="64">
        <f ca="1">Forecast!AU344</f>
        <v>0</v>
      </c>
      <c r="AV65" s="64">
        <f ca="1">Forecast!AV344</f>
        <v>0</v>
      </c>
      <c r="AW65" s="64">
        <f ca="1">Forecast!AW344</f>
        <v>0</v>
      </c>
      <c r="AX65" s="64">
        <f ca="1">Forecast!AX344</f>
        <v>0</v>
      </c>
      <c r="AY65" s="64">
        <f ca="1">Forecast!AY344</f>
        <v>0</v>
      </c>
      <c r="AZ65" s="64">
        <f ca="1">Forecast!AZ344</f>
        <v>0</v>
      </c>
      <c r="BA65" s="64">
        <f ca="1">Forecast!BA344</f>
        <v>0</v>
      </c>
      <c r="BB65" s="64">
        <f ca="1">Forecast!BB344</f>
        <v>0</v>
      </c>
      <c r="BC65" s="64">
        <f ca="1">Forecast!BC344</f>
        <v>0</v>
      </c>
      <c r="BD65" s="64">
        <f ca="1">Forecast!BD344</f>
        <v>0</v>
      </c>
      <c r="BE65" s="64">
        <f ca="1">Forecast!BE344</f>
        <v>0</v>
      </c>
      <c r="BF65" s="64">
        <f ca="1">Forecast!BF344</f>
        <v>0</v>
      </c>
      <c r="BH65" s="188">
        <f t="shared" ca="1" si="153"/>
        <v>0</v>
      </c>
      <c r="BI65" s="188">
        <f t="shared" ca="1" si="153"/>
        <v>0</v>
      </c>
      <c r="BJ65" s="188">
        <f t="shared" ca="1" si="153"/>
        <v>0</v>
      </c>
      <c r="BK65" s="188">
        <f t="shared" ca="1" si="153"/>
        <v>0</v>
      </c>
      <c r="BL65" s="188">
        <f t="shared" ca="1" si="153"/>
        <v>0</v>
      </c>
      <c r="BM65" s="188">
        <f t="shared" ca="1" si="153"/>
        <v>0</v>
      </c>
      <c r="BN65" s="188">
        <f t="shared" ca="1" si="153"/>
        <v>0</v>
      </c>
      <c r="BO65" s="188">
        <f t="shared" ca="1" si="153"/>
        <v>0</v>
      </c>
      <c r="BP65" s="188">
        <f t="shared" ca="1" si="153"/>
        <v>0</v>
      </c>
      <c r="BQ65" s="188">
        <f t="shared" ca="1" si="153"/>
        <v>0</v>
      </c>
      <c r="BR65" s="188">
        <f t="shared" ca="1" si="153"/>
        <v>0</v>
      </c>
      <c r="BS65" s="188">
        <f t="shared" ca="1" si="153"/>
        <v>0</v>
      </c>
      <c r="BT65" s="188">
        <f t="shared" ca="1" si="153"/>
        <v>0</v>
      </c>
      <c r="BU65" s="188">
        <f t="shared" ca="1" si="153"/>
        <v>0</v>
      </c>
      <c r="BV65" s="188">
        <f t="shared" ca="1" si="153"/>
        <v>0</v>
      </c>
      <c r="BW65" s="188">
        <f t="shared" ca="1" si="153"/>
        <v>0</v>
      </c>
      <c r="BY65" s="188">
        <f t="shared" ca="1" si="154"/>
        <v>0</v>
      </c>
      <c r="BZ65" s="188">
        <f t="shared" ca="1" si="154"/>
        <v>0</v>
      </c>
      <c r="CA65" s="188">
        <f t="shared" ca="1" si="154"/>
        <v>0</v>
      </c>
      <c r="CB65" s="188">
        <f t="shared" ca="1" si="154"/>
        <v>0</v>
      </c>
    </row>
    <row r="66" spans="2:80" s="124" customFormat="1" outlineLevel="1">
      <c r="B66" s="139" t="s">
        <v>392</v>
      </c>
      <c r="C66" s="63" t="str">
        <f>'Get Started'!$D$8</f>
        <v>$</v>
      </c>
      <c r="D66" s="62" t="s">
        <v>507</v>
      </c>
      <c r="E66" s="62"/>
      <c r="F66" s="62"/>
      <c r="G66" s="62"/>
      <c r="H66" s="62"/>
      <c r="I66" s="62"/>
      <c r="J66" s="62"/>
      <c r="K66" s="67">
        <v>0</v>
      </c>
      <c r="L66" s="67">
        <f t="shared" si="155"/>
        <v>0</v>
      </c>
      <c r="M66" s="67">
        <f t="shared" si="155"/>
        <v>0</v>
      </c>
      <c r="N66" s="67">
        <f t="shared" si="155"/>
        <v>0</v>
      </c>
      <c r="O66" s="67">
        <f t="shared" si="155"/>
        <v>0</v>
      </c>
      <c r="P66" s="67">
        <f t="shared" si="155"/>
        <v>0</v>
      </c>
      <c r="Q66" s="67">
        <f t="shared" si="155"/>
        <v>0</v>
      </c>
      <c r="R66" s="67">
        <f t="shared" si="155"/>
        <v>0</v>
      </c>
      <c r="S66" s="67">
        <f t="shared" si="155"/>
        <v>0</v>
      </c>
      <c r="T66" s="67">
        <f t="shared" si="155"/>
        <v>0</v>
      </c>
      <c r="U66" s="67">
        <f t="shared" si="155"/>
        <v>0</v>
      </c>
      <c r="V66" s="67">
        <f t="shared" si="155"/>
        <v>0</v>
      </c>
      <c r="W66" s="67">
        <f t="shared" si="155"/>
        <v>0</v>
      </c>
      <c r="X66" s="67">
        <f t="shared" si="155"/>
        <v>0</v>
      </c>
      <c r="Y66" s="67">
        <f t="shared" si="155"/>
        <v>0</v>
      </c>
      <c r="Z66" s="67">
        <f t="shared" si="155"/>
        <v>0</v>
      </c>
      <c r="AA66" s="67">
        <f t="shared" si="155"/>
        <v>0</v>
      </c>
      <c r="AB66" s="67">
        <f t="shared" si="155"/>
        <v>0</v>
      </c>
      <c r="AC66" s="67">
        <f t="shared" si="155"/>
        <v>0</v>
      </c>
      <c r="AD66" s="67">
        <f t="shared" si="155"/>
        <v>0</v>
      </c>
      <c r="AE66" s="67">
        <f t="shared" si="155"/>
        <v>0</v>
      </c>
      <c r="AF66" s="67">
        <f t="shared" si="155"/>
        <v>0</v>
      </c>
      <c r="AG66" s="67">
        <f t="shared" si="155"/>
        <v>0</v>
      </c>
      <c r="AH66" s="67">
        <f t="shared" si="155"/>
        <v>0</v>
      </c>
      <c r="AI66" s="67">
        <f t="shared" si="155"/>
        <v>0</v>
      </c>
      <c r="AJ66" s="67">
        <f t="shared" si="155"/>
        <v>0</v>
      </c>
      <c r="AK66" s="67">
        <f t="shared" si="155"/>
        <v>0</v>
      </c>
      <c r="AL66" s="67">
        <f t="shared" si="155"/>
        <v>0</v>
      </c>
      <c r="AM66" s="67">
        <f t="shared" si="155"/>
        <v>0</v>
      </c>
      <c r="AN66" s="67">
        <f t="shared" si="155"/>
        <v>0</v>
      </c>
      <c r="AO66" s="67">
        <f t="shared" si="155"/>
        <v>0</v>
      </c>
      <c r="AP66" s="67">
        <f t="shared" si="155"/>
        <v>0</v>
      </c>
      <c r="AQ66" s="67">
        <f t="shared" si="155"/>
        <v>0</v>
      </c>
      <c r="AR66" s="67">
        <f t="shared" si="155"/>
        <v>0</v>
      </c>
      <c r="AS66" s="67">
        <f t="shared" si="155"/>
        <v>0</v>
      </c>
      <c r="AT66" s="67">
        <f t="shared" si="155"/>
        <v>0</v>
      </c>
      <c r="AU66" s="67">
        <f t="shared" si="155"/>
        <v>0</v>
      </c>
      <c r="AV66" s="67">
        <f t="shared" si="155"/>
        <v>0</v>
      </c>
      <c r="AW66" s="67">
        <f t="shared" si="155"/>
        <v>0</v>
      </c>
      <c r="AX66" s="67">
        <f t="shared" si="155"/>
        <v>0</v>
      </c>
      <c r="AY66" s="67">
        <f t="shared" si="155"/>
        <v>0</v>
      </c>
      <c r="AZ66" s="67">
        <f t="shared" si="155"/>
        <v>0</v>
      </c>
      <c r="BA66" s="67">
        <f t="shared" si="155"/>
        <v>0</v>
      </c>
      <c r="BB66" s="67">
        <f t="shared" si="155"/>
        <v>0</v>
      </c>
      <c r="BC66" s="67">
        <f t="shared" si="155"/>
        <v>0</v>
      </c>
      <c r="BD66" s="67">
        <f t="shared" si="155"/>
        <v>0</v>
      </c>
      <c r="BE66" s="67">
        <f t="shared" si="155"/>
        <v>0</v>
      </c>
      <c r="BF66" s="67">
        <f t="shared" si="155"/>
        <v>0</v>
      </c>
      <c r="BH66" s="188">
        <f t="shared" si="153"/>
        <v>0</v>
      </c>
      <c r="BI66" s="188">
        <f t="shared" si="153"/>
        <v>0</v>
      </c>
      <c r="BJ66" s="188">
        <f t="shared" si="153"/>
        <v>0</v>
      </c>
      <c r="BK66" s="188">
        <f t="shared" si="153"/>
        <v>0</v>
      </c>
      <c r="BL66" s="188">
        <f t="shared" si="153"/>
        <v>0</v>
      </c>
      <c r="BM66" s="188">
        <f t="shared" si="153"/>
        <v>0</v>
      </c>
      <c r="BN66" s="188">
        <f t="shared" si="153"/>
        <v>0</v>
      </c>
      <c r="BO66" s="188">
        <f t="shared" si="153"/>
        <v>0</v>
      </c>
      <c r="BP66" s="188">
        <f t="shared" si="153"/>
        <v>0</v>
      </c>
      <c r="BQ66" s="188">
        <f t="shared" si="153"/>
        <v>0</v>
      </c>
      <c r="BR66" s="188">
        <f t="shared" si="153"/>
        <v>0</v>
      </c>
      <c r="BS66" s="188">
        <f t="shared" si="153"/>
        <v>0</v>
      </c>
      <c r="BT66" s="188">
        <f t="shared" si="153"/>
        <v>0</v>
      </c>
      <c r="BU66" s="188">
        <f t="shared" si="153"/>
        <v>0</v>
      </c>
      <c r="BV66" s="188">
        <f t="shared" si="153"/>
        <v>0</v>
      </c>
      <c r="BW66" s="188">
        <f t="shared" si="153"/>
        <v>0</v>
      </c>
      <c r="BY66" s="188">
        <f t="shared" si="154"/>
        <v>0</v>
      </c>
      <c r="BZ66" s="188">
        <f t="shared" si="154"/>
        <v>0</v>
      </c>
      <c r="CA66" s="188">
        <f t="shared" si="154"/>
        <v>0</v>
      </c>
      <c r="CB66" s="188">
        <f t="shared" si="154"/>
        <v>0</v>
      </c>
    </row>
    <row r="67" spans="2:80" s="124" customFormat="1" outlineLevel="1">
      <c r="B67" s="139" t="s">
        <v>387</v>
      </c>
      <c r="C67" s="63" t="str">
        <f>'Get Started'!$D$8</f>
        <v>$</v>
      </c>
      <c r="D67" s="3" t="s">
        <v>508</v>
      </c>
      <c r="E67" s="62"/>
      <c r="F67" s="62"/>
      <c r="G67" s="62"/>
      <c r="H67" s="62"/>
      <c r="I67" s="62"/>
      <c r="J67" s="62"/>
      <c r="K67" s="67">
        <v>0</v>
      </c>
      <c r="L67" s="67">
        <f t="shared" ref="L67" si="156">K67</f>
        <v>0</v>
      </c>
      <c r="M67" s="67">
        <f t="shared" ref="M67" si="157">L67</f>
        <v>0</v>
      </c>
      <c r="N67" s="67">
        <f t="shared" ref="N67" si="158">M67</f>
        <v>0</v>
      </c>
      <c r="O67" s="67">
        <f t="shared" ref="O67" si="159">N67</f>
        <v>0</v>
      </c>
      <c r="P67" s="67">
        <f t="shared" ref="P67" si="160">O67</f>
        <v>0</v>
      </c>
      <c r="Q67" s="67">
        <f t="shared" ref="Q67" si="161">P67</f>
        <v>0</v>
      </c>
      <c r="R67" s="67">
        <f t="shared" ref="R67" si="162">Q67</f>
        <v>0</v>
      </c>
      <c r="S67" s="67">
        <f t="shared" ref="S67" si="163">R67</f>
        <v>0</v>
      </c>
      <c r="T67" s="67">
        <f t="shared" ref="T67" si="164">S67</f>
        <v>0</v>
      </c>
      <c r="U67" s="67">
        <f t="shared" ref="U67" si="165">T67</f>
        <v>0</v>
      </c>
      <c r="V67" s="67">
        <f t="shared" ref="V67" si="166">U67</f>
        <v>0</v>
      </c>
      <c r="W67" s="67">
        <f t="shared" ref="W67" si="167">V67</f>
        <v>0</v>
      </c>
      <c r="X67" s="67">
        <f t="shared" ref="X67" si="168">W67</f>
        <v>0</v>
      </c>
      <c r="Y67" s="67">
        <f t="shared" ref="Y67" si="169">X67</f>
        <v>0</v>
      </c>
      <c r="Z67" s="67">
        <f t="shared" ref="Z67" si="170">Y67</f>
        <v>0</v>
      </c>
      <c r="AA67" s="67">
        <f t="shared" ref="AA67" si="171">Z67</f>
        <v>0</v>
      </c>
      <c r="AB67" s="67">
        <f t="shared" ref="AB67" si="172">AA67</f>
        <v>0</v>
      </c>
      <c r="AC67" s="67">
        <f t="shared" ref="AC67" si="173">AB67</f>
        <v>0</v>
      </c>
      <c r="AD67" s="67">
        <f t="shared" ref="AD67" si="174">AC67</f>
        <v>0</v>
      </c>
      <c r="AE67" s="67">
        <f t="shared" ref="AE67" si="175">AD67</f>
        <v>0</v>
      </c>
      <c r="AF67" s="67">
        <f t="shared" ref="AF67" si="176">AE67</f>
        <v>0</v>
      </c>
      <c r="AG67" s="67">
        <f t="shared" ref="AG67" si="177">AF67</f>
        <v>0</v>
      </c>
      <c r="AH67" s="67">
        <f t="shared" ref="AH67" si="178">AG67</f>
        <v>0</v>
      </c>
      <c r="AI67" s="67">
        <f t="shared" ref="AI67" si="179">AH67</f>
        <v>0</v>
      </c>
      <c r="AJ67" s="67">
        <f t="shared" ref="AJ67" si="180">AI67</f>
        <v>0</v>
      </c>
      <c r="AK67" s="67">
        <f t="shared" ref="AK67" si="181">AJ67</f>
        <v>0</v>
      </c>
      <c r="AL67" s="67">
        <f t="shared" ref="AL67" si="182">AK67</f>
        <v>0</v>
      </c>
      <c r="AM67" s="67">
        <f t="shared" ref="AM67" si="183">AL67</f>
        <v>0</v>
      </c>
      <c r="AN67" s="67">
        <f t="shared" ref="AN67" si="184">AM67</f>
        <v>0</v>
      </c>
      <c r="AO67" s="67">
        <f t="shared" ref="AO67" si="185">AN67</f>
        <v>0</v>
      </c>
      <c r="AP67" s="67">
        <f t="shared" ref="AP67" si="186">AO67</f>
        <v>0</v>
      </c>
      <c r="AQ67" s="67">
        <f t="shared" ref="AQ67" si="187">AP67</f>
        <v>0</v>
      </c>
      <c r="AR67" s="67">
        <f t="shared" ref="AR67" si="188">AQ67</f>
        <v>0</v>
      </c>
      <c r="AS67" s="67">
        <f t="shared" ref="AS67" si="189">AR67</f>
        <v>0</v>
      </c>
      <c r="AT67" s="67">
        <f t="shared" ref="AT67" si="190">AS67</f>
        <v>0</v>
      </c>
      <c r="AU67" s="67">
        <f t="shared" ref="AU67" si="191">AT67</f>
        <v>0</v>
      </c>
      <c r="AV67" s="67">
        <f t="shared" ref="AV67" si="192">AU67</f>
        <v>0</v>
      </c>
      <c r="AW67" s="67">
        <f t="shared" ref="AW67" si="193">AV67</f>
        <v>0</v>
      </c>
      <c r="AX67" s="67">
        <f t="shared" ref="AX67" si="194">AW67</f>
        <v>0</v>
      </c>
      <c r="AY67" s="67">
        <f t="shared" ref="AY67" si="195">AX67</f>
        <v>0</v>
      </c>
      <c r="AZ67" s="67">
        <f t="shared" ref="AZ67" si="196">AY67</f>
        <v>0</v>
      </c>
      <c r="BA67" s="67">
        <f t="shared" ref="BA67" si="197">AZ67</f>
        <v>0</v>
      </c>
      <c r="BB67" s="67">
        <f t="shared" ref="BB67" si="198">BA67</f>
        <v>0</v>
      </c>
      <c r="BC67" s="67">
        <f t="shared" ref="BC67" si="199">BB67</f>
        <v>0</v>
      </c>
      <c r="BD67" s="67">
        <f t="shared" ref="BD67" si="200">BC67</f>
        <v>0</v>
      </c>
      <c r="BE67" s="67">
        <f t="shared" ref="BE67" si="201">BD67</f>
        <v>0</v>
      </c>
      <c r="BF67" s="67">
        <f t="shared" ref="BF67" si="202">BE67</f>
        <v>0</v>
      </c>
      <c r="BG67" s="170"/>
      <c r="BH67" s="188">
        <f t="shared" si="153"/>
        <v>0</v>
      </c>
      <c r="BI67" s="188">
        <f t="shared" si="153"/>
        <v>0</v>
      </c>
      <c r="BJ67" s="188">
        <f t="shared" si="153"/>
        <v>0</v>
      </c>
      <c r="BK67" s="188">
        <f t="shared" si="153"/>
        <v>0</v>
      </c>
      <c r="BL67" s="188">
        <f t="shared" si="153"/>
        <v>0</v>
      </c>
      <c r="BM67" s="188">
        <f t="shared" si="153"/>
        <v>0</v>
      </c>
      <c r="BN67" s="188">
        <f t="shared" si="153"/>
        <v>0</v>
      </c>
      <c r="BO67" s="188">
        <f t="shared" si="153"/>
        <v>0</v>
      </c>
      <c r="BP67" s="188">
        <f t="shared" si="153"/>
        <v>0</v>
      </c>
      <c r="BQ67" s="188">
        <f t="shared" si="153"/>
        <v>0</v>
      </c>
      <c r="BR67" s="188">
        <f t="shared" si="153"/>
        <v>0</v>
      </c>
      <c r="BS67" s="188">
        <f t="shared" si="153"/>
        <v>0</v>
      </c>
      <c r="BT67" s="188">
        <f t="shared" si="153"/>
        <v>0</v>
      </c>
      <c r="BU67" s="188">
        <f t="shared" si="153"/>
        <v>0</v>
      </c>
      <c r="BV67" s="188">
        <f t="shared" si="153"/>
        <v>0</v>
      </c>
      <c r="BW67" s="188">
        <f t="shared" si="153"/>
        <v>0</v>
      </c>
      <c r="BY67" s="188">
        <f t="shared" si="154"/>
        <v>0</v>
      </c>
      <c r="BZ67" s="188">
        <f t="shared" si="154"/>
        <v>0</v>
      </c>
      <c r="CA67" s="188">
        <f t="shared" si="154"/>
        <v>0</v>
      </c>
      <c r="CB67" s="188">
        <f t="shared" si="154"/>
        <v>0</v>
      </c>
    </row>
    <row r="68" spans="2:80" s="124" customFormat="1" outlineLevel="1">
      <c r="B68" s="139" t="s">
        <v>393</v>
      </c>
      <c r="C68" s="63" t="str">
        <f>'Get Started'!$D$8</f>
        <v>$</v>
      </c>
      <c r="D68" s="26" t="s">
        <v>509</v>
      </c>
      <c r="E68" s="62"/>
      <c r="F68" s="62"/>
      <c r="G68" s="62"/>
      <c r="H68" s="62"/>
      <c r="I68" s="62"/>
      <c r="J68" s="62"/>
      <c r="K68" s="67">
        <f>J68</f>
        <v>0</v>
      </c>
      <c r="L68" s="62">
        <f ca="1">Forecast!L373</f>
        <v>0</v>
      </c>
      <c r="M68" s="62">
        <f ca="1">Forecast!M373</f>
        <v>0</v>
      </c>
      <c r="N68" s="62">
        <f ca="1">Forecast!N373</f>
        <v>0</v>
      </c>
      <c r="O68" s="62">
        <f ca="1">Forecast!O373</f>
        <v>0</v>
      </c>
      <c r="P68" s="62">
        <f ca="1">Forecast!P373</f>
        <v>0</v>
      </c>
      <c r="Q68" s="62">
        <f ca="1">Forecast!Q373</f>
        <v>0</v>
      </c>
      <c r="R68" s="62">
        <f ca="1">Forecast!R373</f>
        <v>0</v>
      </c>
      <c r="S68" s="62">
        <f ca="1">Forecast!S373</f>
        <v>0</v>
      </c>
      <c r="T68" s="62">
        <f ca="1">Forecast!T373</f>
        <v>0</v>
      </c>
      <c r="U68" s="62">
        <f ca="1">Forecast!U373</f>
        <v>0</v>
      </c>
      <c r="V68" s="62">
        <f ca="1">Forecast!V373</f>
        <v>0</v>
      </c>
      <c r="W68" s="62">
        <f ca="1">Forecast!W373</f>
        <v>0</v>
      </c>
      <c r="X68" s="62">
        <f ca="1">Forecast!X373</f>
        <v>0</v>
      </c>
      <c r="Y68" s="62">
        <f ca="1">Forecast!Y373</f>
        <v>0</v>
      </c>
      <c r="Z68" s="62">
        <f ca="1">Forecast!Z373</f>
        <v>0</v>
      </c>
      <c r="AA68" s="62">
        <f ca="1">Forecast!AA373</f>
        <v>0</v>
      </c>
      <c r="AB68" s="62">
        <f ca="1">Forecast!AB373</f>
        <v>0</v>
      </c>
      <c r="AC68" s="62">
        <f ca="1">Forecast!AC373</f>
        <v>0</v>
      </c>
      <c r="AD68" s="62">
        <f ca="1">Forecast!AD373</f>
        <v>0</v>
      </c>
      <c r="AE68" s="62">
        <f ca="1">Forecast!AE373</f>
        <v>0</v>
      </c>
      <c r="AF68" s="62">
        <f ca="1">Forecast!AF373</f>
        <v>0</v>
      </c>
      <c r="AG68" s="62">
        <f ca="1">Forecast!AG373</f>
        <v>0</v>
      </c>
      <c r="AH68" s="62">
        <f ca="1">Forecast!AH373</f>
        <v>0</v>
      </c>
      <c r="AI68" s="62">
        <f ca="1">Forecast!AI373</f>
        <v>0</v>
      </c>
      <c r="AJ68" s="62">
        <f ca="1">Forecast!AJ373</f>
        <v>0</v>
      </c>
      <c r="AK68" s="62">
        <f ca="1">Forecast!AK373</f>
        <v>0</v>
      </c>
      <c r="AL68" s="62">
        <f ca="1">Forecast!AL373</f>
        <v>0</v>
      </c>
      <c r="AM68" s="62">
        <f ca="1">Forecast!AM373</f>
        <v>0</v>
      </c>
      <c r="AN68" s="62">
        <f ca="1">Forecast!AN373</f>
        <v>0</v>
      </c>
      <c r="AO68" s="62">
        <f ca="1">Forecast!AO373</f>
        <v>0</v>
      </c>
      <c r="AP68" s="62">
        <f ca="1">Forecast!AP373</f>
        <v>0</v>
      </c>
      <c r="AQ68" s="62">
        <f ca="1">Forecast!AQ373</f>
        <v>0</v>
      </c>
      <c r="AR68" s="62">
        <f ca="1">Forecast!AR373</f>
        <v>0</v>
      </c>
      <c r="AS68" s="62">
        <f ca="1">Forecast!AS373</f>
        <v>0</v>
      </c>
      <c r="AT68" s="62">
        <f ca="1">Forecast!AT373</f>
        <v>0</v>
      </c>
      <c r="AU68" s="62">
        <f ca="1">Forecast!AU373</f>
        <v>0</v>
      </c>
      <c r="AV68" s="62">
        <f ca="1">Forecast!AV373</f>
        <v>0</v>
      </c>
      <c r="AW68" s="62">
        <f ca="1">Forecast!AW373</f>
        <v>0</v>
      </c>
      <c r="AX68" s="62">
        <f ca="1">Forecast!AX373</f>
        <v>0</v>
      </c>
      <c r="AY68" s="62">
        <f ca="1">Forecast!AY373</f>
        <v>0</v>
      </c>
      <c r="AZ68" s="62">
        <f ca="1">Forecast!AZ373</f>
        <v>0</v>
      </c>
      <c r="BA68" s="62">
        <f ca="1">Forecast!BA373</f>
        <v>0</v>
      </c>
      <c r="BB68" s="62">
        <f ca="1">Forecast!BB373</f>
        <v>0</v>
      </c>
      <c r="BC68" s="62">
        <f ca="1">Forecast!BC373</f>
        <v>0</v>
      </c>
      <c r="BD68" s="62">
        <f ca="1">Forecast!BD373</f>
        <v>0</v>
      </c>
      <c r="BE68" s="62">
        <f ca="1">Forecast!BE373</f>
        <v>0</v>
      </c>
      <c r="BF68" s="62">
        <f ca="1">Forecast!BF373</f>
        <v>0</v>
      </c>
      <c r="BH68" s="188">
        <f t="shared" ca="1" si="153"/>
        <v>0</v>
      </c>
      <c r="BI68" s="188">
        <f t="shared" ca="1" si="153"/>
        <v>0</v>
      </c>
      <c r="BJ68" s="188">
        <f t="shared" ca="1" si="153"/>
        <v>0</v>
      </c>
      <c r="BK68" s="188">
        <f t="shared" ca="1" si="153"/>
        <v>0</v>
      </c>
      <c r="BL68" s="188">
        <f t="shared" ca="1" si="153"/>
        <v>0</v>
      </c>
      <c r="BM68" s="188">
        <f t="shared" ca="1" si="153"/>
        <v>0</v>
      </c>
      <c r="BN68" s="188">
        <f t="shared" ca="1" si="153"/>
        <v>0</v>
      </c>
      <c r="BO68" s="188">
        <f t="shared" ca="1" si="153"/>
        <v>0</v>
      </c>
      <c r="BP68" s="188">
        <f t="shared" ca="1" si="153"/>
        <v>0</v>
      </c>
      <c r="BQ68" s="188">
        <f t="shared" ca="1" si="153"/>
        <v>0</v>
      </c>
      <c r="BR68" s="188">
        <f t="shared" ca="1" si="153"/>
        <v>0</v>
      </c>
      <c r="BS68" s="188">
        <f t="shared" ca="1" si="153"/>
        <v>0</v>
      </c>
      <c r="BT68" s="188">
        <f t="shared" ca="1" si="153"/>
        <v>0</v>
      </c>
      <c r="BU68" s="188">
        <f t="shared" ca="1" si="153"/>
        <v>0</v>
      </c>
      <c r="BV68" s="188">
        <f t="shared" ca="1" si="153"/>
        <v>0</v>
      </c>
      <c r="BW68" s="188">
        <f t="shared" ca="1" si="153"/>
        <v>0</v>
      </c>
      <c r="BY68" s="188">
        <f t="shared" ca="1" si="154"/>
        <v>0</v>
      </c>
      <c r="BZ68" s="188">
        <f t="shared" ca="1" si="154"/>
        <v>0</v>
      </c>
      <c r="CA68" s="188">
        <f t="shared" ca="1" si="154"/>
        <v>0</v>
      </c>
      <c r="CB68" s="188">
        <f t="shared" ca="1" si="154"/>
        <v>0</v>
      </c>
    </row>
    <row r="69" spans="2:80" s="124" customFormat="1" outlineLevel="1">
      <c r="B69" s="139" t="s">
        <v>394</v>
      </c>
      <c r="C69" s="63" t="str">
        <f>'Get Started'!$D$8</f>
        <v>$</v>
      </c>
      <c r="D69" s="26" t="s">
        <v>510</v>
      </c>
      <c r="E69" s="62"/>
      <c r="F69" s="62"/>
      <c r="G69" s="62"/>
      <c r="H69" s="62"/>
      <c r="I69" s="62"/>
      <c r="J69" s="62"/>
      <c r="K69" s="67">
        <f>J69</f>
        <v>0</v>
      </c>
      <c r="L69" s="62">
        <f ca="1">Forecast!L380</f>
        <v>0</v>
      </c>
      <c r="M69" s="62">
        <f ca="1">Forecast!M380</f>
        <v>0</v>
      </c>
      <c r="N69" s="62">
        <f ca="1">Forecast!N380</f>
        <v>0</v>
      </c>
      <c r="O69" s="62">
        <f ca="1">Forecast!O380</f>
        <v>0</v>
      </c>
      <c r="P69" s="62">
        <f ca="1">Forecast!P380</f>
        <v>0</v>
      </c>
      <c r="Q69" s="62">
        <f ca="1">Forecast!Q380</f>
        <v>0</v>
      </c>
      <c r="R69" s="62">
        <f ca="1">Forecast!R380</f>
        <v>0</v>
      </c>
      <c r="S69" s="62">
        <f ca="1">Forecast!S380</f>
        <v>0</v>
      </c>
      <c r="T69" s="62">
        <f ca="1">Forecast!T380</f>
        <v>0</v>
      </c>
      <c r="U69" s="62">
        <f ca="1">Forecast!U380</f>
        <v>0</v>
      </c>
      <c r="V69" s="62">
        <f ca="1">Forecast!V380</f>
        <v>0</v>
      </c>
      <c r="W69" s="62">
        <f ca="1">Forecast!W380</f>
        <v>0</v>
      </c>
      <c r="X69" s="62">
        <f ca="1">Forecast!X380</f>
        <v>0</v>
      </c>
      <c r="Y69" s="62">
        <f ca="1">Forecast!Y380</f>
        <v>0</v>
      </c>
      <c r="Z69" s="62">
        <f ca="1">Forecast!Z380</f>
        <v>0</v>
      </c>
      <c r="AA69" s="62">
        <f ca="1">Forecast!AA380</f>
        <v>0</v>
      </c>
      <c r="AB69" s="62">
        <f ca="1">Forecast!AB380</f>
        <v>0</v>
      </c>
      <c r="AC69" s="62">
        <f ca="1">Forecast!AC380</f>
        <v>0</v>
      </c>
      <c r="AD69" s="62">
        <f ca="1">Forecast!AD380</f>
        <v>0</v>
      </c>
      <c r="AE69" s="62">
        <f ca="1">Forecast!AE380</f>
        <v>0</v>
      </c>
      <c r="AF69" s="62">
        <f ca="1">Forecast!AF380</f>
        <v>0</v>
      </c>
      <c r="AG69" s="62">
        <f ca="1">Forecast!AG380</f>
        <v>0</v>
      </c>
      <c r="AH69" s="62">
        <f ca="1">Forecast!AH380</f>
        <v>0</v>
      </c>
      <c r="AI69" s="62">
        <f ca="1">Forecast!AI380</f>
        <v>0</v>
      </c>
      <c r="AJ69" s="62">
        <f ca="1">Forecast!AJ380</f>
        <v>0</v>
      </c>
      <c r="AK69" s="62">
        <f ca="1">Forecast!AK380</f>
        <v>0</v>
      </c>
      <c r="AL69" s="62">
        <f ca="1">Forecast!AL380</f>
        <v>0</v>
      </c>
      <c r="AM69" s="62">
        <f ca="1">Forecast!AM380</f>
        <v>0</v>
      </c>
      <c r="AN69" s="62">
        <f ca="1">Forecast!AN380</f>
        <v>0</v>
      </c>
      <c r="AO69" s="62">
        <f ca="1">Forecast!AO380</f>
        <v>0</v>
      </c>
      <c r="AP69" s="62">
        <f ca="1">Forecast!AP380</f>
        <v>0</v>
      </c>
      <c r="AQ69" s="62">
        <f ca="1">Forecast!AQ380</f>
        <v>0</v>
      </c>
      <c r="AR69" s="62">
        <f ca="1">Forecast!AR380</f>
        <v>0</v>
      </c>
      <c r="AS69" s="62">
        <f ca="1">Forecast!AS380</f>
        <v>0</v>
      </c>
      <c r="AT69" s="62">
        <f ca="1">Forecast!AT380</f>
        <v>0</v>
      </c>
      <c r="AU69" s="62">
        <f ca="1">Forecast!AU380</f>
        <v>0</v>
      </c>
      <c r="AV69" s="62">
        <f ca="1">Forecast!AV380</f>
        <v>0</v>
      </c>
      <c r="AW69" s="62">
        <f ca="1">Forecast!AW380</f>
        <v>0</v>
      </c>
      <c r="AX69" s="62">
        <f ca="1">Forecast!AX380</f>
        <v>0</v>
      </c>
      <c r="AY69" s="62">
        <f ca="1">Forecast!AY380</f>
        <v>0</v>
      </c>
      <c r="AZ69" s="62">
        <f ca="1">Forecast!AZ380</f>
        <v>0</v>
      </c>
      <c r="BA69" s="62">
        <f ca="1">Forecast!BA380</f>
        <v>0</v>
      </c>
      <c r="BB69" s="62">
        <f ca="1">Forecast!BB380</f>
        <v>0</v>
      </c>
      <c r="BC69" s="62">
        <f ca="1">Forecast!BC380</f>
        <v>0</v>
      </c>
      <c r="BD69" s="62">
        <f ca="1">Forecast!BD380</f>
        <v>0</v>
      </c>
      <c r="BE69" s="62">
        <f ca="1">Forecast!BE380</f>
        <v>0</v>
      </c>
      <c r="BF69" s="62">
        <f ca="1">Forecast!BF380</f>
        <v>0</v>
      </c>
      <c r="BH69" s="188">
        <f t="shared" ca="1" si="153"/>
        <v>0</v>
      </c>
      <c r="BI69" s="188">
        <f t="shared" ca="1" si="153"/>
        <v>0</v>
      </c>
      <c r="BJ69" s="188">
        <f t="shared" ca="1" si="153"/>
        <v>0</v>
      </c>
      <c r="BK69" s="188">
        <f t="shared" ca="1" si="153"/>
        <v>0</v>
      </c>
      <c r="BL69" s="188">
        <f t="shared" ca="1" si="153"/>
        <v>0</v>
      </c>
      <c r="BM69" s="188">
        <f t="shared" ca="1" si="153"/>
        <v>0</v>
      </c>
      <c r="BN69" s="188">
        <f t="shared" ca="1" si="153"/>
        <v>0</v>
      </c>
      <c r="BO69" s="188">
        <f t="shared" ca="1" si="153"/>
        <v>0</v>
      </c>
      <c r="BP69" s="188">
        <f t="shared" ca="1" si="153"/>
        <v>0</v>
      </c>
      <c r="BQ69" s="188">
        <f t="shared" ca="1" si="153"/>
        <v>0</v>
      </c>
      <c r="BR69" s="188">
        <f t="shared" ca="1" si="153"/>
        <v>0</v>
      </c>
      <c r="BS69" s="188">
        <f t="shared" ca="1" si="153"/>
        <v>0</v>
      </c>
      <c r="BT69" s="188">
        <f t="shared" ca="1" si="153"/>
        <v>0</v>
      </c>
      <c r="BU69" s="188">
        <f t="shared" ca="1" si="153"/>
        <v>0</v>
      </c>
      <c r="BV69" s="188">
        <f t="shared" ca="1" si="153"/>
        <v>0</v>
      </c>
      <c r="BW69" s="188">
        <f t="shared" ca="1" si="153"/>
        <v>0</v>
      </c>
      <c r="BY69" s="188">
        <f t="shared" ca="1" si="154"/>
        <v>0</v>
      </c>
      <c r="BZ69" s="188">
        <f t="shared" ca="1" si="154"/>
        <v>0</v>
      </c>
      <c r="CA69" s="188">
        <f t="shared" ca="1" si="154"/>
        <v>0</v>
      </c>
      <c r="CB69" s="188">
        <f t="shared" ca="1" si="154"/>
        <v>0</v>
      </c>
    </row>
    <row r="70" spans="2:80" s="124" customFormat="1" outlineLevel="1">
      <c r="B70" s="139" t="s">
        <v>395</v>
      </c>
      <c r="C70" s="63" t="str">
        <f>'Get Started'!$D$8</f>
        <v>$</v>
      </c>
      <c r="D70" s="3" t="s">
        <v>511</v>
      </c>
      <c r="E70" s="62"/>
      <c r="F70" s="62"/>
      <c r="G70" s="62"/>
      <c r="H70" s="62"/>
      <c r="I70" s="62"/>
      <c r="J70" s="62"/>
      <c r="K70" s="67">
        <f>J70</f>
        <v>0</v>
      </c>
      <c r="L70" s="67">
        <f t="shared" ref="L70:BF70" si="203">K70</f>
        <v>0</v>
      </c>
      <c r="M70" s="67">
        <f t="shared" si="203"/>
        <v>0</v>
      </c>
      <c r="N70" s="67">
        <f t="shared" si="203"/>
        <v>0</v>
      </c>
      <c r="O70" s="67">
        <f t="shared" si="203"/>
        <v>0</v>
      </c>
      <c r="P70" s="67">
        <f t="shared" si="203"/>
        <v>0</v>
      </c>
      <c r="Q70" s="67">
        <f t="shared" si="203"/>
        <v>0</v>
      </c>
      <c r="R70" s="67">
        <f t="shared" si="203"/>
        <v>0</v>
      </c>
      <c r="S70" s="67">
        <f t="shared" si="203"/>
        <v>0</v>
      </c>
      <c r="T70" s="67">
        <f t="shared" si="203"/>
        <v>0</v>
      </c>
      <c r="U70" s="67">
        <f t="shared" si="203"/>
        <v>0</v>
      </c>
      <c r="V70" s="67">
        <f t="shared" si="203"/>
        <v>0</v>
      </c>
      <c r="W70" s="67">
        <f t="shared" si="203"/>
        <v>0</v>
      </c>
      <c r="X70" s="67">
        <f t="shared" si="203"/>
        <v>0</v>
      </c>
      <c r="Y70" s="67">
        <f t="shared" si="203"/>
        <v>0</v>
      </c>
      <c r="Z70" s="67">
        <f t="shared" si="203"/>
        <v>0</v>
      </c>
      <c r="AA70" s="67">
        <f t="shared" si="203"/>
        <v>0</v>
      </c>
      <c r="AB70" s="67">
        <f t="shared" si="203"/>
        <v>0</v>
      </c>
      <c r="AC70" s="67">
        <f t="shared" si="203"/>
        <v>0</v>
      </c>
      <c r="AD70" s="67">
        <f t="shared" si="203"/>
        <v>0</v>
      </c>
      <c r="AE70" s="67">
        <f t="shared" si="203"/>
        <v>0</v>
      </c>
      <c r="AF70" s="67">
        <f t="shared" si="203"/>
        <v>0</v>
      </c>
      <c r="AG70" s="67">
        <f t="shared" si="203"/>
        <v>0</v>
      </c>
      <c r="AH70" s="67">
        <f t="shared" si="203"/>
        <v>0</v>
      </c>
      <c r="AI70" s="67">
        <f t="shared" si="203"/>
        <v>0</v>
      </c>
      <c r="AJ70" s="67">
        <f t="shared" si="203"/>
        <v>0</v>
      </c>
      <c r="AK70" s="67">
        <f t="shared" si="203"/>
        <v>0</v>
      </c>
      <c r="AL70" s="67">
        <f t="shared" si="203"/>
        <v>0</v>
      </c>
      <c r="AM70" s="67">
        <f t="shared" si="203"/>
        <v>0</v>
      </c>
      <c r="AN70" s="67">
        <f t="shared" si="203"/>
        <v>0</v>
      </c>
      <c r="AO70" s="67">
        <f t="shared" si="203"/>
        <v>0</v>
      </c>
      <c r="AP70" s="67">
        <f t="shared" si="203"/>
        <v>0</v>
      </c>
      <c r="AQ70" s="67">
        <f t="shared" si="203"/>
        <v>0</v>
      </c>
      <c r="AR70" s="67">
        <f t="shared" si="203"/>
        <v>0</v>
      </c>
      <c r="AS70" s="67">
        <f t="shared" si="203"/>
        <v>0</v>
      </c>
      <c r="AT70" s="67">
        <f t="shared" si="203"/>
        <v>0</v>
      </c>
      <c r="AU70" s="67">
        <f t="shared" si="203"/>
        <v>0</v>
      </c>
      <c r="AV70" s="67">
        <f t="shared" si="203"/>
        <v>0</v>
      </c>
      <c r="AW70" s="67">
        <f t="shared" si="203"/>
        <v>0</v>
      </c>
      <c r="AX70" s="67">
        <f t="shared" si="203"/>
        <v>0</v>
      </c>
      <c r="AY70" s="67">
        <f t="shared" si="203"/>
        <v>0</v>
      </c>
      <c r="AZ70" s="67">
        <f t="shared" si="203"/>
        <v>0</v>
      </c>
      <c r="BA70" s="67">
        <f t="shared" si="203"/>
        <v>0</v>
      </c>
      <c r="BB70" s="67">
        <f t="shared" si="203"/>
        <v>0</v>
      </c>
      <c r="BC70" s="67">
        <f t="shared" si="203"/>
        <v>0</v>
      </c>
      <c r="BD70" s="67">
        <f t="shared" si="203"/>
        <v>0</v>
      </c>
      <c r="BE70" s="67">
        <f t="shared" si="203"/>
        <v>0</v>
      </c>
      <c r="BF70" s="67">
        <f t="shared" si="203"/>
        <v>0</v>
      </c>
      <c r="BH70" s="188">
        <f t="shared" si="153"/>
        <v>0</v>
      </c>
      <c r="BI70" s="188">
        <f t="shared" si="153"/>
        <v>0</v>
      </c>
      <c r="BJ70" s="188">
        <f t="shared" si="153"/>
        <v>0</v>
      </c>
      <c r="BK70" s="188">
        <f t="shared" si="153"/>
        <v>0</v>
      </c>
      <c r="BL70" s="188">
        <f t="shared" si="153"/>
        <v>0</v>
      </c>
      <c r="BM70" s="188">
        <f t="shared" si="153"/>
        <v>0</v>
      </c>
      <c r="BN70" s="188">
        <f t="shared" si="153"/>
        <v>0</v>
      </c>
      <c r="BO70" s="188">
        <f t="shared" si="153"/>
        <v>0</v>
      </c>
      <c r="BP70" s="188">
        <f t="shared" si="153"/>
        <v>0</v>
      </c>
      <c r="BQ70" s="188">
        <f t="shared" si="153"/>
        <v>0</v>
      </c>
      <c r="BR70" s="188">
        <f t="shared" si="153"/>
        <v>0</v>
      </c>
      <c r="BS70" s="188">
        <f t="shared" si="153"/>
        <v>0</v>
      </c>
      <c r="BT70" s="188">
        <f t="shared" si="153"/>
        <v>0</v>
      </c>
      <c r="BU70" s="188">
        <f t="shared" si="153"/>
        <v>0</v>
      </c>
      <c r="BV70" s="188">
        <f t="shared" si="153"/>
        <v>0</v>
      </c>
      <c r="BW70" s="188">
        <f t="shared" si="153"/>
        <v>0</v>
      </c>
      <c r="BY70" s="188">
        <f t="shared" si="154"/>
        <v>0</v>
      </c>
      <c r="BZ70" s="188">
        <f t="shared" si="154"/>
        <v>0</v>
      </c>
      <c r="CA70" s="188">
        <f t="shared" si="154"/>
        <v>0</v>
      </c>
      <c r="CB70" s="188">
        <f t="shared" si="154"/>
        <v>0</v>
      </c>
    </row>
    <row r="71" spans="2:80" s="124" customFormat="1" outlineLevel="1">
      <c r="B71" s="139" t="s">
        <v>396</v>
      </c>
      <c r="C71" s="63" t="str">
        <f>'Get Started'!$D$8</f>
        <v>$</v>
      </c>
      <c r="D71" s="62" t="s">
        <v>618</v>
      </c>
      <c r="E71" s="62"/>
      <c r="F71" s="62"/>
      <c r="G71" s="62"/>
      <c r="H71" s="62"/>
      <c r="I71" s="62"/>
      <c r="J71" s="62"/>
      <c r="K71" s="65">
        <f>SUM(K63:K70)</f>
        <v>0</v>
      </c>
      <c r="L71" s="65">
        <f t="shared" ref="L71:BF71" ca="1" si="204">SUM(L63:L70)</f>
        <v>0</v>
      </c>
      <c r="M71" s="65">
        <f t="shared" ca="1" si="204"/>
        <v>0</v>
      </c>
      <c r="N71" s="65">
        <f t="shared" ca="1" si="204"/>
        <v>0</v>
      </c>
      <c r="O71" s="65">
        <f t="shared" ca="1" si="204"/>
        <v>0</v>
      </c>
      <c r="P71" s="65">
        <f t="shared" ca="1" si="204"/>
        <v>0</v>
      </c>
      <c r="Q71" s="65">
        <f t="shared" ca="1" si="204"/>
        <v>0</v>
      </c>
      <c r="R71" s="65">
        <f t="shared" ca="1" si="204"/>
        <v>0</v>
      </c>
      <c r="S71" s="65">
        <f t="shared" ca="1" si="204"/>
        <v>0</v>
      </c>
      <c r="T71" s="65">
        <f t="shared" ca="1" si="204"/>
        <v>0</v>
      </c>
      <c r="U71" s="65">
        <f t="shared" ca="1" si="204"/>
        <v>0</v>
      </c>
      <c r="V71" s="65">
        <f t="shared" ca="1" si="204"/>
        <v>0</v>
      </c>
      <c r="W71" s="65">
        <f t="shared" ca="1" si="204"/>
        <v>0</v>
      </c>
      <c r="X71" s="65">
        <f t="shared" ca="1" si="204"/>
        <v>0</v>
      </c>
      <c r="Y71" s="65">
        <f t="shared" ca="1" si="204"/>
        <v>0</v>
      </c>
      <c r="Z71" s="65">
        <f t="shared" ca="1" si="204"/>
        <v>0</v>
      </c>
      <c r="AA71" s="65">
        <f t="shared" ca="1" si="204"/>
        <v>0</v>
      </c>
      <c r="AB71" s="65">
        <f t="shared" ca="1" si="204"/>
        <v>0</v>
      </c>
      <c r="AC71" s="65">
        <f t="shared" ca="1" si="204"/>
        <v>0</v>
      </c>
      <c r="AD71" s="65">
        <f t="shared" ca="1" si="204"/>
        <v>0</v>
      </c>
      <c r="AE71" s="65">
        <f t="shared" ca="1" si="204"/>
        <v>0</v>
      </c>
      <c r="AF71" s="65">
        <f t="shared" ca="1" si="204"/>
        <v>0</v>
      </c>
      <c r="AG71" s="65">
        <f t="shared" ca="1" si="204"/>
        <v>0</v>
      </c>
      <c r="AH71" s="65">
        <f t="shared" ca="1" si="204"/>
        <v>0</v>
      </c>
      <c r="AI71" s="65">
        <f t="shared" ca="1" si="204"/>
        <v>0</v>
      </c>
      <c r="AJ71" s="65">
        <f t="shared" ca="1" si="204"/>
        <v>0</v>
      </c>
      <c r="AK71" s="65">
        <f t="shared" ca="1" si="204"/>
        <v>0</v>
      </c>
      <c r="AL71" s="65">
        <f t="shared" ca="1" si="204"/>
        <v>0</v>
      </c>
      <c r="AM71" s="65">
        <f t="shared" ca="1" si="204"/>
        <v>0</v>
      </c>
      <c r="AN71" s="65">
        <f t="shared" ca="1" si="204"/>
        <v>0</v>
      </c>
      <c r="AO71" s="65">
        <f t="shared" ca="1" si="204"/>
        <v>0</v>
      </c>
      <c r="AP71" s="65">
        <f t="shared" ca="1" si="204"/>
        <v>0</v>
      </c>
      <c r="AQ71" s="65">
        <f t="shared" ca="1" si="204"/>
        <v>0</v>
      </c>
      <c r="AR71" s="65">
        <f t="shared" ca="1" si="204"/>
        <v>0</v>
      </c>
      <c r="AS71" s="65">
        <f t="shared" ca="1" si="204"/>
        <v>0</v>
      </c>
      <c r="AT71" s="65">
        <f t="shared" ca="1" si="204"/>
        <v>0</v>
      </c>
      <c r="AU71" s="65">
        <f t="shared" ca="1" si="204"/>
        <v>0</v>
      </c>
      <c r="AV71" s="65">
        <f t="shared" ca="1" si="204"/>
        <v>0</v>
      </c>
      <c r="AW71" s="65">
        <f t="shared" ca="1" si="204"/>
        <v>0</v>
      </c>
      <c r="AX71" s="65">
        <f t="shared" ca="1" si="204"/>
        <v>0</v>
      </c>
      <c r="AY71" s="65">
        <f t="shared" ca="1" si="204"/>
        <v>0</v>
      </c>
      <c r="AZ71" s="65">
        <f t="shared" ca="1" si="204"/>
        <v>0</v>
      </c>
      <c r="BA71" s="65">
        <f t="shared" ca="1" si="204"/>
        <v>0</v>
      </c>
      <c r="BB71" s="65">
        <f t="shared" ca="1" si="204"/>
        <v>0</v>
      </c>
      <c r="BC71" s="65">
        <f t="shared" ca="1" si="204"/>
        <v>0</v>
      </c>
      <c r="BD71" s="65">
        <f t="shared" ca="1" si="204"/>
        <v>0</v>
      </c>
      <c r="BE71" s="65">
        <f t="shared" ca="1" si="204"/>
        <v>0</v>
      </c>
      <c r="BF71" s="65">
        <f t="shared" ca="1" si="204"/>
        <v>0</v>
      </c>
      <c r="BH71" s="188">
        <f t="shared" ca="1" si="153"/>
        <v>0</v>
      </c>
      <c r="BI71" s="188">
        <f t="shared" ca="1" si="153"/>
        <v>0</v>
      </c>
      <c r="BJ71" s="188">
        <f t="shared" ca="1" si="153"/>
        <v>0</v>
      </c>
      <c r="BK71" s="188">
        <f t="shared" ca="1" si="153"/>
        <v>0</v>
      </c>
      <c r="BL71" s="188">
        <f t="shared" ca="1" si="153"/>
        <v>0</v>
      </c>
      <c r="BM71" s="188">
        <f t="shared" ca="1" si="153"/>
        <v>0</v>
      </c>
      <c r="BN71" s="188">
        <f t="shared" ca="1" si="153"/>
        <v>0</v>
      </c>
      <c r="BO71" s="188">
        <f t="shared" ca="1" si="153"/>
        <v>0</v>
      </c>
      <c r="BP71" s="188">
        <f t="shared" ca="1" si="153"/>
        <v>0</v>
      </c>
      <c r="BQ71" s="188">
        <f t="shared" ca="1" si="153"/>
        <v>0</v>
      </c>
      <c r="BR71" s="188">
        <f t="shared" ca="1" si="153"/>
        <v>0</v>
      </c>
      <c r="BS71" s="188">
        <f t="shared" ca="1" si="153"/>
        <v>0</v>
      </c>
      <c r="BT71" s="188">
        <f t="shared" ca="1" si="153"/>
        <v>0</v>
      </c>
      <c r="BU71" s="188">
        <f t="shared" ca="1" si="153"/>
        <v>0</v>
      </c>
      <c r="BV71" s="188">
        <f t="shared" ca="1" si="153"/>
        <v>0</v>
      </c>
      <c r="BW71" s="188">
        <f t="shared" ca="1" si="153"/>
        <v>0</v>
      </c>
      <c r="BY71" s="188">
        <f t="shared" ca="1" si="154"/>
        <v>0</v>
      </c>
      <c r="BZ71" s="188">
        <f t="shared" ca="1" si="154"/>
        <v>0</v>
      </c>
      <c r="CA71" s="188">
        <f t="shared" ca="1" si="154"/>
        <v>0</v>
      </c>
      <c r="CB71" s="188">
        <f t="shared" ca="1" si="154"/>
        <v>0</v>
      </c>
    </row>
    <row r="72" spans="2:80" s="124" customFormat="1" outlineLevel="1">
      <c r="B72" s="139"/>
      <c r="C72" s="63"/>
      <c r="D72" s="62"/>
      <c r="E72" s="62"/>
      <c r="F72" s="62"/>
      <c r="G72" s="62"/>
      <c r="H72" s="62"/>
      <c r="I72" s="62"/>
      <c r="J72" s="62"/>
      <c r="K72" s="62"/>
      <c r="L72" s="62"/>
      <c r="M72" s="62"/>
      <c r="N72" s="62"/>
      <c r="O72" s="62"/>
      <c r="P72" s="62"/>
      <c r="Q72" s="62"/>
      <c r="R72" s="62"/>
      <c r="S72" s="62"/>
      <c r="T72" s="62"/>
      <c r="U72" s="62"/>
      <c r="V72" s="62"/>
      <c r="W72" s="62"/>
      <c r="X72" s="62"/>
      <c r="Y72" s="62"/>
      <c r="Z72" s="62"/>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c r="BE72" s="62"/>
      <c r="BF72" s="62"/>
    </row>
    <row r="73" spans="2:80" s="124" customFormat="1" outlineLevel="1">
      <c r="B73" s="139" t="s">
        <v>397</v>
      </c>
      <c r="C73" s="63"/>
      <c r="D73" s="62"/>
      <c r="E73" s="62"/>
      <c r="F73" s="62"/>
      <c r="G73" s="62"/>
      <c r="H73" s="62"/>
      <c r="I73" s="62"/>
      <c r="J73" s="62"/>
      <c r="K73" s="62"/>
      <c r="L73" s="62"/>
      <c r="M73" s="62"/>
      <c r="N73" s="62"/>
      <c r="O73" s="62"/>
      <c r="P73" s="62"/>
      <c r="Q73" s="62"/>
      <c r="R73" s="62"/>
      <c r="S73" s="62"/>
      <c r="T73" s="62"/>
      <c r="U73" s="62"/>
      <c r="V73" s="62"/>
      <c r="W73" s="62"/>
      <c r="X73" s="62"/>
      <c r="Y73" s="62"/>
      <c r="Z73" s="62"/>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c r="BB73" s="62"/>
      <c r="BC73" s="62"/>
      <c r="BD73" s="62"/>
      <c r="BE73" s="62"/>
      <c r="BF73" s="62"/>
    </row>
    <row r="74" spans="2:80" s="124" customFormat="1" outlineLevel="1">
      <c r="B74" s="139" t="s">
        <v>398</v>
      </c>
      <c r="C74" s="69" t="str">
        <f>'Get Started'!$D$8</f>
        <v>$</v>
      </c>
      <c r="D74" s="139" t="s">
        <v>399</v>
      </c>
      <c r="E74" s="62"/>
      <c r="F74" s="62"/>
      <c r="G74" s="62"/>
      <c r="H74" s="62"/>
      <c r="I74" s="62"/>
      <c r="J74" s="62"/>
      <c r="K74" s="67">
        <v>0</v>
      </c>
      <c r="L74" s="62">
        <f>Forecast!L393</f>
        <v>0</v>
      </c>
      <c r="M74" s="62">
        <f>Forecast!M393</f>
        <v>0</v>
      </c>
      <c r="N74" s="62">
        <f>Forecast!N393</f>
        <v>0</v>
      </c>
      <c r="O74" s="62">
        <f>Forecast!O393</f>
        <v>0</v>
      </c>
      <c r="P74" s="62">
        <f>Forecast!P393</f>
        <v>0</v>
      </c>
      <c r="Q74" s="62">
        <f>Forecast!Q393</f>
        <v>0</v>
      </c>
      <c r="R74" s="62">
        <f>Forecast!R393</f>
        <v>0</v>
      </c>
      <c r="S74" s="62">
        <f>Forecast!S393</f>
        <v>0</v>
      </c>
      <c r="T74" s="62">
        <f>Forecast!T393</f>
        <v>0</v>
      </c>
      <c r="U74" s="62">
        <f>Forecast!U393</f>
        <v>0</v>
      </c>
      <c r="V74" s="62">
        <f>Forecast!V393</f>
        <v>0</v>
      </c>
      <c r="W74" s="62">
        <f>Forecast!W393</f>
        <v>0</v>
      </c>
      <c r="X74" s="62">
        <f>Forecast!X393</f>
        <v>0</v>
      </c>
      <c r="Y74" s="62">
        <f>Forecast!Y393</f>
        <v>0</v>
      </c>
      <c r="Z74" s="62">
        <f>Forecast!Z393</f>
        <v>0</v>
      </c>
      <c r="AA74" s="62">
        <f>Forecast!AA393</f>
        <v>0</v>
      </c>
      <c r="AB74" s="62">
        <f>Forecast!AB393</f>
        <v>0</v>
      </c>
      <c r="AC74" s="62">
        <f>Forecast!AC393</f>
        <v>0</v>
      </c>
      <c r="AD74" s="62">
        <f>Forecast!AD393</f>
        <v>0</v>
      </c>
      <c r="AE74" s="62">
        <f>Forecast!AE393</f>
        <v>0</v>
      </c>
      <c r="AF74" s="62">
        <f>Forecast!AF393</f>
        <v>0</v>
      </c>
      <c r="AG74" s="62">
        <f>Forecast!AG393</f>
        <v>0</v>
      </c>
      <c r="AH74" s="62">
        <f>Forecast!AH393</f>
        <v>0</v>
      </c>
      <c r="AI74" s="62">
        <f>Forecast!AI393</f>
        <v>0</v>
      </c>
      <c r="AJ74" s="62">
        <f>Forecast!AJ393</f>
        <v>0</v>
      </c>
      <c r="AK74" s="62">
        <f>Forecast!AK393</f>
        <v>0</v>
      </c>
      <c r="AL74" s="62">
        <f>Forecast!AL393</f>
        <v>0</v>
      </c>
      <c r="AM74" s="62">
        <f>Forecast!AM393</f>
        <v>0</v>
      </c>
      <c r="AN74" s="62">
        <f>Forecast!AN393</f>
        <v>0</v>
      </c>
      <c r="AO74" s="62">
        <f>Forecast!AO393</f>
        <v>0</v>
      </c>
      <c r="AP74" s="62">
        <f>Forecast!AP393</f>
        <v>0</v>
      </c>
      <c r="AQ74" s="62">
        <f>Forecast!AQ393</f>
        <v>0</v>
      </c>
      <c r="AR74" s="62">
        <f>Forecast!AR393</f>
        <v>0</v>
      </c>
      <c r="AS74" s="62">
        <f>Forecast!AS393</f>
        <v>0</v>
      </c>
      <c r="AT74" s="62">
        <f>Forecast!AT393</f>
        <v>0</v>
      </c>
      <c r="AU74" s="62">
        <f>Forecast!AU393</f>
        <v>0</v>
      </c>
      <c r="AV74" s="62">
        <f>Forecast!AV393</f>
        <v>0</v>
      </c>
      <c r="AW74" s="62">
        <f>Forecast!AW393</f>
        <v>0</v>
      </c>
      <c r="AX74" s="62">
        <f>Forecast!AX393</f>
        <v>0</v>
      </c>
      <c r="AY74" s="62">
        <f>Forecast!AY393</f>
        <v>0</v>
      </c>
      <c r="AZ74" s="62">
        <f>Forecast!AZ393</f>
        <v>0</v>
      </c>
      <c r="BA74" s="62">
        <f>Forecast!BA393</f>
        <v>0</v>
      </c>
      <c r="BB74" s="62">
        <f>Forecast!BB393</f>
        <v>0</v>
      </c>
      <c r="BC74" s="62">
        <f>Forecast!BC393</f>
        <v>0</v>
      </c>
      <c r="BD74" s="62">
        <f>Forecast!BD393</f>
        <v>0</v>
      </c>
      <c r="BE74" s="62">
        <f>Forecast!BE393</f>
        <v>0</v>
      </c>
      <c r="BF74" s="62">
        <f>Forecast!BF393</f>
        <v>0</v>
      </c>
      <c r="BH74" s="188">
        <f t="shared" ref="BH74:BW78" si="205">INDEX($L74:$BF74,1,MATCH(BH$5,$L$5:$BF$5,0))</f>
        <v>0</v>
      </c>
      <c r="BI74" s="188">
        <f t="shared" si="205"/>
        <v>0</v>
      </c>
      <c r="BJ74" s="188">
        <f t="shared" si="205"/>
        <v>0</v>
      </c>
      <c r="BK74" s="188">
        <f t="shared" si="205"/>
        <v>0</v>
      </c>
      <c r="BL74" s="188">
        <f t="shared" si="205"/>
        <v>0</v>
      </c>
      <c r="BM74" s="188">
        <f t="shared" si="205"/>
        <v>0</v>
      </c>
      <c r="BN74" s="188">
        <f t="shared" si="205"/>
        <v>0</v>
      </c>
      <c r="BO74" s="188">
        <f t="shared" si="205"/>
        <v>0</v>
      </c>
      <c r="BP74" s="188">
        <f t="shared" si="205"/>
        <v>0</v>
      </c>
      <c r="BQ74" s="188">
        <f t="shared" si="205"/>
        <v>0</v>
      </c>
      <c r="BR74" s="188">
        <f t="shared" si="205"/>
        <v>0</v>
      </c>
      <c r="BS74" s="188">
        <f t="shared" si="205"/>
        <v>0</v>
      </c>
      <c r="BT74" s="188">
        <f t="shared" si="205"/>
        <v>0</v>
      </c>
      <c r="BU74" s="188">
        <f t="shared" si="205"/>
        <v>0</v>
      </c>
      <c r="BV74" s="188">
        <f t="shared" si="205"/>
        <v>0</v>
      </c>
      <c r="BW74" s="188">
        <f t="shared" si="205"/>
        <v>0</v>
      </c>
      <c r="BY74" s="188">
        <f t="shared" ref="BY74:CB78" si="206">INDEX($L74:$BF74,1,MATCH(BY$5,$L$5:$BF$5,0))</f>
        <v>0</v>
      </c>
      <c r="BZ74" s="188">
        <f t="shared" si="206"/>
        <v>0</v>
      </c>
      <c r="CA74" s="188">
        <f t="shared" si="206"/>
        <v>0</v>
      </c>
      <c r="CB74" s="188">
        <f t="shared" si="206"/>
        <v>0</v>
      </c>
    </row>
    <row r="75" spans="2:80" s="124" customFormat="1" outlineLevel="1">
      <c r="B75" s="139" t="s">
        <v>400</v>
      </c>
      <c r="C75" s="63" t="str">
        <f>'Get Started'!$D$8</f>
        <v>$</v>
      </c>
      <c r="D75" s="62" t="s">
        <v>401</v>
      </c>
      <c r="E75" s="62"/>
      <c r="F75" s="62"/>
      <c r="G75" s="62"/>
      <c r="H75" s="62"/>
      <c r="I75" s="62"/>
      <c r="J75" s="62"/>
      <c r="K75" s="67">
        <v>0</v>
      </c>
      <c r="L75" s="62">
        <f>K75+Forecast!L315-1*ABS(Forecast!L317)</f>
        <v>0</v>
      </c>
      <c r="M75" s="62">
        <f>L75+Forecast!M315-1*ABS(Forecast!M317)</f>
        <v>0</v>
      </c>
      <c r="N75" s="62">
        <f>M75+Forecast!N315-1*ABS(Forecast!N317)</f>
        <v>0</v>
      </c>
      <c r="O75" s="62">
        <f>N75+Forecast!O315-1*ABS(Forecast!O317)</f>
        <v>0</v>
      </c>
      <c r="P75" s="62">
        <f>O75+Forecast!P315-1*ABS(Forecast!P317)</f>
        <v>0</v>
      </c>
      <c r="Q75" s="62">
        <f>P75+Forecast!Q315-1*ABS(Forecast!Q317)</f>
        <v>0</v>
      </c>
      <c r="R75" s="62">
        <f>Q75+Forecast!R315-1*ABS(Forecast!R317)</f>
        <v>0</v>
      </c>
      <c r="S75" s="62">
        <f>R75+Forecast!S315-1*ABS(Forecast!S317)</f>
        <v>0</v>
      </c>
      <c r="T75" s="62">
        <f>S75+Forecast!T315-1*ABS(Forecast!T317)</f>
        <v>0</v>
      </c>
      <c r="U75" s="62">
        <f>T75+Forecast!U315-1*ABS(Forecast!U317)</f>
        <v>0</v>
      </c>
      <c r="V75" s="62">
        <f>U75+Forecast!V315-1*ABS(Forecast!V317)</f>
        <v>0</v>
      </c>
      <c r="W75" s="62">
        <f>V75+Forecast!W315-1*ABS(Forecast!W317)</f>
        <v>0</v>
      </c>
      <c r="X75" s="62">
        <f>W75+Forecast!X315-1*ABS(Forecast!X317)</f>
        <v>0</v>
      </c>
      <c r="Y75" s="62">
        <f>X75+Forecast!Y315-1*ABS(Forecast!Y317)</f>
        <v>0</v>
      </c>
      <c r="Z75" s="62">
        <f>Y75+Forecast!Z315-1*ABS(Forecast!Z317)</f>
        <v>0</v>
      </c>
      <c r="AA75" s="62">
        <f>Z75+Forecast!AA315-1*ABS(Forecast!AA317)</f>
        <v>0</v>
      </c>
      <c r="AB75" s="62">
        <f>AA75+Forecast!AB315-1*ABS(Forecast!AB317)</f>
        <v>0</v>
      </c>
      <c r="AC75" s="62">
        <f>AB75+Forecast!AC315-1*ABS(Forecast!AC317)</f>
        <v>0</v>
      </c>
      <c r="AD75" s="62">
        <f>AC75+Forecast!AD315-1*ABS(Forecast!AD317)</f>
        <v>0</v>
      </c>
      <c r="AE75" s="62">
        <f>AD75+Forecast!AE315-1*ABS(Forecast!AE317)</f>
        <v>0</v>
      </c>
      <c r="AF75" s="62">
        <f>AE75+Forecast!AF315-1*ABS(Forecast!AF317)</f>
        <v>0</v>
      </c>
      <c r="AG75" s="62">
        <f>AF75+Forecast!AG315-1*ABS(Forecast!AG317)</f>
        <v>0</v>
      </c>
      <c r="AH75" s="62">
        <f>AG75+Forecast!AH315-1*ABS(Forecast!AH317)</f>
        <v>0</v>
      </c>
      <c r="AI75" s="62">
        <f>AH75+Forecast!AI315-1*ABS(Forecast!AI317)</f>
        <v>0</v>
      </c>
      <c r="AJ75" s="62">
        <f>AI75+Forecast!AJ315-1*ABS(Forecast!AJ317)</f>
        <v>0</v>
      </c>
      <c r="AK75" s="62">
        <f>AJ75+Forecast!AK315-1*ABS(Forecast!AK317)</f>
        <v>0</v>
      </c>
      <c r="AL75" s="62">
        <f>AK75+Forecast!AL315-1*ABS(Forecast!AL317)</f>
        <v>0</v>
      </c>
      <c r="AM75" s="62">
        <f>AL75+Forecast!AM315-1*ABS(Forecast!AM317)</f>
        <v>0</v>
      </c>
      <c r="AN75" s="62">
        <f>AM75+Forecast!AN315-1*ABS(Forecast!AN317)</f>
        <v>0</v>
      </c>
      <c r="AO75" s="62">
        <f>AN75+Forecast!AO315-1*ABS(Forecast!AO317)</f>
        <v>0</v>
      </c>
      <c r="AP75" s="62">
        <f>AO75+Forecast!AP315-1*ABS(Forecast!AP317)</f>
        <v>0</v>
      </c>
      <c r="AQ75" s="62">
        <f>AP75+Forecast!AQ315-1*ABS(Forecast!AQ317)</f>
        <v>0</v>
      </c>
      <c r="AR75" s="62">
        <f>AQ75+Forecast!AR315-1*ABS(Forecast!AR317)</f>
        <v>0</v>
      </c>
      <c r="AS75" s="62">
        <f>AR75+Forecast!AS315-1*ABS(Forecast!AS317)</f>
        <v>0</v>
      </c>
      <c r="AT75" s="62">
        <f>AS75+Forecast!AT315-1*ABS(Forecast!AT317)</f>
        <v>0</v>
      </c>
      <c r="AU75" s="62">
        <f>AT75+Forecast!AU315-1*ABS(Forecast!AU317)</f>
        <v>0</v>
      </c>
      <c r="AV75" s="62">
        <f>AU75+Forecast!AV315-1*ABS(Forecast!AV317)</f>
        <v>0</v>
      </c>
      <c r="AW75" s="62">
        <f>AV75+Forecast!AW315-1*ABS(Forecast!AW317)</f>
        <v>0</v>
      </c>
      <c r="AX75" s="62">
        <f>AW75+Forecast!AX315-1*ABS(Forecast!AX317)</f>
        <v>0</v>
      </c>
      <c r="AY75" s="62">
        <f>AX75+Forecast!AY315-1*ABS(Forecast!AY317)</f>
        <v>0</v>
      </c>
      <c r="AZ75" s="62">
        <f>AY75+Forecast!AZ315-1*ABS(Forecast!AZ317)</f>
        <v>0</v>
      </c>
      <c r="BA75" s="62">
        <f>AZ75+Forecast!BA315-1*ABS(Forecast!BA317)</f>
        <v>0</v>
      </c>
      <c r="BB75" s="62">
        <f>BA75+Forecast!BB315-1*ABS(Forecast!BB317)</f>
        <v>0</v>
      </c>
      <c r="BC75" s="62">
        <f>BB75+Forecast!BC315-1*ABS(Forecast!BC317)</f>
        <v>0</v>
      </c>
      <c r="BD75" s="62">
        <f>BC75+Forecast!BD315-1*ABS(Forecast!BD317)</f>
        <v>0</v>
      </c>
      <c r="BE75" s="62">
        <f>BD75+Forecast!BE315-1*ABS(Forecast!BE317)</f>
        <v>0</v>
      </c>
      <c r="BF75" s="62">
        <f>BE75+Forecast!BF315-1*ABS(Forecast!BF317)</f>
        <v>0</v>
      </c>
      <c r="BH75" s="188">
        <f t="shared" si="205"/>
        <v>0</v>
      </c>
      <c r="BI75" s="188">
        <f t="shared" si="205"/>
        <v>0</v>
      </c>
      <c r="BJ75" s="188">
        <f t="shared" si="205"/>
        <v>0</v>
      </c>
      <c r="BK75" s="188">
        <f t="shared" si="205"/>
        <v>0</v>
      </c>
      <c r="BL75" s="188">
        <f t="shared" si="205"/>
        <v>0</v>
      </c>
      <c r="BM75" s="188">
        <f t="shared" si="205"/>
        <v>0</v>
      </c>
      <c r="BN75" s="188">
        <f t="shared" si="205"/>
        <v>0</v>
      </c>
      <c r="BO75" s="188">
        <f t="shared" si="205"/>
        <v>0</v>
      </c>
      <c r="BP75" s="188">
        <f t="shared" si="205"/>
        <v>0</v>
      </c>
      <c r="BQ75" s="188">
        <f t="shared" si="205"/>
        <v>0</v>
      </c>
      <c r="BR75" s="188">
        <f t="shared" si="205"/>
        <v>0</v>
      </c>
      <c r="BS75" s="188">
        <f t="shared" si="205"/>
        <v>0</v>
      </c>
      <c r="BT75" s="188">
        <f t="shared" si="205"/>
        <v>0</v>
      </c>
      <c r="BU75" s="188">
        <f t="shared" si="205"/>
        <v>0</v>
      </c>
      <c r="BV75" s="188">
        <f t="shared" si="205"/>
        <v>0</v>
      </c>
      <c r="BW75" s="188">
        <f t="shared" si="205"/>
        <v>0</v>
      </c>
      <c r="BY75" s="188">
        <f t="shared" si="206"/>
        <v>0</v>
      </c>
      <c r="BZ75" s="188">
        <f t="shared" si="206"/>
        <v>0</v>
      </c>
      <c r="CA75" s="188">
        <f t="shared" si="206"/>
        <v>0</v>
      </c>
      <c r="CB75" s="188">
        <f t="shared" si="206"/>
        <v>0</v>
      </c>
    </row>
    <row r="76" spans="2:80" s="124" customFormat="1" outlineLevel="1">
      <c r="B76" s="139" t="s">
        <v>402</v>
      </c>
      <c r="C76" s="69" t="str">
        <f>'Get Started'!$D$8</f>
        <v>$</v>
      </c>
      <c r="D76" s="139" t="s">
        <v>512</v>
      </c>
      <c r="E76" s="62"/>
      <c r="F76" s="62"/>
      <c r="G76" s="62"/>
      <c r="H76" s="62"/>
      <c r="I76" s="62"/>
      <c r="J76" s="62"/>
      <c r="K76" s="67">
        <v>0</v>
      </c>
      <c r="L76" s="67">
        <f t="shared" ref="L76:BF77" si="207">K76</f>
        <v>0</v>
      </c>
      <c r="M76" s="67">
        <f t="shared" si="207"/>
        <v>0</v>
      </c>
      <c r="N76" s="67">
        <f t="shared" si="207"/>
        <v>0</v>
      </c>
      <c r="O76" s="67">
        <f t="shared" si="207"/>
        <v>0</v>
      </c>
      <c r="P76" s="67">
        <f t="shared" si="207"/>
        <v>0</v>
      </c>
      <c r="Q76" s="67">
        <f t="shared" si="207"/>
        <v>0</v>
      </c>
      <c r="R76" s="67">
        <f t="shared" si="207"/>
        <v>0</v>
      </c>
      <c r="S76" s="67">
        <f t="shared" si="207"/>
        <v>0</v>
      </c>
      <c r="T76" s="67">
        <f t="shared" si="207"/>
        <v>0</v>
      </c>
      <c r="U76" s="67">
        <f t="shared" si="207"/>
        <v>0</v>
      </c>
      <c r="V76" s="67">
        <f t="shared" si="207"/>
        <v>0</v>
      </c>
      <c r="W76" s="67">
        <f t="shared" si="207"/>
        <v>0</v>
      </c>
      <c r="X76" s="67">
        <f t="shared" si="207"/>
        <v>0</v>
      </c>
      <c r="Y76" s="67">
        <f t="shared" si="207"/>
        <v>0</v>
      </c>
      <c r="Z76" s="67">
        <f t="shared" si="207"/>
        <v>0</v>
      </c>
      <c r="AA76" s="67">
        <f t="shared" si="207"/>
        <v>0</v>
      </c>
      <c r="AB76" s="67">
        <f t="shared" si="207"/>
        <v>0</v>
      </c>
      <c r="AC76" s="67">
        <f t="shared" si="207"/>
        <v>0</v>
      </c>
      <c r="AD76" s="67">
        <f t="shared" si="207"/>
        <v>0</v>
      </c>
      <c r="AE76" s="67">
        <f t="shared" si="207"/>
        <v>0</v>
      </c>
      <c r="AF76" s="67">
        <f t="shared" si="207"/>
        <v>0</v>
      </c>
      <c r="AG76" s="67">
        <f t="shared" si="207"/>
        <v>0</v>
      </c>
      <c r="AH76" s="67">
        <f t="shared" si="207"/>
        <v>0</v>
      </c>
      <c r="AI76" s="67">
        <f t="shared" si="207"/>
        <v>0</v>
      </c>
      <c r="AJ76" s="67">
        <f t="shared" si="207"/>
        <v>0</v>
      </c>
      <c r="AK76" s="67">
        <f t="shared" si="207"/>
        <v>0</v>
      </c>
      <c r="AL76" s="67">
        <f t="shared" si="207"/>
        <v>0</v>
      </c>
      <c r="AM76" s="67">
        <f t="shared" si="207"/>
        <v>0</v>
      </c>
      <c r="AN76" s="67">
        <f t="shared" si="207"/>
        <v>0</v>
      </c>
      <c r="AO76" s="67">
        <f t="shared" si="207"/>
        <v>0</v>
      </c>
      <c r="AP76" s="67">
        <f t="shared" si="207"/>
        <v>0</v>
      </c>
      <c r="AQ76" s="67">
        <f t="shared" si="207"/>
        <v>0</v>
      </c>
      <c r="AR76" s="67">
        <f t="shared" si="207"/>
        <v>0</v>
      </c>
      <c r="AS76" s="67">
        <f t="shared" si="207"/>
        <v>0</v>
      </c>
      <c r="AT76" s="67">
        <f t="shared" si="207"/>
        <v>0</v>
      </c>
      <c r="AU76" s="67">
        <f t="shared" si="207"/>
        <v>0</v>
      </c>
      <c r="AV76" s="67">
        <f t="shared" si="207"/>
        <v>0</v>
      </c>
      <c r="AW76" s="67">
        <f t="shared" si="207"/>
        <v>0</v>
      </c>
      <c r="AX76" s="67">
        <f t="shared" si="207"/>
        <v>0</v>
      </c>
      <c r="AY76" s="67">
        <f t="shared" si="207"/>
        <v>0</v>
      </c>
      <c r="AZ76" s="67">
        <f t="shared" si="207"/>
        <v>0</v>
      </c>
      <c r="BA76" s="67">
        <f t="shared" si="207"/>
        <v>0</v>
      </c>
      <c r="BB76" s="67">
        <f t="shared" si="207"/>
        <v>0</v>
      </c>
      <c r="BC76" s="67">
        <f t="shared" si="207"/>
        <v>0</v>
      </c>
      <c r="BD76" s="67">
        <f t="shared" si="207"/>
        <v>0</v>
      </c>
      <c r="BE76" s="67">
        <f t="shared" si="207"/>
        <v>0</v>
      </c>
      <c r="BF76" s="67">
        <f t="shared" si="207"/>
        <v>0</v>
      </c>
      <c r="BH76" s="188">
        <f t="shared" si="205"/>
        <v>0</v>
      </c>
      <c r="BI76" s="188">
        <f t="shared" si="205"/>
        <v>0</v>
      </c>
      <c r="BJ76" s="188">
        <f t="shared" si="205"/>
        <v>0</v>
      </c>
      <c r="BK76" s="188">
        <f t="shared" si="205"/>
        <v>0</v>
      </c>
      <c r="BL76" s="188">
        <f t="shared" si="205"/>
        <v>0</v>
      </c>
      <c r="BM76" s="188">
        <f t="shared" si="205"/>
        <v>0</v>
      </c>
      <c r="BN76" s="188">
        <f t="shared" si="205"/>
        <v>0</v>
      </c>
      <c r="BO76" s="188">
        <f t="shared" si="205"/>
        <v>0</v>
      </c>
      <c r="BP76" s="188">
        <f t="shared" si="205"/>
        <v>0</v>
      </c>
      <c r="BQ76" s="188">
        <f t="shared" si="205"/>
        <v>0</v>
      </c>
      <c r="BR76" s="188">
        <f t="shared" si="205"/>
        <v>0</v>
      </c>
      <c r="BS76" s="188">
        <f t="shared" si="205"/>
        <v>0</v>
      </c>
      <c r="BT76" s="188">
        <f t="shared" si="205"/>
        <v>0</v>
      </c>
      <c r="BU76" s="188">
        <f t="shared" si="205"/>
        <v>0</v>
      </c>
      <c r="BV76" s="188">
        <f t="shared" si="205"/>
        <v>0</v>
      </c>
      <c r="BW76" s="188">
        <f t="shared" si="205"/>
        <v>0</v>
      </c>
      <c r="BY76" s="188">
        <f t="shared" si="206"/>
        <v>0</v>
      </c>
      <c r="BZ76" s="188">
        <f t="shared" si="206"/>
        <v>0</v>
      </c>
      <c r="CA76" s="188">
        <f t="shared" si="206"/>
        <v>0</v>
      </c>
      <c r="CB76" s="188">
        <f t="shared" si="206"/>
        <v>0</v>
      </c>
    </row>
    <row r="77" spans="2:80" s="124" customFormat="1" outlineLevel="1">
      <c r="B77" s="139" t="s">
        <v>397</v>
      </c>
      <c r="C77" s="63" t="str">
        <f>'Get Started'!$D$8</f>
        <v>$</v>
      </c>
      <c r="D77" s="26" t="s">
        <v>403</v>
      </c>
      <c r="E77" s="62"/>
      <c r="F77" s="62"/>
      <c r="G77" s="62"/>
      <c r="H77" s="62"/>
      <c r="I77" s="62"/>
      <c r="J77" s="62"/>
      <c r="K77" s="67">
        <v>0</v>
      </c>
      <c r="L77" s="67">
        <f t="shared" si="207"/>
        <v>0</v>
      </c>
      <c r="M77" s="67">
        <f t="shared" si="207"/>
        <v>0</v>
      </c>
      <c r="N77" s="67">
        <f t="shared" si="207"/>
        <v>0</v>
      </c>
      <c r="O77" s="67">
        <f t="shared" si="207"/>
        <v>0</v>
      </c>
      <c r="P77" s="67">
        <f t="shared" si="207"/>
        <v>0</v>
      </c>
      <c r="Q77" s="67">
        <f t="shared" si="207"/>
        <v>0</v>
      </c>
      <c r="R77" s="67">
        <f t="shared" si="207"/>
        <v>0</v>
      </c>
      <c r="S77" s="67">
        <f t="shared" si="207"/>
        <v>0</v>
      </c>
      <c r="T77" s="67">
        <f t="shared" si="207"/>
        <v>0</v>
      </c>
      <c r="U77" s="67">
        <f t="shared" si="207"/>
        <v>0</v>
      </c>
      <c r="V77" s="67">
        <f t="shared" si="207"/>
        <v>0</v>
      </c>
      <c r="W77" s="67">
        <f t="shared" si="207"/>
        <v>0</v>
      </c>
      <c r="X77" s="67">
        <f t="shared" si="207"/>
        <v>0</v>
      </c>
      <c r="Y77" s="67">
        <f t="shared" si="207"/>
        <v>0</v>
      </c>
      <c r="Z77" s="67">
        <f t="shared" si="207"/>
        <v>0</v>
      </c>
      <c r="AA77" s="67">
        <f t="shared" si="207"/>
        <v>0</v>
      </c>
      <c r="AB77" s="67">
        <f t="shared" si="207"/>
        <v>0</v>
      </c>
      <c r="AC77" s="67">
        <f t="shared" si="207"/>
        <v>0</v>
      </c>
      <c r="AD77" s="67">
        <f t="shared" si="207"/>
        <v>0</v>
      </c>
      <c r="AE77" s="67">
        <f t="shared" si="207"/>
        <v>0</v>
      </c>
      <c r="AF77" s="67">
        <f t="shared" si="207"/>
        <v>0</v>
      </c>
      <c r="AG77" s="67">
        <f t="shared" si="207"/>
        <v>0</v>
      </c>
      <c r="AH77" s="67">
        <f t="shared" si="207"/>
        <v>0</v>
      </c>
      <c r="AI77" s="67">
        <f t="shared" si="207"/>
        <v>0</v>
      </c>
      <c r="AJ77" s="67">
        <f t="shared" si="207"/>
        <v>0</v>
      </c>
      <c r="AK77" s="67">
        <f t="shared" si="207"/>
        <v>0</v>
      </c>
      <c r="AL77" s="67">
        <f t="shared" si="207"/>
        <v>0</v>
      </c>
      <c r="AM77" s="67">
        <f t="shared" si="207"/>
        <v>0</v>
      </c>
      <c r="AN77" s="67">
        <f t="shared" si="207"/>
        <v>0</v>
      </c>
      <c r="AO77" s="67">
        <f t="shared" si="207"/>
        <v>0</v>
      </c>
      <c r="AP77" s="67">
        <f t="shared" si="207"/>
        <v>0</v>
      </c>
      <c r="AQ77" s="67">
        <f t="shared" si="207"/>
        <v>0</v>
      </c>
      <c r="AR77" s="67">
        <f t="shared" si="207"/>
        <v>0</v>
      </c>
      <c r="AS77" s="67">
        <f t="shared" si="207"/>
        <v>0</v>
      </c>
      <c r="AT77" s="67">
        <f t="shared" si="207"/>
        <v>0</v>
      </c>
      <c r="AU77" s="67">
        <f t="shared" si="207"/>
        <v>0</v>
      </c>
      <c r="AV77" s="67">
        <f t="shared" si="207"/>
        <v>0</v>
      </c>
      <c r="AW77" s="67">
        <f t="shared" si="207"/>
        <v>0</v>
      </c>
      <c r="AX77" s="67">
        <f t="shared" si="207"/>
        <v>0</v>
      </c>
      <c r="AY77" s="67">
        <f t="shared" si="207"/>
        <v>0</v>
      </c>
      <c r="AZ77" s="67">
        <f t="shared" si="207"/>
        <v>0</v>
      </c>
      <c r="BA77" s="67">
        <f t="shared" si="207"/>
        <v>0</v>
      </c>
      <c r="BB77" s="67">
        <f t="shared" si="207"/>
        <v>0</v>
      </c>
      <c r="BC77" s="67">
        <f t="shared" si="207"/>
        <v>0</v>
      </c>
      <c r="BD77" s="67">
        <f t="shared" si="207"/>
        <v>0</v>
      </c>
      <c r="BE77" s="67">
        <f t="shared" si="207"/>
        <v>0</v>
      </c>
      <c r="BF77" s="67">
        <f t="shared" si="207"/>
        <v>0</v>
      </c>
      <c r="BH77" s="188">
        <f t="shared" si="205"/>
        <v>0</v>
      </c>
      <c r="BI77" s="188">
        <f t="shared" si="205"/>
        <v>0</v>
      </c>
      <c r="BJ77" s="188">
        <f t="shared" si="205"/>
        <v>0</v>
      </c>
      <c r="BK77" s="188">
        <f t="shared" si="205"/>
        <v>0</v>
      </c>
      <c r="BL77" s="188">
        <f t="shared" si="205"/>
        <v>0</v>
      </c>
      <c r="BM77" s="188">
        <f t="shared" si="205"/>
        <v>0</v>
      </c>
      <c r="BN77" s="188">
        <f t="shared" si="205"/>
        <v>0</v>
      </c>
      <c r="BO77" s="188">
        <f t="shared" si="205"/>
        <v>0</v>
      </c>
      <c r="BP77" s="188">
        <f t="shared" si="205"/>
        <v>0</v>
      </c>
      <c r="BQ77" s="188">
        <f t="shared" si="205"/>
        <v>0</v>
      </c>
      <c r="BR77" s="188">
        <f t="shared" si="205"/>
        <v>0</v>
      </c>
      <c r="BS77" s="188">
        <f t="shared" si="205"/>
        <v>0</v>
      </c>
      <c r="BT77" s="188">
        <f t="shared" si="205"/>
        <v>0</v>
      </c>
      <c r="BU77" s="188">
        <f t="shared" si="205"/>
        <v>0</v>
      </c>
      <c r="BV77" s="188">
        <f t="shared" si="205"/>
        <v>0</v>
      </c>
      <c r="BW77" s="188">
        <f t="shared" si="205"/>
        <v>0</v>
      </c>
      <c r="BY77" s="188">
        <f t="shared" si="206"/>
        <v>0</v>
      </c>
      <c r="BZ77" s="188">
        <f t="shared" si="206"/>
        <v>0</v>
      </c>
      <c r="CA77" s="188">
        <f t="shared" si="206"/>
        <v>0</v>
      </c>
      <c r="CB77" s="188">
        <f t="shared" si="206"/>
        <v>0</v>
      </c>
    </row>
    <row r="78" spans="2:80" s="124" customFormat="1" outlineLevel="1">
      <c r="B78" s="139" t="s">
        <v>404</v>
      </c>
      <c r="C78" s="63" t="str">
        <f>'Get Started'!$D$8</f>
        <v>$</v>
      </c>
      <c r="D78" s="62" t="s">
        <v>618</v>
      </c>
      <c r="E78" s="62"/>
      <c r="F78" s="62"/>
      <c r="G78" s="62"/>
      <c r="H78" s="62"/>
      <c r="I78" s="62"/>
      <c r="J78" s="62"/>
      <c r="K78" s="65">
        <f t="shared" ref="K78:AP78" si="208">SUM(K74:K77)</f>
        <v>0</v>
      </c>
      <c r="L78" s="65">
        <f t="shared" si="208"/>
        <v>0</v>
      </c>
      <c r="M78" s="65">
        <f t="shared" si="208"/>
        <v>0</v>
      </c>
      <c r="N78" s="65">
        <f t="shared" si="208"/>
        <v>0</v>
      </c>
      <c r="O78" s="65">
        <f t="shared" si="208"/>
        <v>0</v>
      </c>
      <c r="P78" s="65">
        <f t="shared" si="208"/>
        <v>0</v>
      </c>
      <c r="Q78" s="65">
        <f t="shared" si="208"/>
        <v>0</v>
      </c>
      <c r="R78" s="65">
        <f t="shared" si="208"/>
        <v>0</v>
      </c>
      <c r="S78" s="65">
        <f t="shared" si="208"/>
        <v>0</v>
      </c>
      <c r="T78" s="65">
        <f t="shared" si="208"/>
        <v>0</v>
      </c>
      <c r="U78" s="65">
        <f t="shared" si="208"/>
        <v>0</v>
      </c>
      <c r="V78" s="65">
        <f t="shared" si="208"/>
        <v>0</v>
      </c>
      <c r="W78" s="65">
        <f t="shared" si="208"/>
        <v>0</v>
      </c>
      <c r="X78" s="65">
        <f t="shared" si="208"/>
        <v>0</v>
      </c>
      <c r="Y78" s="65">
        <f t="shared" si="208"/>
        <v>0</v>
      </c>
      <c r="Z78" s="65">
        <f t="shared" si="208"/>
        <v>0</v>
      </c>
      <c r="AA78" s="65">
        <f t="shared" si="208"/>
        <v>0</v>
      </c>
      <c r="AB78" s="65">
        <f t="shared" si="208"/>
        <v>0</v>
      </c>
      <c r="AC78" s="65">
        <f t="shared" si="208"/>
        <v>0</v>
      </c>
      <c r="AD78" s="65">
        <f t="shared" si="208"/>
        <v>0</v>
      </c>
      <c r="AE78" s="65">
        <f t="shared" si="208"/>
        <v>0</v>
      </c>
      <c r="AF78" s="65">
        <f t="shared" si="208"/>
        <v>0</v>
      </c>
      <c r="AG78" s="65">
        <f t="shared" si="208"/>
        <v>0</v>
      </c>
      <c r="AH78" s="65">
        <f t="shared" si="208"/>
        <v>0</v>
      </c>
      <c r="AI78" s="65">
        <f t="shared" si="208"/>
        <v>0</v>
      </c>
      <c r="AJ78" s="65">
        <f t="shared" si="208"/>
        <v>0</v>
      </c>
      <c r="AK78" s="65">
        <f t="shared" si="208"/>
        <v>0</v>
      </c>
      <c r="AL78" s="65">
        <f t="shared" si="208"/>
        <v>0</v>
      </c>
      <c r="AM78" s="65">
        <f t="shared" si="208"/>
        <v>0</v>
      </c>
      <c r="AN78" s="65">
        <f t="shared" si="208"/>
        <v>0</v>
      </c>
      <c r="AO78" s="65">
        <f t="shared" si="208"/>
        <v>0</v>
      </c>
      <c r="AP78" s="65">
        <f t="shared" si="208"/>
        <v>0</v>
      </c>
      <c r="AQ78" s="65">
        <f t="shared" ref="AQ78:BF78" si="209">SUM(AQ74:AQ77)</f>
        <v>0</v>
      </c>
      <c r="AR78" s="65">
        <f t="shared" si="209"/>
        <v>0</v>
      </c>
      <c r="AS78" s="65">
        <f t="shared" si="209"/>
        <v>0</v>
      </c>
      <c r="AT78" s="65">
        <f t="shared" si="209"/>
        <v>0</v>
      </c>
      <c r="AU78" s="65">
        <f t="shared" si="209"/>
        <v>0</v>
      </c>
      <c r="AV78" s="65">
        <f t="shared" si="209"/>
        <v>0</v>
      </c>
      <c r="AW78" s="65">
        <f t="shared" si="209"/>
        <v>0</v>
      </c>
      <c r="AX78" s="65">
        <f t="shared" si="209"/>
        <v>0</v>
      </c>
      <c r="AY78" s="65">
        <f t="shared" si="209"/>
        <v>0</v>
      </c>
      <c r="AZ78" s="65">
        <f t="shared" si="209"/>
        <v>0</v>
      </c>
      <c r="BA78" s="65">
        <f t="shared" si="209"/>
        <v>0</v>
      </c>
      <c r="BB78" s="65">
        <f t="shared" si="209"/>
        <v>0</v>
      </c>
      <c r="BC78" s="65">
        <f t="shared" si="209"/>
        <v>0</v>
      </c>
      <c r="BD78" s="65">
        <f t="shared" si="209"/>
        <v>0</v>
      </c>
      <c r="BE78" s="65">
        <f t="shared" si="209"/>
        <v>0</v>
      </c>
      <c r="BF78" s="65">
        <f t="shared" si="209"/>
        <v>0</v>
      </c>
      <c r="BH78" s="188">
        <f t="shared" si="205"/>
        <v>0</v>
      </c>
      <c r="BI78" s="188">
        <f t="shared" si="205"/>
        <v>0</v>
      </c>
      <c r="BJ78" s="188">
        <f t="shared" si="205"/>
        <v>0</v>
      </c>
      <c r="BK78" s="188">
        <f t="shared" si="205"/>
        <v>0</v>
      </c>
      <c r="BL78" s="188">
        <f t="shared" si="205"/>
        <v>0</v>
      </c>
      <c r="BM78" s="188">
        <f t="shared" si="205"/>
        <v>0</v>
      </c>
      <c r="BN78" s="188">
        <f t="shared" si="205"/>
        <v>0</v>
      </c>
      <c r="BO78" s="188">
        <f t="shared" si="205"/>
        <v>0</v>
      </c>
      <c r="BP78" s="188">
        <f t="shared" si="205"/>
        <v>0</v>
      </c>
      <c r="BQ78" s="188">
        <f t="shared" si="205"/>
        <v>0</v>
      </c>
      <c r="BR78" s="188">
        <f t="shared" si="205"/>
        <v>0</v>
      </c>
      <c r="BS78" s="188">
        <f t="shared" si="205"/>
        <v>0</v>
      </c>
      <c r="BT78" s="188">
        <f t="shared" si="205"/>
        <v>0</v>
      </c>
      <c r="BU78" s="188">
        <f t="shared" si="205"/>
        <v>0</v>
      </c>
      <c r="BV78" s="188">
        <f t="shared" si="205"/>
        <v>0</v>
      </c>
      <c r="BW78" s="188">
        <f t="shared" si="205"/>
        <v>0</v>
      </c>
      <c r="BY78" s="188">
        <f t="shared" si="206"/>
        <v>0</v>
      </c>
      <c r="BZ78" s="188">
        <f t="shared" si="206"/>
        <v>0</v>
      </c>
      <c r="CA78" s="188">
        <f t="shared" si="206"/>
        <v>0</v>
      </c>
      <c r="CB78" s="188">
        <f t="shared" si="206"/>
        <v>0</v>
      </c>
    </row>
    <row r="79" spans="2:80" s="124" customFormat="1" outlineLevel="1">
      <c r="B79" s="139"/>
      <c r="C79" s="63"/>
      <c r="D79" s="62"/>
      <c r="E79" s="62"/>
      <c r="F79" s="62"/>
      <c r="G79" s="62"/>
      <c r="H79" s="62"/>
      <c r="I79" s="62"/>
      <c r="J79" s="62"/>
      <c r="K79" s="62"/>
      <c r="L79" s="62"/>
      <c r="M79" s="62"/>
      <c r="N79" s="62"/>
      <c r="O79" s="62"/>
      <c r="P79" s="62"/>
      <c r="Q79" s="62"/>
      <c r="R79" s="62"/>
      <c r="S79" s="62"/>
      <c r="T79" s="62"/>
      <c r="U79" s="62"/>
      <c r="V79" s="62"/>
      <c r="W79" s="62"/>
      <c r="X79" s="62"/>
      <c r="Y79" s="62"/>
      <c r="Z79" s="62"/>
      <c r="AA79" s="62"/>
      <c r="AB79" s="62"/>
      <c r="AC79" s="62"/>
      <c r="AD79" s="62"/>
      <c r="AE79" s="62"/>
      <c r="AF79" s="62"/>
      <c r="AG79" s="62"/>
      <c r="AH79" s="62"/>
      <c r="AI79" s="62"/>
      <c r="AJ79" s="62"/>
      <c r="AK79" s="62"/>
      <c r="AL79" s="62"/>
      <c r="AM79" s="62"/>
      <c r="AN79" s="62"/>
      <c r="AO79" s="62"/>
      <c r="AP79" s="62"/>
      <c r="AQ79" s="62"/>
      <c r="AR79" s="62"/>
      <c r="AS79" s="62"/>
      <c r="AT79" s="62"/>
      <c r="AU79" s="62"/>
      <c r="AV79" s="62"/>
      <c r="AW79" s="62"/>
      <c r="AX79" s="62"/>
      <c r="AY79" s="62"/>
      <c r="AZ79" s="62"/>
      <c r="BA79" s="62"/>
      <c r="BB79" s="62"/>
      <c r="BC79" s="62"/>
      <c r="BD79" s="62"/>
      <c r="BE79" s="62"/>
      <c r="BF79" s="62"/>
    </row>
    <row r="80" spans="2:80" s="124" customFormat="1" outlineLevel="1">
      <c r="B80" s="139" t="s">
        <v>405</v>
      </c>
      <c r="C80" s="63"/>
      <c r="D80" s="62"/>
      <c r="E80" s="62"/>
      <c r="F80" s="62"/>
      <c r="G80" s="62"/>
      <c r="H80" s="62"/>
      <c r="I80" s="62"/>
      <c r="J80" s="62"/>
      <c r="K80" s="62"/>
      <c r="L80" s="62"/>
      <c r="M80" s="62"/>
      <c r="N80" s="62"/>
      <c r="O80" s="62"/>
      <c r="P80" s="62"/>
      <c r="Q80" s="62"/>
      <c r="R80" s="62"/>
      <c r="S80" s="62"/>
      <c r="T80" s="62"/>
      <c r="U80" s="62"/>
      <c r="V80" s="62"/>
      <c r="W80" s="62"/>
      <c r="X80" s="62"/>
      <c r="Y80" s="62"/>
      <c r="Z80" s="62"/>
      <c r="AA80" s="62"/>
      <c r="AB80" s="62"/>
      <c r="AC80" s="62"/>
      <c r="AD80" s="62"/>
      <c r="AE80" s="62"/>
      <c r="AF80" s="62"/>
      <c r="AG80" s="62"/>
      <c r="AH80" s="62"/>
      <c r="AI80" s="62"/>
      <c r="AJ80" s="62"/>
      <c r="AK80" s="62"/>
      <c r="AL80" s="62"/>
      <c r="AM80" s="62"/>
      <c r="AN80" s="62"/>
      <c r="AO80" s="62"/>
      <c r="AP80" s="62"/>
      <c r="AQ80" s="62"/>
      <c r="AR80" s="62"/>
      <c r="AS80" s="62"/>
      <c r="AT80" s="62"/>
      <c r="AU80" s="62"/>
      <c r="AV80" s="62"/>
      <c r="AW80" s="62"/>
      <c r="AX80" s="62"/>
      <c r="AY80" s="62"/>
      <c r="AZ80" s="62"/>
      <c r="BA80" s="62"/>
      <c r="BB80" s="62"/>
      <c r="BC80" s="62"/>
      <c r="BD80" s="62"/>
      <c r="BE80" s="62"/>
      <c r="BF80" s="62"/>
    </row>
    <row r="81" spans="2:80" s="124" customFormat="1" outlineLevel="1">
      <c r="B81" s="139" t="s">
        <v>406</v>
      </c>
      <c r="C81" s="63" t="str">
        <f>'Get Started'!$D$8</f>
        <v>$</v>
      </c>
      <c r="D81" s="62" t="s">
        <v>407</v>
      </c>
      <c r="E81" s="62"/>
      <c r="F81" s="62"/>
      <c r="G81" s="62"/>
      <c r="H81" s="62"/>
      <c r="I81" s="62"/>
      <c r="J81" s="62"/>
      <c r="K81" s="67">
        <v>0</v>
      </c>
      <c r="L81" s="67">
        <f t="shared" ref="L81:BF81" si="210">K81</f>
        <v>0</v>
      </c>
      <c r="M81" s="67">
        <f t="shared" si="210"/>
        <v>0</v>
      </c>
      <c r="N81" s="67">
        <f t="shared" si="210"/>
        <v>0</v>
      </c>
      <c r="O81" s="67">
        <f t="shared" si="210"/>
        <v>0</v>
      </c>
      <c r="P81" s="67">
        <f t="shared" si="210"/>
        <v>0</v>
      </c>
      <c r="Q81" s="67">
        <f t="shared" si="210"/>
        <v>0</v>
      </c>
      <c r="R81" s="67">
        <f t="shared" si="210"/>
        <v>0</v>
      </c>
      <c r="S81" s="67">
        <f t="shared" si="210"/>
        <v>0</v>
      </c>
      <c r="T81" s="67">
        <f t="shared" si="210"/>
        <v>0</v>
      </c>
      <c r="U81" s="67">
        <f t="shared" si="210"/>
        <v>0</v>
      </c>
      <c r="V81" s="67">
        <f t="shared" si="210"/>
        <v>0</v>
      </c>
      <c r="W81" s="67">
        <f t="shared" si="210"/>
        <v>0</v>
      </c>
      <c r="X81" s="67">
        <f t="shared" si="210"/>
        <v>0</v>
      </c>
      <c r="Y81" s="67">
        <f t="shared" si="210"/>
        <v>0</v>
      </c>
      <c r="Z81" s="67">
        <f t="shared" si="210"/>
        <v>0</v>
      </c>
      <c r="AA81" s="67">
        <f t="shared" si="210"/>
        <v>0</v>
      </c>
      <c r="AB81" s="67">
        <f t="shared" si="210"/>
        <v>0</v>
      </c>
      <c r="AC81" s="67">
        <f t="shared" si="210"/>
        <v>0</v>
      </c>
      <c r="AD81" s="67">
        <f t="shared" si="210"/>
        <v>0</v>
      </c>
      <c r="AE81" s="67">
        <f t="shared" si="210"/>
        <v>0</v>
      </c>
      <c r="AF81" s="67">
        <f t="shared" si="210"/>
        <v>0</v>
      </c>
      <c r="AG81" s="67">
        <f t="shared" si="210"/>
        <v>0</v>
      </c>
      <c r="AH81" s="67">
        <f t="shared" si="210"/>
        <v>0</v>
      </c>
      <c r="AI81" s="67">
        <f t="shared" si="210"/>
        <v>0</v>
      </c>
      <c r="AJ81" s="67">
        <f t="shared" si="210"/>
        <v>0</v>
      </c>
      <c r="AK81" s="67">
        <f t="shared" si="210"/>
        <v>0</v>
      </c>
      <c r="AL81" s="67">
        <f t="shared" si="210"/>
        <v>0</v>
      </c>
      <c r="AM81" s="67">
        <f t="shared" si="210"/>
        <v>0</v>
      </c>
      <c r="AN81" s="67">
        <f t="shared" si="210"/>
        <v>0</v>
      </c>
      <c r="AO81" s="67">
        <f t="shared" si="210"/>
        <v>0</v>
      </c>
      <c r="AP81" s="67">
        <f t="shared" si="210"/>
        <v>0</v>
      </c>
      <c r="AQ81" s="67">
        <f t="shared" si="210"/>
        <v>0</v>
      </c>
      <c r="AR81" s="67">
        <f t="shared" si="210"/>
        <v>0</v>
      </c>
      <c r="AS81" s="67">
        <f t="shared" si="210"/>
        <v>0</v>
      </c>
      <c r="AT81" s="67">
        <f t="shared" si="210"/>
        <v>0</v>
      </c>
      <c r="AU81" s="67">
        <f t="shared" si="210"/>
        <v>0</v>
      </c>
      <c r="AV81" s="67">
        <f t="shared" si="210"/>
        <v>0</v>
      </c>
      <c r="AW81" s="67">
        <f t="shared" si="210"/>
        <v>0</v>
      </c>
      <c r="AX81" s="67">
        <f t="shared" si="210"/>
        <v>0</v>
      </c>
      <c r="AY81" s="67">
        <f t="shared" si="210"/>
        <v>0</v>
      </c>
      <c r="AZ81" s="67">
        <f t="shared" si="210"/>
        <v>0</v>
      </c>
      <c r="BA81" s="67">
        <f t="shared" si="210"/>
        <v>0</v>
      </c>
      <c r="BB81" s="67">
        <f t="shared" si="210"/>
        <v>0</v>
      </c>
      <c r="BC81" s="67">
        <f t="shared" si="210"/>
        <v>0</v>
      </c>
      <c r="BD81" s="67">
        <f t="shared" si="210"/>
        <v>0</v>
      </c>
      <c r="BE81" s="67">
        <f t="shared" si="210"/>
        <v>0</v>
      </c>
      <c r="BF81" s="67">
        <f t="shared" si="210"/>
        <v>0</v>
      </c>
      <c r="BH81" s="188">
        <f t="shared" ref="BH81:BW85" si="211">INDEX($L81:$BF81,1,MATCH(BH$5,$L$5:$BF$5,0))</f>
        <v>0</v>
      </c>
      <c r="BI81" s="188">
        <f t="shared" si="211"/>
        <v>0</v>
      </c>
      <c r="BJ81" s="188">
        <f t="shared" si="211"/>
        <v>0</v>
      </c>
      <c r="BK81" s="188">
        <f t="shared" si="211"/>
        <v>0</v>
      </c>
      <c r="BL81" s="188">
        <f t="shared" si="211"/>
        <v>0</v>
      </c>
      <c r="BM81" s="188">
        <f t="shared" si="211"/>
        <v>0</v>
      </c>
      <c r="BN81" s="188">
        <f t="shared" si="211"/>
        <v>0</v>
      </c>
      <c r="BO81" s="188">
        <f t="shared" si="211"/>
        <v>0</v>
      </c>
      <c r="BP81" s="188">
        <f t="shared" si="211"/>
        <v>0</v>
      </c>
      <c r="BQ81" s="188">
        <f t="shared" si="211"/>
        <v>0</v>
      </c>
      <c r="BR81" s="188">
        <f t="shared" si="211"/>
        <v>0</v>
      </c>
      <c r="BS81" s="188">
        <f t="shared" si="211"/>
        <v>0</v>
      </c>
      <c r="BT81" s="188">
        <f t="shared" si="211"/>
        <v>0</v>
      </c>
      <c r="BU81" s="188">
        <f t="shared" si="211"/>
        <v>0</v>
      </c>
      <c r="BV81" s="188">
        <f t="shared" si="211"/>
        <v>0</v>
      </c>
      <c r="BW81" s="188">
        <f t="shared" si="211"/>
        <v>0</v>
      </c>
      <c r="BY81" s="188">
        <f t="shared" ref="BY81:CB85" si="212">INDEX($L81:$BF81,1,MATCH(BY$5,$L$5:$BF$5,0))</f>
        <v>0</v>
      </c>
      <c r="BZ81" s="188">
        <f t="shared" si="212"/>
        <v>0</v>
      </c>
      <c r="CA81" s="188">
        <f t="shared" si="212"/>
        <v>0</v>
      </c>
      <c r="CB81" s="188">
        <f t="shared" si="212"/>
        <v>0</v>
      </c>
    </row>
    <row r="82" spans="2:80" s="124" customFormat="1" outlineLevel="1">
      <c r="B82" s="139" t="s">
        <v>408</v>
      </c>
      <c r="C82" s="63" t="str">
        <f>'Get Started'!$D$8</f>
        <v>$</v>
      </c>
      <c r="D82" s="62" t="s">
        <v>409</v>
      </c>
      <c r="E82" s="62"/>
      <c r="F82" s="62"/>
      <c r="G82" s="62"/>
      <c r="H82" s="62"/>
      <c r="I82" s="62"/>
      <c r="J82" s="62"/>
      <c r="K82" s="67">
        <v>0</v>
      </c>
      <c r="L82" s="62">
        <f>K82+Forecast!L313</f>
        <v>0</v>
      </c>
      <c r="M82" s="62">
        <f>L82+Forecast!M313</f>
        <v>0</v>
      </c>
      <c r="N82" s="62">
        <f>M82+Forecast!N313</f>
        <v>0</v>
      </c>
      <c r="O82" s="62">
        <f>N82+Forecast!O313</f>
        <v>0</v>
      </c>
      <c r="P82" s="62">
        <f>O82+Forecast!P313</f>
        <v>0</v>
      </c>
      <c r="Q82" s="62">
        <f>P82+Forecast!Q313</f>
        <v>0</v>
      </c>
      <c r="R82" s="62">
        <f>Q82+Forecast!R313</f>
        <v>0</v>
      </c>
      <c r="S82" s="62">
        <f>R82+Forecast!S313</f>
        <v>0</v>
      </c>
      <c r="T82" s="62">
        <f>S82+Forecast!T313</f>
        <v>0</v>
      </c>
      <c r="U82" s="62">
        <f>T82+Forecast!U313</f>
        <v>0</v>
      </c>
      <c r="V82" s="62">
        <f>U82+Forecast!V313</f>
        <v>0</v>
      </c>
      <c r="W82" s="62">
        <f>V82+Forecast!W313</f>
        <v>0</v>
      </c>
      <c r="X82" s="62">
        <f>W82+Forecast!X313</f>
        <v>0</v>
      </c>
      <c r="Y82" s="62">
        <f>X82+Forecast!Y313</f>
        <v>0</v>
      </c>
      <c r="Z82" s="62">
        <f>Y82+Forecast!Z313</f>
        <v>0</v>
      </c>
      <c r="AA82" s="62">
        <f>Z82+Forecast!AA313</f>
        <v>0</v>
      </c>
      <c r="AB82" s="62">
        <f>AA82+Forecast!AB313</f>
        <v>0</v>
      </c>
      <c r="AC82" s="62">
        <f>AB82+Forecast!AC313</f>
        <v>0</v>
      </c>
      <c r="AD82" s="62">
        <f>AC82+Forecast!AD313</f>
        <v>0</v>
      </c>
      <c r="AE82" s="62">
        <f>AD82+Forecast!AE313</f>
        <v>0</v>
      </c>
      <c r="AF82" s="62">
        <f>AE82+Forecast!AF313</f>
        <v>0</v>
      </c>
      <c r="AG82" s="62">
        <f>AF82+Forecast!AG313</f>
        <v>0</v>
      </c>
      <c r="AH82" s="62">
        <f>AG82+Forecast!AH313</f>
        <v>0</v>
      </c>
      <c r="AI82" s="62">
        <f>AH82+Forecast!AI313</f>
        <v>0</v>
      </c>
      <c r="AJ82" s="62">
        <f>AI82+Forecast!AJ313</f>
        <v>0</v>
      </c>
      <c r="AK82" s="62">
        <f>AJ82+Forecast!AK313</f>
        <v>0</v>
      </c>
      <c r="AL82" s="62">
        <f>AK82+Forecast!AL313</f>
        <v>0</v>
      </c>
      <c r="AM82" s="62">
        <f>AL82+Forecast!AM313</f>
        <v>0</v>
      </c>
      <c r="AN82" s="62">
        <f>AM82+Forecast!AN313</f>
        <v>0</v>
      </c>
      <c r="AO82" s="62">
        <f>AN82+Forecast!AO313</f>
        <v>0</v>
      </c>
      <c r="AP82" s="62">
        <f>AO82+Forecast!AP313</f>
        <v>0</v>
      </c>
      <c r="AQ82" s="62">
        <f>AP82+Forecast!AQ313</f>
        <v>0</v>
      </c>
      <c r="AR82" s="62">
        <f>AQ82+Forecast!AR313</f>
        <v>0</v>
      </c>
      <c r="AS82" s="62">
        <f>AR82+Forecast!AS313</f>
        <v>0</v>
      </c>
      <c r="AT82" s="62">
        <f>AS82+Forecast!AT313</f>
        <v>0</v>
      </c>
      <c r="AU82" s="62">
        <f>AT82+Forecast!AU313</f>
        <v>0</v>
      </c>
      <c r="AV82" s="62">
        <f>AU82+Forecast!AV313</f>
        <v>0</v>
      </c>
      <c r="AW82" s="62">
        <f>AV82+Forecast!AW313</f>
        <v>0</v>
      </c>
      <c r="AX82" s="62">
        <f>AW82+Forecast!AX313</f>
        <v>0</v>
      </c>
      <c r="AY82" s="62">
        <f>AX82+Forecast!AY313</f>
        <v>0</v>
      </c>
      <c r="AZ82" s="62">
        <f>AY82+Forecast!AZ313</f>
        <v>0</v>
      </c>
      <c r="BA82" s="62">
        <f>AZ82+Forecast!BA313</f>
        <v>0</v>
      </c>
      <c r="BB82" s="62">
        <f>BA82+Forecast!BB313</f>
        <v>0</v>
      </c>
      <c r="BC82" s="62">
        <f>BB82+Forecast!BC313</f>
        <v>0</v>
      </c>
      <c r="BD82" s="62">
        <f>BC82+Forecast!BD313</f>
        <v>0</v>
      </c>
      <c r="BE82" s="62">
        <f>BD82+Forecast!BE313</f>
        <v>0</v>
      </c>
      <c r="BF82" s="62">
        <f>BE82+Forecast!BF313</f>
        <v>0</v>
      </c>
      <c r="BH82" s="188">
        <f t="shared" si="211"/>
        <v>0</v>
      </c>
      <c r="BI82" s="188">
        <f t="shared" si="211"/>
        <v>0</v>
      </c>
      <c r="BJ82" s="188">
        <f t="shared" si="211"/>
        <v>0</v>
      </c>
      <c r="BK82" s="188">
        <f t="shared" si="211"/>
        <v>0</v>
      </c>
      <c r="BL82" s="188">
        <f t="shared" si="211"/>
        <v>0</v>
      </c>
      <c r="BM82" s="188">
        <f t="shared" si="211"/>
        <v>0</v>
      </c>
      <c r="BN82" s="188">
        <f t="shared" si="211"/>
        <v>0</v>
      </c>
      <c r="BO82" s="188">
        <f t="shared" si="211"/>
        <v>0</v>
      </c>
      <c r="BP82" s="188">
        <f t="shared" si="211"/>
        <v>0</v>
      </c>
      <c r="BQ82" s="188">
        <f t="shared" si="211"/>
        <v>0</v>
      </c>
      <c r="BR82" s="188">
        <f t="shared" si="211"/>
        <v>0</v>
      </c>
      <c r="BS82" s="188">
        <f t="shared" si="211"/>
        <v>0</v>
      </c>
      <c r="BT82" s="188">
        <f t="shared" si="211"/>
        <v>0</v>
      </c>
      <c r="BU82" s="188">
        <f t="shared" si="211"/>
        <v>0</v>
      </c>
      <c r="BV82" s="188">
        <f t="shared" si="211"/>
        <v>0</v>
      </c>
      <c r="BW82" s="188">
        <f t="shared" si="211"/>
        <v>0</v>
      </c>
      <c r="BY82" s="188">
        <f t="shared" si="212"/>
        <v>0</v>
      </c>
      <c r="BZ82" s="188">
        <f t="shared" si="212"/>
        <v>0</v>
      </c>
      <c r="CA82" s="188">
        <f t="shared" si="212"/>
        <v>0</v>
      </c>
      <c r="CB82" s="188">
        <f t="shared" si="212"/>
        <v>0</v>
      </c>
    </row>
    <row r="83" spans="2:80" s="124" customFormat="1" outlineLevel="1">
      <c r="B83" s="139" t="s">
        <v>410</v>
      </c>
      <c r="C83" s="63" t="str">
        <f>'Get Started'!$D$8</f>
        <v>$</v>
      </c>
      <c r="D83" s="3" t="s">
        <v>411</v>
      </c>
      <c r="E83" s="62"/>
      <c r="F83" s="62"/>
      <c r="G83" s="62"/>
      <c r="H83" s="62"/>
      <c r="I83" s="62"/>
      <c r="J83" s="62"/>
      <c r="K83" s="67">
        <f>IF((K71+K78+K81+K82+K84)=0,K47,0)</f>
        <v>0</v>
      </c>
      <c r="L83" s="62">
        <f>K84+K83</f>
        <v>0</v>
      </c>
      <c r="M83" s="62">
        <f t="shared" ref="M83:BF83" ca="1" si="213">L84+L83</f>
        <v>0</v>
      </c>
      <c r="N83" s="62">
        <f t="shared" ca="1" si="213"/>
        <v>0</v>
      </c>
      <c r="O83" s="62">
        <f t="shared" ca="1" si="213"/>
        <v>0</v>
      </c>
      <c r="P83" s="62">
        <f t="shared" ca="1" si="213"/>
        <v>0</v>
      </c>
      <c r="Q83" s="62">
        <f t="shared" ca="1" si="213"/>
        <v>0</v>
      </c>
      <c r="R83" s="62">
        <f t="shared" ca="1" si="213"/>
        <v>0</v>
      </c>
      <c r="S83" s="62">
        <f t="shared" ca="1" si="213"/>
        <v>0</v>
      </c>
      <c r="T83" s="62">
        <f t="shared" ca="1" si="213"/>
        <v>0</v>
      </c>
      <c r="U83" s="62">
        <f t="shared" ca="1" si="213"/>
        <v>0</v>
      </c>
      <c r="V83" s="62">
        <f t="shared" ca="1" si="213"/>
        <v>0</v>
      </c>
      <c r="W83" s="62">
        <f t="shared" ca="1" si="213"/>
        <v>0</v>
      </c>
      <c r="X83" s="62">
        <f t="shared" ca="1" si="213"/>
        <v>0</v>
      </c>
      <c r="Y83" s="62">
        <f t="shared" ca="1" si="213"/>
        <v>0</v>
      </c>
      <c r="Z83" s="62">
        <f t="shared" ca="1" si="213"/>
        <v>0</v>
      </c>
      <c r="AA83" s="62">
        <f t="shared" ca="1" si="213"/>
        <v>0</v>
      </c>
      <c r="AB83" s="62">
        <f t="shared" ca="1" si="213"/>
        <v>0</v>
      </c>
      <c r="AC83" s="62">
        <f t="shared" ca="1" si="213"/>
        <v>0</v>
      </c>
      <c r="AD83" s="62">
        <f t="shared" ca="1" si="213"/>
        <v>0</v>
      </c>
      <c r="AE83" s="62">
        <f t="shared" ca="1" si="213"/>
        <v>0</v>
      </c>
      <c r="AF83" s="62">
        <f t="shared" ca="1" si="213"/>
        <v>0</v>
      </c>
      <c r="AG83" s="62">
        <f t="shared" ca="1" si="213"/>
        <v>0</v>
      </c>
      <c r="AH83" s="62">
        <f t="shared" ca="1" si="213"/>
        <v>0</v>
      </c>
      <c r="AI83" s="62">
        <f t="shared" ca="1" si="213"/>
        <v>0</v>
      </c>
      <c r="AJ83" s="62">
        <f t="shared" ca="1" si="213"/>
        <v>0</v>
      </c>
      <c r="AK83" s="62">
        <f t="shared" ca="1" si="213"/>
        <v>0</v>
      </c>
      <c r="AL83" s="62">
        <f t="shared" ca="1" si="213"/>
        <v>0</v>
      </c>
      <c r="AM83" s="62">
        <f t="shared" ca="1" si="213"/>
        <v>0</v>
      </c>
      <c r="AN83" s="62">
        <f t="shared" ca="1" si="213"/>
        <v>0</v>
      </c>
      <c r="AO83" s="62">
        <f t="shared" ca="1" si="213"/>
        <v>0</v>
      </c>
      <c r="AP83" s="62">
        <f t="shared" ca="1" si="213"/>
        <v>0</v>
      </c>
      <c r="AQ83" s="62">
        <f t="shared" ca="1" si="213"/>
        <v>0</v>
      </c>
      <c r="AR83" s="62">
        <f t="shared" ca="1" si="213"/>
        <v>0</v>
      </c>
      <c r="AS83" s="62">
        <f t="shared" ca="1" si="213"/>
        <v>0</v>
      </c>
      <c r="AT83" s="62">
        <f t="shared" ca="1" si="213"/>
        <v>0</v>
      </c>
      <c r="AU83" s="62">
        <f t="shared" ca="1" si="213"/>
        <v>0</v>
      </c>
      <c r="AV83" s="62">
        <f t="shared" ca="1" si="213"/>
        <v>0</v>
      </c>
      <c r="AW83" s="62">
        <f t="shared" ca="1" si="213"/>
        <v>0</v>
      </c>
      <c r="AX83" s="62">
        <f t="shared" ca="1" si="213"/>
        <v>0</v>
      </c>
      <c r="AY83" s="62">
        <f t="shared" ca="1" si="213"/>
        <v>0</v>
      </c>
      <c r="AZ83" s="62">
        <f t="shared" ca="1" si="213"/>
        <v>0</v>
      </c>
      <c r="BA83" s="62">
        <f t="shared" ca="1" si="213"/>
        <v>0</v>
      </c>
      <c r="BB83" s="62">
        <f t="shared" ca="1" si="213"/>
        <v>0</v>
      </c>
      <c r="BC83" s="62">
        <f t="shared" ca="1" si="213"/>
        <v>0</v>
      </c>
      <c r="BD83" s="62">
        <f t="shared" ca="1" si="213"/>
        <v>0</v>
      </c>
      <c r="BE83" s="62">
        <f t="shared" ca="1" si="213"/>
        <v>0</v>
      </c>
      <c r="BF83" s="62">
        <f t="shared" ca="1" si="213"/>
        <v>0</v>
      </c>
      <c r="BH83" s="188">
        <f t="shared" ca="1" si="211"/>
        <v>0</v>
      </c>
      <c r="BI83" s="188">
        <f t="shared" ca="1" si="211"/>
        <v>0</v>
      </c>
      <c r="BJ83" s="188">
        <f t="shared" ca="1" si="211"/>
        <v>0</v>
      </c>
      <c r="BK83" s="188">
        <f t="shared" ca="1" si="211"/>
        <v>0</v>
      </c>
      <c r="BL83" s="188">
        <f t="shared" ca="1" si="211"/>
        <v>0</v>
      </c>
      <c r="BM83" s="188">
        <f t="shared" ca="1" si="211"/>
        <v>0</v>
      </c>
      <c r="BN83" s="188">
        <f t="shared" ca="1" si="211"/>
        <v>0</v>
      </c>
      <c r="BO83" s="188">
        <f t="shared" ca="1" si="211"/>
        <v>0</v>
      </c>
      <c r="BP83" s="188">
        <f t="shared" ca="1" si="211"/>
        <v>0</v>
      </c>
      <c r="BQ83" s="188">
        <f t="shared" ca="1" si="211"/>
        <v>0</v>
      </c>
      <c r="BR83" s="188">
        <f t="shared" ca="1" si="211"/>
        <v>0</v>
      </c>
      <c r="BS83" s="188">
        <f t="shared" ca="1" si="211"/>
        <v>0</v>
      </c>
      <c r="BT83" s="188">
        <f t="shared" ca="1" si="211"/>
        <v>0</v>
      </c>
      <c r="BU83" s="188">
        <f t="shared" ca="1" si="211"/>
        <v>0</v>
      </c>
      <c r="BV83" s="188">
        <f t="shared" ca="1" si="211"/>
        <v>0</v>
      </c>
      <c r="BW83" s="188">
        <f t="shared" ca="1" si="211"/>
        <v>0</v>
      </c>
      <c r="BY83" s="188">
        <f t="shared" ca="1" si="212"/>
        <v>0</v>
      </c>
      <c r="BZ83" s="188">
        <f t="shared" ca="1" si="212"/>
        <v>0</v>
      </c>
      <c r="CA83" s="188">
        <f t="shared" ca="1" si="212"/>
        <v>0</v>
      </c>
      <c r="CB83" s="188">
        <f t="shared" ca="1" si="212"/>
        <v>0</v>
      </c>
    </row>
    <row r="84" spans="2:80" s="124" customFormat="1" outlineLevel="1">
      <c r="B84" s="139" t="s">
        <v>362</v>
      </c>
      <c r="C84" s="63" t="str">
        <f>'Get Started'!$D$8</f>
        <v>$</v>
      </c>
      <c r="D84" s="62" t="s">
        <v>412</v>
      </c>
      <c r="E84" s="62"/>
      <c r="F84" s="62"/>
      <c r="G84" s="62"/>
      <c r="H84" s="62"/>
      <c r="I84" s="62"/>
      <c r="J84" s="62"/>
      <c r="K84" s="67">
        <v>0</v>
      </c>
      <c r="L84" s="62">
        <f t="shared" ref="L84:BF84" ca="1" si="214">L39</f>
        <v>0</v>
      </c>
      <c r="M84" s="62">
        <f t="shared" ca="1" si="214"/>
        <v>0</v>
      </c>
      <c r="N84" s="62">
        <f t="shared" ca="1" si="214"/>
        <v>0</v>
      </c>
      <c r="O84" s="62">
        <f t="shared" ca="1" si="214"/>
        <v>0</v>
      </c>
      <c r="P84" s="62">
        <f t="shared" ca="1" si="214"/>
        <v>0</v>
      </c>
      <c r="Q84" s="62">
        <f t="shared" ca="1" si="214"/>
        <v>0</v>
      </c>
      <c r="R84" s="62">
        <f t="shared" ca="1" si="214"/>
        <v>0</v>
      </c>
      <c r="S84" s="62">
        <f t="shared" ca="1" si="214"/>
        <v>0</v>
      </c>
      <c r="T84" s="62">
        <f t="shared" ca="1" si="214"/>
        <v>0</v>
      </c>
      <c r="U84" s="62">
        <f t="shared" ca="1" si="214"/>
        <v>0</v>
      </c>
      <c r="V84" s="62">
        <f t="shared" ca="1" si="214"/>
        <v>0</v>
      </c>
      <c r="W84" s="62">
        <f t="shared" ca="1" si="214"/>
        <v>0</v>
      </c>
      <c r="X84" s="62">
        <f t="shared" ca="1" si="214"/>
        <v>0</v>
      </c>
      <c r="Y84" s="62">
        <f t="shared" ca="1" si="214"/>
        <v>0</v>
      </c>
      <c r="Z84" s="62">
        <f t="shared" ca="1" si="214"/>
        <v>0</v>
      </c>
      <c r="AA84" s="62">
        <f t="shared" ca="1" si="214"/>
        <v>0</v>
      </c>
      <c r="AB84" s="62">
        <f t="shared" ca="1" si="214"/>
        <v>0</v>
      </c>
      <c r="AC84" s="62">
        <f t="shared" ca="1" si="214"/>
        <v>0</v>
      </c>
      <c r="AD84" s="62">
        <f t="shared" ca="1" si="214"/>
        <v>0</v>
      </c>
      <c r="AE84" s="62">
        <f t="shared" ca="1" si="214"/>
        <v>0</v>
      </c>
      <c r="AF84" s="62">
        <f t="shared" ca="1" si="214"/>
        <v>0</v>
      </c>
      <c r="AG84" s="62">
        <f t="shared" ca="1" si="214"/>
        <v>0</v>
      </c>
      <c r="AH84" s="62">
        <f t="shared" ca="1" si="214"/>
        <v>0</v>
      </c>
      <c r="AI84" s="62">
        <f t="shared" ca="1" si="214"/>
        <v>0</v>
      </c>
      <c r="AJ84" s="62">
        <f t="shared" ca="1" si="214"/>
        <v>0</v>
      </c>
      <c r="AK84" s="62">
        <f t="shared" ca="1" si="214"/>
        <v>0</v>
      </c>
      <c r="AL84" s="62">
        <f t="shared" ca="1" si="214"/>
        <v>0</v>
      </c>
      <c r="AM84" s="62">
        <f t="shared" ca="1" si="214"/>
        <v>0</v>
      </c>
      <c r="AN84" s="62">
        <f t="shared" ca="1" si="214"/>
        <v>0</v>
      </c>
      <c r="AO84" s="62">
        <f t="shared" ca="1" si="214"/>
        <v>0</v>
      </c>
      <c r="AP84" s="62">
        <f t="shared" ca="1" si="214"/>
        <v>0</v>
      </c>
      <c r="AQ84" s="62">
        <f t="shared" ca="1" si="214"/>
        <v>0</v>
      </c>
      <c r="AR84" s="62">
        <f t="shared" ca="1" si="214"/>
        <v>0</v>
      </c>
      <c r="AS84" s="62">
        <f t="shared" ca="1" si="214"/>
        <v>0</v>
      </c>
      <c r="AT84" s="62">
        <f t="shared" ca="1" si="214"/>
        <v>0</v>
      </c>
      <c r="AU84" s="62">
        <f t="shared" ca="1" si="214"/>
        <v>0</v>
      </c>
      <c r="AV84" s="62">
        <f t="shared" ca="1" si="214"/>
        <v>0</v>
      </c>
      <c r="AW84" s="62">
        <f t="shared" ca="1" si="214"/>
        <v>0</v>
      </c>
      <c r="AX84" s="62">
        <f t="shared" ca="1" si="214"/>
        <v>0</v>
      </c>
      <c r="AY84" s="62">
        <f t="shared" ca="1" si="214"/>
        <v>0</v>
      </c>
      <c r="AZ84" s="62">
        <f t="shared" ca="1" si="214"/>
        <v>0</v>
      </c>
      <c r="BA84" s="62">
        <f t="shared" ca="1" si="214"/>
        <v>0</v>
      </c>
      <c r="BB84" s="62">
        <f t="shared" ca="1" si="214"/>
        <v>0</v>
      </c>
      <c r="BC84" s="62">
        <f t="shared" ca="1" si="214"/>
        <v>0</v>
      </c>
      <c r="BD84" s="62">
        <f t="shared" ca="1" si="214"/>
        <v>0</v>
      </c>
      <c r="BE84" s="62">
        <f t="shared" ca="1" si="214"/>
        <v>0</v>
      </c>
      <c r="BF84" s="62">
        <f t="shared" ca="1" si="214"/>
        <v>0</v>
      </c>
      <c r="BH84" s="188">
        <f t="shared" ca="1" si="211"/>
        <v>0</v>
      </c>
      <c r="BI84" s="188">
        <f t="shared" ca="1" si="211"/>
        <v>0</v>
      </c>
      <c r="BJ84" s="188">
        <f t="shared" ca="1" si="211"/>
        <v>0</v>
      </c>
      <c r="BK84" s="188">
        <f t="shared" ca="1" si="211"/>
        <v>0</v>
      </c>
      <c r="BL84" s="188">
        <f t="shared" ca="1" si="211"/>
        <v>0</v>
      </c>
      <c r="BM84" s="188">
        <f t="shared" ca="1" si="211"/>
        <v>0</v>
      </c>
      <c r="BN84" s="188">
        <f t="shared" ca="1" si="211"/>
        <v>0</v>
      </c>
      <c r="BO84" s="188">
        <f t="shared" ca="1" si="211"/>
        <v>0</v>
      </c>
      <c r="BP84" s="188">
        <f t="shared" ca="1" si="211"/>
        <v>0</v>
      </c>
      <c r="BQ84" s="188">
        <f t="shared" ca="1" si="211"/>
        <v>0</v>
      </c>
      <c r="BR84" s="188">
        <f t="shared" ca="1" si="211"/>
        <v>0</v>
      </c>
      <c r="BS84" s="188">
        <f t="shared" ca="1" si="211"/>
        <v>0</v>
      </c>
      <c r="BT84" s="188">
        <f t="shared" ca="1" si="211"/>
        <v>0</v>
      </c>
      <c r="BU84" s="188">
        <f t="shared" ca="1" si="211"/>
        <v>0</v>
      </c>
      <c r="BV84" s="188">
        <f t="shared" ca="1" si="211"/>
        <v>0</v>
      </c>
      <c r="BW84" s="188">
        <f t="shared" ca="1" si="211"/>
        <v>0</v>
      </c>
      <c r="BY84" s="188">
        <f t="shared" ca="1" si="212"/>
        <v>0</v>
      </c>
      <c r="BZ84" s="188">
        <f t="shared" ca="1" si="212"/>
        <v>0</v>
      </c>
      <c r="CA84" s="188">
        <f t="shared" ca="1" si="212"/>
        <v>0</v>
      </c>
      <c r="CB84" s="188">
        <f t="shared" ca="1" si="212"/>
        <v>0</v>
      </c>
    </row>
    <row r="85" spans="2:80" s="124" customFormat="1" outlineLevel="1">
      <c r="B85" s="139" t="s">
        <v>413</v>
      </c>
      <c r="C85" s="63" t="str">
        <f>'Get Started'!$D$8</f>
        <v>$</v>
      </c>
      <c r="D85" s="62" t="s">
        <v>618</v>
      </c>
      <c r="E85" s="62"/>
      <c r="F85" s="62"/>
      <c r="G85" s="62"/>
      <c r="H85" s="62"/>
      <c r="I85" s="62"/>
      <c r="J85" s="62"/>
      <c r="K85" s="65">
        <f t="shared" ref="K85:AP85" si="215">SUM(K81:K84)</f>
        <v>0</v>
      </c>
      <c r="L85" s="65">
        <f t="shared" ca="1" si="215"/>
        <v>0</v>
      </c>
      <c r="M85" s="65">
        <f t="shared" ca="1" si="215"/>
        <v>0</v>
      </c>
      <c r="N85" s="65">
        <f t="shared" ca="1" si="215"/>
        <v>0</v>
      </c>
      <c r="O85" s="65">
        <f t="shared" ca="1" si="215"/>
        <v>0</v>
      </c>
      <c r="P85" s="65">
        <f t="shared" ca="1" si="215"/>
        <v>0</v>
      </c>
      <c r="Q85" s="65">
        <f t="shared" ca="1" si="215"/>
        <v>0</v>
      </c>
      <c r="R85" s="65">
        <f t="shared" ca="1" si="215"/>
        <v>0</v>
      </c>
      <c r="S85" s="65">
        <f t="shared" ca="1" si="215"/>
        <v>0</v>
      </c>
      <c r="T85" s="65">
        <f t="shared" ca="1" si="215"/>
        <v>0</v>
      </c>
      <c r="U85" s="65">
        <f t="shared" ca="1" si="215"/>
        <v>0</v>
      </c>
      <c r="V85" s="65">
        <f t="shared" ca="1" si="215"/>
        <v>0</v>
      </c>
      <c r="W85" s="65">
        <f t="shared" ca="1" si="215"/>
        <v>0</v>
      </c>
      <c r="X85" s="65">
        <f t="shared" ca="1" si="215"/>
        <v>0</v>
      </c>
      <c r="Y85" s="65">
        <f t="shared" ca="1" si="215"/>
        <v>0</v>
      </c>
      <c r="Z85" s="65">
        <f t="shared" ca="1" si="215"/>
        <v>0</v>
      </c>
      <c r="AA85" s="65">
        <f t="shared" ca="1" si="215"/>
        <v>0</v>
      </c>
      <c r="AB85" s="65">
        <f t="shared" ca="1" si="215"/>
        <v>0</v>
      </c>
      <c r="AC85" s="65">
        <f t="shared" ca="1" si="215"/>
        <v>0</v>
      </c>
      <c r="AD85" s="65">
        <f t="shared" ca="1" si="215"/>
        <v>0</v>
      </c>
      <c r="AE85" s="65">
        <f t="shared" ca="1" si="215"/>
        <v>0</v>
      </c>
      <c r="AF85" s="65">
        <f t="shared" ca="1" si="215"/>
        <v>0</v>
      </c>
      <c r="AG85" s="65">
        <f t="shared" ca="1" si="215"/>
        <v>0</v>
      </c>
      <c r="AH85" s="65">
        <f t="shared" ca="1" si="215"/>
        <v>0</v>
      </c>
      <c r="AI85" s="65">
        <f t="shared" ca="1" si="215"/>
        <v>0</v>
      </c>
      <c r="AJ85" s="65">
        <f t="shared" ca="1" si="215"/>
        <v>0</v>
      </c>
      <c r="AK85" s="65">
        <f t="shared" ca="1" si="215"/>
        <v>0</v>
      </c>
      <c r="AL85" s="65">
        <f t="shared" ca="1" si="215"/>
        <v>0</v>
      </c>
      <c r="AM85" s="65">
        <f t="shared" ca="1" si="215"/>
        <v>0</v>
      </c>
      <c r="AN85" s="65">
        <f t="shared" ca="1" si="215"/>
        <v>0</v>
      </c>
      <c r="AO85" s="65">
        <f t="shared" ca="1" si="215"/>
        <v>0</v>
      </c>
      <c r="AP85" s="65">
        <f t="shared" ca="1" si="215"/>
        <v>0</v>
      </c>
      <c r="AQ85" s="65">
        <f t="shared" ref="AQ85:BF85" ca="1" si="216">SUM(AQ81:AQ84)</f>
        <v>0</v>
      </c>
      <c r="AR85" s="65">
        <f t="shared" ca="1" si="216"/>
        <v>0</v>
      </c>
      <c r="AS85" s="65">
        <f t="shared" ca="1" si="216"/>
        <v>0</v>
      </c>
      <c r="AT85" s="65">
        <f t="shared" ca="1" si="216"/>
        <v>0</v>
      </c>
      <c r="AU85" s="65">
        <f t="shared" ca="1" si="216"/>
        <v>0</v>
      </c>
      <c r="AV85" s="65">
        <f t="shared" ca="1" si="216"/>
        <v>0</v>
      </c>
      <c r="AW85" s="65">
        <f t="shared" ca="1" si="216"/>
        <v>0</v>
      </c>
      <c r="AX85" s="65">
        <f t="shared" ca="1" si="216"/>
        <v>0</v>
      </c>
      <c r="AY85" s="65">
        <f t="shared" ca="1" si="216"/>
        <v>0</v>
      </c>
      <c r="AZ85" s="65">
        <f t="shared" ca="1" si="216"/>
        <v>0</v>
      </c>
      <c r="BA85" s="65">
        <f t="shared" ca="1" si="216"/>
        <v>0</v>
      </c>
      <c r="BB85" s="65">
        <f t="shared" ca="1" si="216"/>
        <v>0</v>
      </c>
      <c r="BC85" s="65">
        <f t="shared" ca="1" si="216"/>
        <v>0</v>
      </c>
      <c r="BD85" s="65">
        <f t="shared" ca="1" si="216"/>
        <v>0</v>
      </c>
      <c r="BE85" s="65">
        <f t="shared" ca="1" si="216"/>
        <v>0</v>
      </c>
      <c r="BF85" s="65">
        <f t="shared" ca="1" si="216"/>
        <v>0</v>
      </c>
      <c r="BH85" s="188">
        <f t="shared" ca="1" si="211"/>
        <v>0</v>
      </c>
      <c r="BI85" s="188">
        <f t="shared" ca="1" si="211"/>
        <v>0</v>
      </c>
      <c r="BJ85" s="188">
        <f t="shared" ca="1" si="211"/>
        <v>0</v>
      </c>
      <c r="BK85" s="188">
        <f t="shared" ca="1" si="211"/>
        <v>0</v>
      </c>
      <c r="BL85" s="188">
        <f t="shared" ca="1" si="211"/>
        <v>0</v>
      </c>
      <c r="BM85" s="188">
        <f t="shared" ca="1" si="211"/>
        <v>0</v>
      </c>
      <c r="BN85" s="188">
        <f t="shared" ca="1" si="211"/>
        <v>0</v>
      </c>
      <c r="BO85" s="188">
        <f t="shared" ca="1" si="211"/>
        <v>0</v>
      </c>
      <c r="BP85" s="188">
        <f t="shared" ca="1" si="211"/>
        <v>0</v>
      </c>
      <c r="BQ85" s="188">
        <f t="shared" ca="1" si="211"/>
        <v>0</v>
      </c>
      <c r="BR85" s="188">
        <f t="shared" ca="1" si="211"/>
        <v>0</v>
      </c>
      <c r="BS85" s="188">
        <f t="shared" ca="1" si="211"/>
        <v>0</v>
      </c>
      <c r="BT85" s="188">
        <f t="shared" ca="1" si="211"/>
        <v>0</v>
      </c>
      <c r="BU85" s="188">
        <f t="shared" ca="1" si="211"/>
        <v>0</v>
      </c>
      <c r="BV85" s="188">
        <f t="shared" ca="1" si="211"/>
        <v>0</v>
      </c>
      <c r="BW85" s="188">
        <f t="shared" ca="1" si="211"/>
        <v>0</v>
      </c>
      <c r="BY85" s="188">
        <f t="shared" ca="1" si="212"/>
        <v>0</v>
      </c>
      <c r="BZ85" s="188">
        <f t="shared" ca="1" si="212"/>
        <v>0</v>
      </c>
      <c r="CA85" s="188">
        <f t="shared" ca="1" si="212"/>
        <v>0</v>
      </c>
      <c r="CB85" s="188">
        <f t="shared" ca="1" si="212"/>
        <v>0</v>
      </c>
    </row>
    <row r="86" spans="2:80" s="124" customFormat="1" outlineLevel="1">
      <c r="B86" s="139"/>
      <c r="C86" s="63"/>
      <c r="D86" s="62"/>
      <c r="E86" s="62"/>
      <c r="F86" s="62"/>
      <c r="G86" s="62"/>
      <c r="H86" s="62"/>
      <c r="I86" s="62"/>
      <c r="J86" s="62"/>
      <c r="K86" s="62"/>
      <c r="L86" s="62"/>
      <c r="M86" s="62"/>
      <c r="N86" s="62"/>
      <c r="O86" s="62"/>
      <c r="P86" s="62"/>
      <c r="Q86" s="62"/>
      <c r="R86" s="62"/>
      <c r="S86" s="62"/>
      <c r="T86" s="62"/>
      <c r="U86" s="62"/>
      <c r="V86" s="62"/>
      <c r="W86" s="62"/>
      <c r="X86" s="62"/>
      <c r="Y86" s="62"/>
      <c r="Z86" s="62"/>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c r="BB86" s="62"/>
      <c r="BC86" s="62"/>
      <c r="BD86" s="62"/>
      <c r="BE86" s="62"/>
      <c r="BF86" s="62"/>
    </row>
    <row r="87" spans="2:80" s="124" customFormat="1" outlineLevel="1">
      <c r="B87" s="139" t="s">
        <v>414</v>
      </c>
      <c r="C87" s="63" t="str">
        <f>'Get Started'!$D$8</f>
        <v>$</v>
      </c>
      <c r="D87" s="62"/>
      <c r="E87" s="62"/>
      <c r="F87" s="62"/>
      <c r="G87" s="62"/>
      <c r="H87" s="62"/>
      <c r="I87" s="62"/>
      <c r="J87" s="62"/>
      <c r="K87" s="62">
        <f t="shared" ref="K87:BF87" si="217">K85+K71+K78</f>
        <v>0</v>
      </c>
      <c r="L87" s="62">
        <f t="shared" ca="1" si="217"/>
        <v>0</v>
      </c>
      <c r="M87" s="62">
        <f t="shared" ca="1" si="217"/>
        <v>0</v>
      </c>
      <c r="N87" s="62">
        <f t="shared" ca="1" si="217"/>
        <v>0</v>
      </c>
      <c r="O87" s="62">
        <f t="shared" ca="1" si="217"/>
        <v>0</v>
      </c>
      <c r="P87" s="62">
        <f t="shared" ca="1" si="217"/>
        <v>0</v>
      </c>
      <c r="Q87" s="62">
        <f t="shared" ca="1" si="217"/>
        <v>0</v>
      </c>
      <c r="R87" s="62">
        <f t="shared" ca="1" si="217"/>
        <v>0</v>
      </c>
      <c r="S87" s="62">
        <f t="shared" ca="1" si="217"/>
        <v>0</v>
      </c>
      <c r="T87" s="62">
        <f t="shared" ca="1" si="217"/>
        <v>0</v>
      </c>
      <c r="U87" s="62">
        <f t="shared" ca="1" si="217"/>
        <v>0</v>
      </c>
      <c r="V87" s="62">
        <f t="shared" ca="1" si="217"/>
        <v>0</v>
      </c>
      <c r="W87" s="62">
        <f t="shared" ca="1" si="217"/>
        <v>0</v>
      </c>
      <c r="X87" s="62">
        <f t="shared" ca="1" si="217"/>
        <v>0</v>
      </c>
      <c r="Y87" s="62">
        <f t="shared" ca="1" si="217"/>
        <v>0</v>
      </c>
      <c r="Z87" s="62">
        <f t="shared" ca="1" si="217"/>
        <v>0</v>
      </c>
      <c r="AA87" s="62">
        <f t="shared" ca="1" si="217"/>
        <v>0</v>
      </c>
      <c r="AB87" s="62">
        <f t="shared" ca="1" si="217"/>
        <v>0</v>
      </c>
      <c r="AC87" s="62">
        <f t="shared" ca="1" si="217"/>
        <v>0</v>
      </c>
      <c r="AD87" s="62">
        <f t="shared" ca="1" si="217"/>
        <v>0</v>
      </c>
      <c r="AE87" s="62">
        <f t="shared" ca="1" si="217"/>
        <v>0</v>
      </c>
      <c r="AF87" s="62">
        <f t="shared" ca="1" si="217"/>
        <v>0</v>
      </c>
      <c r="AG87" s="62">
        <f t="shared" ca="1" si="217"/>
        <v>0</v>
      </c>
      <c r="AH87" s="62">
        <f t="shared" ca="1" si="217"/>
        <v>0</v>
      </c>
      <c r="AI87" s="62">
        <f t="shared" ca="1" si="217"/>
        <v>0</v>
      </c>
      <c r="AJ87" s="62">
        <f t="shared" ca="1" si="217"/>
        <v>0</v>
      </c>
      <c r="AK87" s="62">
        <f t="shared" ca="1" si="217"/>
        <v>0</v>
      </c>
      <c r="AL87" s="62">
        <f t="shared" ca="1" si="217"/>
        <v>0</v>
      </c>
      <c r="AM87" s="62">
        <f t="shared" ca="1" si="217"/>
        <v>0</v>
      </c>
      <c r="AN87" s="62">
        <f t="shared" ca="1" si="217"/>
        <v>0</v>
      </c>
      <c r="AO87" s="62">
        <f t="shared" ca="1" si="217"/>
        <v>0</v>
      </c>
      <c r="AP87" s="62">
        <f t="shared" ca="1" si="217"/>
        <v>0</v>
      </c>
      <c r="AQ87" s="62">
        <f t="shared" ca="1" si="217"/>
        <v>0</v>
      </c>
      <c r="AR87" s="62">
        <f t="shared" ca="1" si="217"/>
        <v>0</v>
      </c>
      <c r="AS87" s="62">
        <f t="shared" ca="1" si="217"/>
        <v>0</v>
      </c>
      <c r="AT87" s="62">
        <f t="shared" ca="1" si="217"/>
        <v>0</v>
      </c>
      <c r="AU87" s="62">
        <f t="shared" ca="1" si="217"/>
        <v>0</v>
      </c>
      <c r="AV87" s="62">
        <f t="shared" ca="1" si="217"/>
        <v>0</v>
      </c>
      <c r="AW87" s="62">
        <f t="shared" ca="1" si="217"/>
        <v>0</v>
      </c>
      <c r="AX87" s="62">
        <f t="shared" ca="1" si="217"/>
        <v>0</v>
      </c>
      <c r="AY87" s="62">
        <f t="shared" ca="1" si="217"/>
        <v>0</v>
      </c>
      <c r="AZ87" s="62">
        <f t="shared" ca="1" si="217"/>
        <v>0</v>
      </c>
      <c r="BA87" s="62">
        <f t="shared" ca="1" si="217"/>
        <v>0</v>
      </c>
      <c r="BB87" s="62">
        <f t="shared" ca="1" si="217"/>
        <v>0</v>
      </c>
      <c r="BC87" s="62">
        <f t="shared" ca="1" si="217"/>
        <v>0</v>
      </c>
      <c r="BD87" s="62">
        <f t="shared" ca="1" si="217"/>
        <v>0</v>
      </c>
      <c r="BE87" s="62">
        <f t="shared" ca="1" si="217"/>
        <v>0</v>
      </c>
      <c r="BF87" s="62">
        <f t="shared" ca="1" si="217"/>
        <v>0</v>
      </c>
      <c r="BH87" s="188">
        <f t="shared" ref="BH87:BW87" ca="1" si="218">INDEX($L87:$BF87,1,MATCH(BH$5,$L$5:$BF$5,0))</f>
        <v>0</v>
      </c>
      <c r="BI87" s="188">
        <f t="shared" ca="1" si="218"/>
        <v>0</v>
      </c>
      <c r="BJ87" s="188">
        <f t="shared" ca="1" si="218"/>
        <v>0</v>
      </c>
      <c r="BK87" s="188">
        <f t="shared" ca="1" si="218"/>
        <v>0</v>
      </c>
      <c r="BL87" s="188">
        <f t="shared" ca="1" si="218"/>
        <v>0</v>
      </c>
      <c r="BM87" s="188">
        <f t="shared" ca="1" si="218"/>
        <v>0</v>
      </c>
      <c r="BN87" s="188">
        <f t="shared" ca="1" si="218"/>
        <v>0</v>
      </c>
      <c r="BO87" s="188">
        <f t="shared" ca="1" si="218"/>
        <v>0</v>
      </c>
      <c r="BP87" s="188">
        <f t="shared" ca="1" si="218"/>
        <v>0</v>
      </c>
      <c r="BQ87" s="188">
        <f t="shared" ca="1" si="218"/>
        <v>0</v>
      </c>
      <c r="BR87" s="188">
        <f t="shared" ca="1" si="218"/>
        <v>0</v>
      </c>
      <c r="BS87" s="188">
        <f t="shared" ca="1" si="218"/>
        <v>0</v>
      </c>
      <c r="BT87" s="188">
        <f t="shared" ca="1" si="218"/>
        <v>0</v>
      </c>
      <c r="BU87" s="188">
        <f t="shared" ca="1" si="218"/>
        <v>0</v>
      </c>
      <c r="BV87" s="188">
        <f t="shared" ca="1" si="218"/>
        <v>0</v>
      </c>
      <c r="BW87" s="188">
        <f t="shared" ca="1" si="218"/>
        <v>0</v>
      </c>
      <c r="BY87" s="188">
        <f ca="1">INDEX($L87:$BF87,1,MATCH(BY$5,$L$5:$BF$5,0))</f>
        <v>0</v>
      </c>
      <c r="BZ87" s="188">
        <f ca="1">INDEX($L87:$BF87,1,MATCH(BZ$5,$L$5:$BF$5,0))</f>
        <v>0</v>
      </c>
      <c r="CA87" s="188">
        <f ca="1">INDEX($L87:$BF87,1,MATCH(CA$5,$L$5:$BF$5,0))</f>
        <v>0</v>
      </c>
      <c r="CB87" s="188">
        <f ca="1">INDEX($L87:$BF87,1,MATCH(CB$5,$L$5:$BF$5,0))</f>
        <v>0</v>
      </c>
    </row>
    <row r="88" spans="2:80" s="124" customFormat="1" outlineLevel="1">
      <c r="B88" s="139" t="s">
        <v>415</v>
      </c>
      <c r="C88" s="63" t="str">
        <f>'Get Started'!$D$8</f>
        <v>$</v>
      </c>
      <c r="D88" s="62" t="s">
        <v>519</v>
      </c>
      <c r="E88" s="62"/>
      <c r="F88" s="62"/>
      <c r="G88" s="62"/>
      <c r="H88" s="62"/>
      <c r="I88" s="62"/>
      <c r="J88" s="62"/>
      <c r="K88" s="62">
        <f t="shared" ref="K88" si="219">ROUND(K60-K87,10)</f>
        <v>0</v>
      </c>
      <c r="L88" s="62">
        <f t="shared" ref="L88" ca="1" si="220">ROUND(L60-L87,10)</f>
        <v>0</v>
      </c>
      <c r="M88" s="62">
        <f t="shared" ref="M88" ca="1" si="221">ROUND(M60-M87,10)</f>
        <v>0</v>
      </c>
      <c r="N88" s="62">
        <f t="shared" ref="N88" ca="1" si="222">ROUND(N60-N87,10)</f>
        <v>0</v>
      </c>
      <c r="O88" s="62">
        <f t="shared" ref="O88" ca="1" si="223">ROUND(O60-O87,10)</f>
        <v>0</v>
      </c>
      <c r="P88" s="62">
        <f t="shared" ref="P88" ca="1" si="224">ROUND(P60-P87,10)</f>
        <v>0</v>
      </c>
      <c r="Q88" s="62">
        <f t="shared" ref="Q88" ca="1" si="225">ROUND(Q60-Q87,10)</f>
        <v>0</v>
      </c>
      <c r="R88" s="62">
        <f t="shared" ref="R88" ca="1" si="226">ROUND(R60-R87,10)</f>
        <v>0</v>
      </c>
      <c r="S88" s="62">
        <f t="shared" ref="S88" ca="1" si="227">ROUND(S60-S87,10)</f>
        <v>0</v>
      </c>
      <c r="T88" s="62">
        <f t="shared" ref="T88" ca="1" si="228">ROUND(T60-T87,10)</f>
        <v>0</v>
      </c>
      <c r="U88" s="62">
        <f t="shared" ref="U88" ca="1" si="229">ROUND(U60-U87,10)</f>
        <v>0</v>
      </c>
      <c r="V88" s="62">
        <f t="shared" ref="V88" ca="1" si="230">ROUND(V60-V87,10)</f>
        <v>0</v>
      </c>
      <c r="W88" s="62">
        <f t="shared" ref="W88" ca="1" si="231">ROUND(W60-W87,10)</f>
        <v>0</v>
      </c>
      <c r="X88" s="62">
        <f t="shared" ref="X88" ca="1" si="232">ROUND(X60-X87,10)</f>
        <v>0</v>
      </c>
      <c r="Y88" s="62">
        <f t="shared" ref="Y88" ca="1" si="233">ROUND(Y60-Y87,10)</f>
        <v>0</v>
      </c>
      <c r="Z88" s="62">
        <f t="shared" ref="Z88" ca="1" si="234">ROUND(Z60-Z87,10)</f>
        <v>0</v>
      </c>
      <c r="AA88" s="62">
        <f t="shared" ref="AA88" ca="1" si="235">ROUND(AA60-AA87,10)</f>
        <v>0</v>
      </c>
      <c r="AB88" s="62">
        <f t="shared" ref="AB88" ca="1" si="236">ROUND(AB60-AB87,10)</f>
        <v>0</v>
      </c>
      <c r="AC88" s="62">
        <f t="shared" ref="AC88" ca="1" si="237">ROUND(AC60-AC87,10)</f>
        <v>0</v>
      </c>
      <c r="AD88" s="62">
        <f t="shared" ref="AD88" ca="1" si="238">ROUND(AD60-AD87,10)</f>
        <v>0</v>
      </c>
      <c r="AE88" s="62">
        <f t="shared" ref="AE88" ca="1" si="239">ROUND(AE60-AE87,10)</f>
        <v>0</v>
      </c>
      <c r="AF88" s="62">
        <f t="shared" ref="AF88" ca="1" si="240">ROUND(AF60-AF87,10)</f>
        <v>0</v>
      </c>
      <c r="AG88" s="62">
        <f t="shared" ref="AG88" ca="1" si="241">ROUND(AG60-AG87,10)</f>
        <v>0</v>
      </c>
      <c r="AH88" s="62">
        <f t="shared" ref="AH88" ca="1" si="242">ROUND(AH60-AH87,10)</f>
        <v>0</v>
      </c>
      <c r="AI88" s="62">
        <f t="shared" ref="AI88" ca="1" si="243">ROUND(AI60-AI87,10)</f>
        <v>0</v>
      </c>
      <c r="AJ88" s="62">
        <f t="shared" ref="AJ88" ca="1" si="244">ROUND(AJ60-AJ87,10)</f>
        <v>0</v>
      </c>
      <c r="AK88" s="62">
        <f t="shared" ref="AK88" ca="1" si="245">ROUND(AK60-AK87,10)</f>
        <v>0</v>
      </c>
      <c r="AL88" s="62">
        <f t="shared" ref="AL88" ca="1" si="246">ROUND(AL60-AL87,10)</f>
        <v>0</v>
      </c>
      <c r="AM88" s="62">
        <f t="shared" ref="AM88" ca="1" si="247">ROUND(AM60-AM87,10)</f>
        <v>0</v>
      </c>
      <c r="AN88" s="62">
        <f t="shared" ref="AN88" ca="1" si="248">ROUND(AN60-AN87,10)</f>
        <v>0</v>
      </c>
      <c r="AO88" s="62">
        <f t="shared" ref="AO88" ca="1" si="249">ROUND(AO60-AO87,10)</f>
        <v>0</v>
      </c>
      <c r="AP88" s="62">
        <f t="shared" ref="AP88" ca="1" si="250">ROUND(AP60-AP87,10)</f>
        <v>0</v>
      </c>
      <c r="AQ88" s="62">
        <f t="shared" ref="AQ88" ca="1" si="251">ROUND(AQ60-AQ87,10)</f>
        <v>0</v>
      </c>
      <c r="AR88" s="62">
        <f t="shared" ref="AR88" ca="1" si="252">ROUND(AR60-AR87,10)</f>
        <v>0</v>
      </c>
      <c r="AS88" s="62">
        <f t="shared" ref="AS88" ca="1" si="253">ROUND(AS60-AS87,10)</f>
        <v>0</v>
      </c>
      <c r="AT88" s="62">
        <f t="shared" ref="AT88" ca="1" si="254">ROUND(AT60-AT87,10)</f>
        <v>0</v>
      </c>
      <c r="AU88" s="62">
        <f t="shared" ref="AU88" ca="1" si="255">ROUND(AU60-AU87,10)</f>
        <v>0</v>
      </c>
      <c r="AV88" s="62">
        <f t="shared" ref="AV88" ca="1" si="256">ROUND(AV60-AV87,10)</f>
        <v>0</v>
      </c>
      <c r="AW88" s="62">
        <f t="shared" ref="AW88" ca="1" si="257">ROUND(AW60-AW87,10)</f>
        <v>0</v>
      </c>
      <c r="AX88" s="62">
        <f t="shared" ref="AX88" ca="1" si="258">ROUND(AX60-AX87,10)</f>
        <v>0</v>
      </c>
      <c r="AY88" s="62">
        <f t="shared" ref="AY88:BF88" ca="1" si="259">ROUND(AY60-AY87,10)</f>
        <v>0</v>
      </c>
      <c r="AZ88" s="62">
        <f t="shared" ca="1" si="259"/>
        <v>0</v>
      </c>
      <c r="BA88" s="62">
        <f t="shared" ca="1" si="259"/>
        <v>0</v>
      </c>
      <c r="BB88" s="62">
        <f t="shared" ca="1" si="259"/>
        <v>0</v>
      </c>
      <c r="BC88" s="62">
        <f t="shared" ca="1" si="259"/>
        <v>0</v>
      </c>
      <c r="BD88" s="62">
        <f t="shared" ca="1" si="259"/>
        <v>0</v>
      </c>
      <c r="BE88" s="62">
        <f t="shared" ca="1" si="259"/>
        <v>0</v>
      </c>
      <c r="BF88" s="62">
        <f t="shared" ca="1" si="259"/>
        <v>0</v>
      </c>
    </row>
    <row r="89" spans="2:80" s="124" customFormat="1" outlineLevel="1">
      <c r="B89" s="139"/>
      <c r="C89" s="63"/>
      <c r="D89" s="62"/>
      <c r="E89" s="62"/>
      <c r="F89" s="62"/>
      <c r="G89" s="62"/>
      <c r="H89" s="62"/>
      <c r="I89" s="62"/>
      <c r="J89" s="62"/>
      <c r="K89" s="62"/>
    </row>
    <row r="90" spans="2:80" s="124" customFormat="1">
      <c r="B90" s="139"/>
      <c r="C90" s="63"/>
      <c r="D90" s="62"/>
      <c r="E90" s="62"/>
      <c r="F90" s="62"/>
      <c r="G90" s="62"/>
      <c r="H90" s="62"/>
      <c r="I90" s="62"/>
      <c r="J90" s="62"/>
      <c r="K90" s="62"/>
      <c r="L90" s="62"/>
      <c r="M90" s="62"/>
      <c r="N90" s="62"/>
      <c r="O90" s="62"/>
      <c r="P90" s="62"/>
      <c r="Q90" s="62"/>
      <c r="R90" s="62"/>
      <c r="S90" s="62"/>
      <c r="T90" s="62"/>
      <c r="U90" s="62"/>
      <c r="V90" s="62"/>
      <c r="W90" s="62"/>
      <c r="X90" s="62"/>
      <c r="Y90" s="62"/>
      <c r="Z90" s="62"/>
      <c r="AA90" s="62"/>
      <c r="AB90" s="62"/>
      <c r="AC90" s="62"/>
      <c r="AD90" s="62"/>
      <c r="AE90" s="62"/>
      <c r="AF90" s="62"/>
      <c r="AG90" s="62"/>
      <c r="AH90" s="62"/>
      <c r="AI90" s="62"/>
      <c r="AJ90" s="62"/>
      <c r="AK90" s="62"/>
      <c r="AL90" s="62"/>
      <c r="AM90" s="62"/>
      <c r="AN90" s="62"/>
      <c r="AO90" s="62"/>
      <c r="AP90" s="62"/>
      <c r="AQ90" s="62"/>
      <c r="AR90" s="62"/>
      <c r="AS90" s="62"/>
      <c r="AT90" s="62"/>
      <c r="AU90" s="62"/>
      <c r="AV90" s="62"/>
      <c r="AW90" s="62"/>
      <c r="AX90" s="62"/>
      <c r="AY90" s="62"/>
      <c r="AZ90" s="62"/>
      <c r="BA90" s="62"/>
      <c r="BB90" s="62"/>
      <c r="BC90" s="62"/>
      <c r="BD90" s="62"/>
      <c r="BE90" s="62"/>
      <c r="BF90" s="62"/>
    </row>
    <row r="91" spans="2:80" s="124" customFormat="1">
      <c r="B91" s="194" t="s">
        <v>416</v>
      </c>
      <c r="C91" s="63"/>
      <c r="D91" s="62"/>
      <c r="E91" s="62"/>
      <c r="F91" s="62"/>
      <c r="G91" s="62"/>
      <c r="H91" s="62"/>
      <c r="I91" s="62"/>
      <c r="J91" s="62"/>
      <c r="K91" s="48"/>
    </row>
    <row r="92" spans="2:80" s="124" customFormat="1" outlineLevel="1">
      <c r="B92" s="139"/>
      <c r="C92" s="63"/>
      <c r="D92" s="62"/>
      <c r="E92" s="62"/>
      <c r="F92" s="62"/>
      <c r="G92" s="62"/>
      <c r="H92" s="62"/>
      <c r="I92" s="62"/>
      <c r="J92" s="62"/>
      <c r="K92" s="62"/>
    </row>
    <row r="93" spans="2:80" s="124" customFormat="1" outlineLevel="1">
      <c r="B93" s="139" t="s">
        <v>417</v>
      </c>
      <c r="C93" s="63" t="str">
        <f>'Get Started'!$D$8</f>
        <v>$</v>
      </c>
      <c r="D93" s="62" t="s">
        <v>418</v>
      </c>
      <c r="E93" s="62"/>
      <c r="F93" s="62"/>
      <c r="G93" s="62"/>
      <c r="H93" s="62"/>
      <c r="I93" s="62"/>
      <c r="J93" s="62"/>
      <c r="K93" s="62"/>
      <c r="L93" s="124">
        <f>'Get Started'!D11</f>
        <v>0</v>
      </c>
      <c r="M93" s="124">
        <f t="shared" ref="M93:BF93" ca="1" si="260">L119</f>
        <v>0</v>
      </c>
      <c r="N93" s="124">
        <f t="shared" ca="1" si="260"/>
        <v>0</v>
      </c>
      <c r="O93" s="124">
        <f t="shared" ca="1" si="260"/>
        <v>0</v>
      </c>
      <c r="P93" s="124">
        <f t="shared" ca="1" si="260"/>
        <v>0</v>
      </c>
      <c r="Q93" s="124">
        <f t="shared" ca="1" si="260"/>
        <v>0</v>
      </c>
      <c r="R93" s="124">
        <f t="shared" ca="1" si="260"/>
        <v>0</v>
      </c>
      <c r="S93" s="124">
        <f t="shared" ca="1" si="260"/>
        <v>0</v>
      </c>
      <c r="T93" s="124">
        <f t="shared" ca="1" si="260"/>
        <v>0</v>
      </c>
      <c r="U93" s="124">
        <f t="shared" ca="1" si="260"/>
        <v>0</v>
      </c>
      <c r="V93" s="124">
        <f t="shared" ca="1" si="260"/>
        <v>0</v>
      </c>
      <c r="W93" s="124">
        <f t="shared" ca="1" si="260"/>
        <v>0</v>
      </c>
      <c r="X93" s="124">
        <f t="shared" ca="1" si="260"/>
        <v>0</v>
      </c>
      <c r="Y93" s="124">
        <f t="shared" ca="1" si="260"/>
        <v>0</v>
      </c>
      <c r="Z93" s="124">
        <f t="shared" ca="1" si="260"/>
        <v>0</v>
      </c>
      <c r="AA93" s="124">
        <f t="shared" ca="1" si="260"/>
        <v>0</v>
      </c>
      <c r="AB93" s="124">
        <f t="shared" ca="1" si="260"/>
        <v>0</v>
      </c>
      <c r="AC93" s="124">
        <f t="shared" ca="1" si="260"/>
        <v>0</v>
      </c>
      <c r="AD93" s="124">
        <f t="shared" ca="1" si="260"/>
        <v>0</v>
      </c>
      <c r="AE93" s="124">
        <f t="shared" ca="1" si="260"/>
        <v>0</v>
      </c>
      <c r="AF93" s="124">
        <f t="shared" ca="1" si="260"/>
        <v>0</v>
      </c>
      <c r="AG93" s="124">
        <f t="shared" ca="1" si="260"/>
        <v>0</v>
      </c>
      <c r="AH93" s="124">
        <f t="shared" ca="1" si="260"/>
        <v>0</v>
      </c>
      <c r="AI93" s="124">
        <f t="shared" ca="1" si="260"/>
        <v>0</v>
      </c>
      <c r="AJ93" s="124">
        <f t="shared" ca="1" si="260"/>
        <v>0</v>
      </c>
      <c r="AK93" s="124">
        <f t="shared" ca="1" si="260"/>
        <v>0</v>
      </c>
      <c r="AL93" s="124">
        <f t="shared" ca="1" si="260"/>
        <v>0</v>
      </c>
      <c r="AM93" s="124">
        <f t="shared" ca="1" si="260"/>
        <v>0</v>
      </c>
      <c r="AN93" s="124">
        <f t="shared" ca="1" si="260"/>
        <v>0</v>
      </c>
      <c r="AO93" s="124">
        <f t="shared" ca="1" si="260"/>
        <v>0</v>
      </c>
      <c r="AP93" s="124">
        <f t="shared" ca="1" si="260"/>
        <v>0</v>
      </c>
      <c r="AQ93" s="124">
        <f t="shared" ca="1" si="260"/>
        <v>0</v>
      </c>
      <c r="AR93" s="124">
        <f t="shared" ca="1" si="260"/>
        <v>0</v>
      </c>
      <c r="AS93" s="124">
        <f t="shared" ca="1" si="260"/>
        <v>0</v>
      </c>
      <c r="AT93" s="124">
        <f t="shared" ca="1" si="260"/>
        <v>0</v>
      </c>
      <c r="AU93" s="124">
        <f t="shared" ca="1" si="260"/>
        <v>0</v>
      </c>
      <c r="AV93" s="124">
        <f t="shared" ca="1" si="260"/>
        <v>0</v>
      </c>
      <c r="AW93" s="124">
        <f t="shared" ca="1" si="260"/>
        <v>0</v>
      </c>
      <c r="AX93" s="124">
        <f t="shared" ca="1" si="260"/>
        <v>0</v>
      </c>
      <c r="AY93" s="124">
        <f t="shared" ca="1" si="260"/>
        <v>0</v>
      </c>
      <c r="AZ93" s="124">
        <f t="shared" ca="1" si="260"/>
        <v>0</v>
      </c>
      <c r="BA93" s="124">
        <f t="shared" ca="1" si="260"/>
        <v>0</v>
      </c>
      <c r="BB93" s="124">
        <f t="shared" ca="1" si="260"/>
        <v>0</v>
      </c>
      <c r="BC93" s="124">
        <f t="shared" ca="1" si="260"/>
        <v>0</v>
      </c>
      <c r="BD93" s="124">
        <f t="shared" ca="1" si="260"/>
        <v>0</v>
      </c>
      <c r="BE93" s="124">
        <f t="shared" ca="1" si="260"/>
        <v>0</v>
      </c>
      <c r="BF93" s="124">
        <f t="shared" ca="1" si="260"/>
        <v>0</v>
      </c>
      <c r="BH93" s="124">
        <f>L93</f>
        <v>0</v>
      </c>
      <c r="BI93" s="124">
        <f t="shared" ref="BI93:BW93" ca="1" si="261">BH119</f>
        <v>0</v>
      </c>
      <c r="BJ93" s="124">
        <f t="shared" ca="1" si="261"/>
        <v>0</v>
      </c>
      <c r="BK93" s="124">
        <f t="shared" ca="1" si="261"/>
        <v>0</v>
      </c>
      <c r="BL93" s="124">
        <f t="shared" ca="1" si="261"/>
        <v>0</v>
      </c>
      <c r="BM93" s="124">
        <f t="shared" ca="1" si="261"/>
        <v>0</v>
      </c>
      <c r="BN93" s="124">
        <f t="shared" ca="1" si="261"/>
        <v>0</v>
      </c>
      <c r="BO93" s="124">
        <f t="shared" ca="1" si="261"/>
        <v>0</v>
      </c>
      <c r="BP93" s="124">
        <f t="shared" ca="1" si="261"/>
        <v>0</v>
      </c>
      <c r="BQ93" s="124">
        <f t="shared" ca="1" si="261"/>
        <v>0</v>
      </c>
      <c r="BR93" s="124">
        <f t="shared" ca="1" si="261"/>
        <v>0</v>
      </c>
      <c r="BS93" s="124">
        <f t="shared" ca="1" si="261"/>
        <v>0</v>
      </c>
      <c r="BT93" s="124">
        <f t="shared" ca="1" si="261"/>
        <v>0</v>
      </c>
      <c r="BU93" s="124">
        <f t="shared" ca="1" si="261"/>
        <v>0</v>
      </c>
      <c r="BV93" s="124">
        <f t="shared" ca="1" si="261"/>
        <v>0</v>
      </c>
      <c r="BW93" s="124">
        <f t="shared" ca="1" si="261"/>
        <v>0</v>
      </c>
      <c r="BY93" s="124">
        <f>L93</f>
        <v>0</v>
      </c>
      <c r="BZ93" s="124">
        <f ca="1">BY119</f>
        <v>0</v>
      </c>
      <c r="CA93" s="124">
        <f ca="1">BZ119</f>
        <v>0</v>
      </c>
      <c r="CB93" s="124">
        <f ca="1">CA119</f>
        <v>0</v>
      </c>
    </row>
    <row r="94" spans="2:80" s="124" customFormat="1" outlineLevel="1">
      <c r="B94" s="139"/>
      <c r="C94" s="63"/>
      <c r="D94" s="62"/>
      <c r="E94" s="62"/>
      <c r="F94" s="62"/>
      <c r="G94" s="62"/>
      <c r="H94" s="62"/>
      <c r="I94" s="62"/>
      <c r="J94" s="62"/>
      <c r="K94" s="62"/>
    </row>
    <row r="95" spans="2:80" s="124" customFormat="1" outlineLevel="1">
      <c r="B95" s="139" t="s">
        <v>419</v>
      </c>
      <c r="C95" s="63"/>
      <c r="D95" s="62"/>
      <c r="E95" s="62"/>
      <c r="F95" s="62"/>
      <c r="G95" s="62"/>
      <c r="H95" s="62"/>
      <c r="I95" s="62"/>
      <c r="J95" s="62"/>
      <c r="K95" s="62"/>
    </row>
    <row r="96" spans="2:80" s="124" customFormat="1" outlineLevel="1">
      <c r="B96" s="139" t="s">
        <v>420</v>
      </c>
      <c r="C96" s="63" t="str">
        <f>'Get Started'!$D$8</f>
        <v>$</v>
      </c>
      <c r="D96" s="62" t="s">
        <v>421</v>
      </c>
      <c r="E96" s="62"/>
      <c r="F96" s="62"/>
      <c r="G96" s="62"/>
      <c r="H96" s="62"/>
      <c r="I96" s="62"/>
      <c r="J96" s="62"/>
      <c r="K96" s="62"/>
      <c r="L96" s="124">
        <f t="shared" ref="L96:BF96" ca="1" si="262">L39</f>
        <v>0</v>
      </c>
      <c r="M96" s="124">
        <f t="shared" ca="1" si="262"/>
        <v>0</v>
      </c>
      <c r="N96" s="124">
        <f t="shared" ca="1" si="262"/>
        <v>0</v>
      </c>
      <c r="O96" s="124">
        <f t="shared" ca="1" si="262"/>
        <v>0</v>
      </c>
      <c r="P96" s="124">
        <f t="shared" ca="1" si="262"/>
        <v>0</v>
      </c>
      <c r="Q96" s="124">
        <f t="shared" ca="1" si="262"/>
        <v>0</v>
      </c>
      <c r="R96" s="124">
        <f t="shared" ca="1" si="262"/>
        <v>0</v>
      </c>
      <c r="S96" s="124">
        <f t="shared" ca="1" si="262"/>
        <v>0</v>
      </c>
      <c r="T96" s="124">
        <f t="shared" ca="1" si="262"/>
        <v>0</v>
      </c>
      <c r="U96" s="124">
        <f t="shared" ca="1" si="262"/>
        <v>0</v>
      </c>
      <c r="V96" s="124">
        <f t="shared" ca="1" si="262"/>
        <v>0</v>
      </c>
      <c r="W96" s="124">
        <f t="shared" ca="1" si="262"/>
        <v>0</v>
      </c>
      <c r="X96" s="124">
        <f t="shared" ca="1" si="262"/>
        <v>0</v>
      </c>
      <c r="Y96" s="124">
        <f t="shared" ca="1" si="262"/>
        <v>0</v>
      </c>
      <c r="Z96" s="124">
        <f t="shared" ca="1" si="262"/>
        <v>0</v>
      </c>
      <c r="AA96" s="124">
        <f t="shared" ca="1" si="262"/>
        <v>0</v>
      </c>
      <c r="AB96" s="124">
        <f t="shared" ca="1" si="262"/>
        <v>0</v>
      </c>
      <c r="AC96" s="124">
        <f t="shared" ca="1" si="262"/>
        <v>0</v>
      </c>
      <c r="AD96" s="124">
        <f t="shared" ca="1" si="262"/>
        <v>0</v>
      </c>
      <c r="AE96" s="124">
        <f t="shared" ca="1" si="262"/>
        <v>0</v>
      </c>
      <c r="AF96" s="124">
        <f t="shared" ca="1" si="262"/>
        <v>0</v>
      </c>
      <c r="AG96" s="124">
        <f t="shared" ca="1" si="262"/>
        <v>0</v>
      </c>
      <c r="AH96" s="124">
        <f t="shared" ca="1" si="262"/>
        <v>0</v>
      </c>
      <c r="AI96" s="124">
        <f t="shared" ca="1" si="262"/>
        <v>0</v>
      </c>
      <c r="AJ96" s="124">
        <f t="shared" ca="1" si="262"/>
        <v>0</v>
      </c>
      <c r="AK96" s="124">
        <f t="shared" ca="1" si="262"/>
        <v>0</v>
      </c>
      <c r="AL96" s="124">
        <f t="shared" ca="1" si="262"/>
        <v>0</v>
      </c>
      <c r="AM96" s="124">
        <f t="shared" ca="1" si="262"/>
        <v>0</v>
      </c>
      <c r="AN96" s="124">
        <f t="shared" ca="1" si="262"/>
        <v>0</v>
      </c>
      <c r="AO96" s="124">
        <f t="shared" ca="1" si="262"/>
        <v>0</v>
      </c>
      <c r="AP96" s="124">
        <f t="shared" ca="1" si="262"/>
        <v>0</v>
      </c>
      <c r="AQ96" s="124">
        <f t="shared" ca="1" si="262"/>
        <v>0</v>
      </c>
      <c r="AR96" s="124">
        <f t="shared" ca="1" si="262"/>
        <v>0</v>
      </c>
      <c r="AS96" s="124">
        <f t="shared" ca="1" si="262"/>
        <v>0</v>
      </c>
      <c r="AT96" s="124">
        <f t="shared" ca="1" si="262"/>
        <v>0</v>
      </c>
      <c r="AU96" s="124">
        <f t="shared" ca="1" si="262"/>
        <v>0</v>
      </c>
      <c r="AV96" s="124">
        <f t="shared" ca="1" si="262"/>
        <v>0</v>
      </c>
      <c r="AW96" s="124">
        <f t="shared" ca="1" si="262"/>
        <v>0</v>
      </c>
      <c r="AX96" s="124">
        <f t="shared" ca="1" si="262"/>
        <v>0</v>
      </c>
      <c r="AY96" s="124">
        <f t="shared" ca="1" si="262"/>
        <v>0</v>
      </c>
      <c r="AZ96" s="124">
        <f t="shared" ca="1" si="262"/>
        <v>0</v>
      </c>
      <c r="BA96" s="124">
        <f t="shared" ca="1" si="262"/>
        <v>0</v>
      </c>
      <c r="BB96" s="124">
        <f t="shared" ca="1" si="262"/>
        <v>0</v>
      </c>
      <c r="BC96" s="124">
        <f t="shared" ca="1" si="262"/>
        <v>0</v>
      </c>
      <c r="BD96" s="124">
        <f t="shared" ca="1" si="262"/>
        <v>0</v>
      </c>
      <c r="BE96" s="124">
        <f t="shared" ca="1" si="262"/>
        <v>0</v>
      </c>
      <c r="BF96" s="124">
        <f t="shared" ca="1" si="262"/>
        <v>0</v>
      </c>
      <c r="BH96" s="184">
        <f t="shared" ref="BH96:BW100" ca="1" si="263">SUMIFS($L96:$BF96,$L$6:$BF$6,BH$6,$L$7:$BF$7,BH$7)</f>
        <v>0</v>
      </c>
      <c r="BI96" s="184">
        <f t="shared" ca="1" si="263"/>
        <v>0</v>
      </c>
      <c r="BJ96" s="184">
        <f t="shared" ca="1" si="263"/>
        <v>0</v>
      </c>
      <c r="BK96" s="184">
        <f t="shared" ca="1" si="263"/>
        <v>0</v>
      </c>
      <c r="BL96" s="184">
        <f t="shared" ca="1" si="263"/>
        <v>0</v>
      </c>
      <c r="BM96" s="184">
        <f t="shared" ca="1" si="263"/>
        <v>0</v>
      </c>
      <c r="BN96" s="184">
        <f t="shared" ca="1" si="263"/>
        <v>0</v>
      </c>
      <c r="BO96" s="184">
        <f t="shared" ca="1" si="263"/>
        <v>0</v>
      </c>
      <c r="BP96" s="184">
        <f t="shared" ca="1" si="263"/>
        <v>0</v>
      </c>
      <c r="BQ96" s="184">
        <f t="shared" ca="1" si="263"/>
        <v>0</v>
      </c>
      <c r="BR96" s="184">
        <f t="shared" ca="1" si="263"/>
        <v>0</v>
      </c>
      <c r="BS96" s="184">
        <f t="shared" ca="1" si="263"/>
        <v>0</v>
      </c>
      <c r="BT96" s="184">
        <f t="shared" ca="1" si="263"/>
        <v>0</v>
      </c>
      <c r="BU96" s="184">
        <f t="shared" ca="1" si="263"/>
        <v>0</v>
      </c>
      <c r="BV96" s="184">
        <f t="shared" ca="1" si="263"/>
        <v>0</v>
      </c>
      <c r="BW96" s="184">
        <f t="shared" ca="1" si="263"/>
        <v>0</v>
      </c>
      <c r="BY96" s="184">
        <f t="shared" ref="BY96:CB100" ca="1" si="264">SUMIFS($L96:$BF96,$L$6:$BF$6,BY$6)</f>
        <v>0</v>
      </c>
      <c r="BZ96" s="184">
        <f t="shared" ca="1" si="264"/>
        <v>0</v>
      </c>
      <c r="CA96" s="184">
        <f t="shared" ca="1" si="264"/>
        <v>0</v>
      </c>
      <c r="CB96" s="184">
        <f t="shared" ca="1" si="264"/>
        <v>0</v>
      </c>
    </row>
    <row r="97" spans="2:80" s="124" customFormat="1" outlineLevel="1">
      <c r="B97" s="139" t="s">
        <v>422</v>
      </c>
      <c r="C97" s="63" t="str">
        <f>'Get Started'!$D$8</f>
        <v>$</v>
      </c>
      <c r="D97" s="62" t="s">
        <v>423</v>
      </c>
      <c r="E97" s="62"/>
      <c r="F97" s="62"/>
      <c r="G97" s="62"/>
      <c r="H97" s="62"/>
      <c r="I97" s="62"/>
      <c r="J97" s="62"/>
      <c r="K97" s="62"/>
      <c r="L97" s="124">
        <f t="shared" ref="L97:BF97" ca="1" si="265">L29</f>
        <v>0</v>
      </c>
      <c r="M97" s="124">
        <f t="shared" ca="1" si="265"/>
        <v>0</v>
      </c>
      <c r="N97" s="124">
        <f t="shared" ca="1" si="265"/>
        <v>0</v>
      </c>
      <c r="O97" s="124">
        <f t="shared" ca="1" si="265"/>
        <v>0</v>
      </c>
      <c r="P97" s="124">
        <f t="shared" ca="1" si="265"/>
        <v>0</v>
      </c>
      <c r="Q97" s="124">
        <f t="shared" ca="1" si="265"/>
        <v>0</v>
      </c>
      <c r="R97" s="124">
        <f t="shared" ca="1" si="265"/>
        <v>0</v>
      </c>
      <c r="S97" s="124">
        <f t="shared" ca="1" si="265"/>
        <v>0</v>
      </c>
      <c r="T97" s="124">
        <f t="shared" ca="1" si="265"/>
        <v>0</v>
      </c>
      <c r="U97" s="124">
        <f t="shared" ca="1" si="265"/>
        <v>0</v>
      </c>
      <c r="V97" s="124">
        <f t="shared" ca="1" si="265"/>
        <v>0</v>
      </c>
      <c r="W97" s="124">
        <f t="shared" ca="1" si="265"/>
        <v>0</v>
      </c>
      <c r="X97" s="124">
        <f t="shared" ca="1" si="265"/>
        <v>0</v>
      </c>
      <c r="Y97" s="124">
        <f t="shared" ca="1" si="265"/>
        <v>0</v>
      </c>
      <c r="Z97" s="124">
        <f t="shared" ca="1" si="265"/>
        <v>0</v>
      </c>
      <c r="AA97" s="124">
        <f t="shared" ca="1" si="265"/>
        <v>0</v>
      </c>
      <c r="AB97" s="124">
        <f t="shared" ca="1" si="265"/>
        <v>0</v>
      </c>
      <c r="AC97" s="124">
        <f t="shared" ca="1" si="265"/>
        <v>0</v>
      </c>
      <c r="AD97" s="124">
        <f t="shared" ca="1" si="265"/>
        <v>0</v>
      </c>
      <c r="AE97" s="124">
        <f t="shared" ca="1" si="265"/>
        <v>0</v>
      </c>
      <c r="AF97" s="124">
        <f t="shared" ca="1" si="265"/>
        <v>0</v>
      </c>
      <c r="AG97" s="124">
        <f t="shared" ca="1" si="265"/>
        <v>0</v>
      </c>
      <c r="AH97" s="124">
        <f t="shared" ca="1" si="265"/>
        <v>0</v>
      </c>
      <c r="AI97" s="124">
        <f t="shared" ca="1" si="265"/>
        <v>0</v>
      </c>
      <c r="AJ97" s="124">
        <f t="shared" ca="1" si="265"/>
        <v>0</v>
      </c>
      <c r="AK97" s="124">
        <f t="shared" ca="1" si="265"/>
        <v>0</v>
      </c>
      <c r="AL97" s="124">
        <f t="shared" ca="1" si="265"/>
        <v>0</v>
      </c>
      <c r="AM97" s="124">
        <f t="shared" ca="1" si="265"/>
        <v>0</v>
      </c>
      <c r="AN97" s="124">
        <f t="shared" ca="1" si="265"/>
        <v>0</v>
      </c>
      <c r="AO97" s="124">
        <f t="shared" ca="1" si="265"/>
        <v>0</v>
      </c>
      <c r="AP97" s="124">
        <f t="shared" ca="1" si="265"/>
        <v>0</v>
      </c>
      <c r="AQ97" s="124">
        <f t="shared" ca="1" si="265"/>
        <v>0</v>
      </c>
      <c r="AR97" s="124">
        <f t="shared" ca="1" si="265"/>
        <v>0</v>
      </c>
      <c r="AS97" s="124">
        <f t="shared" ca="1" si="265"/>
        <v>0</v>
      </c>
      <c r="AT97" s="124">
        <f t="shared" ca="1" si="265"/>
        <v>0</v>
      </c>
      <c r="AU97" s="124">
        <f t="shared" ca="1" si="265"/>
        <v>0</v>
      </c>
      <c r="AV97" s="124">
        <f t="shared" ca="1" si="265"/>
        <v>0</v>
      </c>
      <c r="AW97" s="124">
        <f t="shared" ca="1" si="265"/>
        <v>0</v>
      </c>
      <c r="AX97" s="124">
        <f t="shared" ca="1" si="265"/>
        <v>0</v>
      </c>
      <c r="AY97" s="124">
        <f t="shared" ca="1" si="265"/>
        <v>0</v>
      </c>
      <c r="AZ97" s="124">
        <f t="shared" ca="1" si="265"/>
        <v>0</v>
      </c>
      <c r="BA97" s="124">
        <f t="shared" ca="1" si="265"/>
        <v>0</v>
      </c>
      <c r="BB97" s="124">
        <f t="shared" ca="1" si="265"/>
        <v>0</v>
      </c>
      <c r="BC97" s="124">
        <f t="shared" ca="1" si="265"/>
        <v>0</v>
      </c>
      <c r="BD97" s="124">
        <f t="shared" ca="1" si="265"/>
        <v>0</v>
      </c>
      <c r="BE97" s="124">
        <f t="shared" ca="1" si="265"/>
        <v>0</v>
      </c>
      <c r="BF97" s="124">
        <f t="shared" ca="1" si="265"/>
        <v>0</v>
      </c>
      <c r="BH97" s="184">
        <f t="shared" ca="1" si="263"/>
        <v>0</v>
      </c>
      <c r="BI97" s="184">
        <f t="shared" ca="1" si="263"/>
        <v>0</v>
      </c>
      <c r="BJ97" s="184">
        <f t="shared" ca="1" si="263"/>
        <v>0</v>
      </c>
      <c r="BK97" s="184">
        <f t="shared" ca="1" si="263"/>
        <v>0</v>
      </c>
      <c r="BL97" s="184">
        <f t="shared" ca="1" si="263"/>
        <v>0</v>
      </c>
      <c r="BM97" s="184">
        <f t="shared" ca="1" si="263"/>
        <v>0</v>
      </c>
      <c r="BN97" s="184">
        <f t="shared" ca="1" si="263"/>
        <v>0</v>
      </c>
      <c r="BO97" s="184">
        <f t="shared" ca="1" si="263"/>
        <v>0</v>
      </c>
      <c r="BP97" s="184">
        <f t="shared" ca="1" si="263"/>
        <v>0</v>
      </c>
      <c r="BQ97" s="184">
        <f t="shared" ca="1" si="263"/>
        <v>0</v>
      </c>
      <c r="BR97" s="184">
        <f t="shared" ca="1" si="263"/>
        <v>0</v>
      </c>
      <c r="BS97" s="184">
        <f t="shared" ca="1" si="263"/>
        <v>0</v>
      </c>
      <c r="BT97" s="184">
        <f t="shared" ca="1" si="263"/>
        <v>0</v>
      </c>
      <c r="BU97" s="184">
        <f t="shared" ca="1" si="263"/>
        <v>0</v>
      </c>
      <c r="BV97" s="184">
        <f t="shared" ca="1" si="263"/>
        <v>0</v>
      </c>
      <c r="BW97" s="184">
        <f t="shared" ca="1" si="263"/>
        <v>0</v>
      </c>
      <c r="BY97" s="184">
        <f t="shared" ca="1" si="264"/>
        <v>0</v>
      </c>
      <c r="BZ97" s="184">
        <f t="shared" ca="1" si="264"/>
        <v>0</v>
      </c>
      <c r="CA97" s="184">
        <f t="shared" ca="1" si="264"/>
        <v>0</v>
      </c>
      <c r="CB97" s="184">
        <f t="shared" ca="1" si="264"/>
        <v>0</v>
      </c>
    </row>
    <row r="98" spans="2:80" s="124" customFormat="1" outlineLevel="1">
      <c r="B98" s="139" t="s">
        <v>424</v>
      </c>
      <c r="C98" s="63" t="str">
        <f>'Get Started'!$D$8</f>
        <v>$</v>
      </c>
      <c r="D98" s="62" t="s">
        <v>425</v>
      </c>
      <c r="E98" s="62"/>
      <c r="F98" s="62"/>
      <c r="G98" s="62"/>
      <c r="H98" s="62"/>
      <c r="I98" s="62"/>
      <c r="J98" s="62"/>
      <c r="K98" s="62"/>
      <c r="L98" s="124">
        <f t="shared" ref="L98:BF98" si="266">L30</f>
        <v>0</v>
      </c>
      <c r="M98" s="124">
        <f t="shared" si="266"/>
        <v>0</v>
      </c>
      <c r="N98" s="124">
        <f t="shared" si="266"/>
        <v>0</v>
      </c>
      <c r="O98" s="124">
        <f t="shared" si="266"/>
        <v>0</v>
      </c>
      <c r="P98" s="124">
        <f t="shared" si="266"/>
        <v>0</v>
      </c>
      <c r="Q98" s="124">
        <f t="shared" si="266"/>
        <v>0</v>
      </c>
      <c r="R98" s="124">
        <f t="shared" si="266"/>
        <v>0</v>
      </c>
      <c r="S98" s="124">
        <f t="shared" si="266"/>
        <v>0</v>
      </c>
      <c r="T98" s="124">
        <f t="shared" si="266"/>
        <v>0</v>
      </c>
      <c r="U98" s="124">
        <f t="shared" si="266"/>
        <v>0</v>
      </c>
      <c r="V98" s="124">
        <f t="shared" si="266"/>
        <v>0</v>
      </c>
      <c r="W98" s="124">
        <f t="shared" si="266"/>
        <v>0</v>
      </c>
      <c r="X98" s="124">
        <f t="shared" si="266"/>
        <v>0</v>
      </c>
      <c r="Y98" s="124">
        <f t="shared" si="266"/>
        <v>0</v>
      </c>
      <c r="Z98" s="124">
        <f t="shared" si="266"/>
        <v>0</v>
      </c>
      <c r="AA98" s="124">
        <f t="shared" si="266"/>
        <v>0</v>
      </c>
      <c r="AB98" s="124">
        <f t="shared" si="266"/>
        <v>0</v>
      </c>
      <c r="AC98" s="124">
        <f t="shared" si="266"/>
        <v>0</v>
      </c>
      <c r="AD98" s="124">
        <f t="shared" si="266"/>
        <v>0</v>
      </c>
      <c r="AE98" s="124">
        <f t="shared" si="266"/>
        <v>0</v>
      </c>
      <c r="AF98" s="124">
        <f t="shared" si="266"/>
        <v>0</v>
      </c>
      <c r="AG98" s="124">
        <f t="shared" si="266"/>
        <v>0</v>
      </c>
      <c r="AH98" s="124">
        <f t="shared" si="266"/>
        <v>0</v>
      </c>
      <c r="AI98" s="124">
        <f t="shared" si="266"/>
        <v>0</v>
      </c>
      <c r="AJ98" s="124">
        <f t="shared" si="266"/>
        <v>0</v>
      </c>
      <c r="AK98" s="124">
        <f t="shared" si="266"/>
        <v>0</v>
      </c>
      <c r="AL98" s="124">
        <f t="shared" si="266"/>
        <v>0</v>
      </c>
      <c r="AM98" s="124">
        <f t="shared" si="266"/>
        <v>0</v>
      </c>
      <c r="AN98" s="124">
        <f t="shared" si="266"/>
        <v>0</v>
      </c>
      <c r="AO98" s="124">
        <f t="shared" si="266"/>
        <v>0</v>
      </c>
      <c r="AP98" s="124">
        <f t="shared" si="266"/>
        <v>0</v>
      </c>
      <c r="AQ98" s="124">
        <f t="shared" si="266"/>
        <v>0</v>
      </c>
      <c r="AR98" s="124">
        <f t="shared" si="266"/>
        <v>0</v>
      </c>
      <c r="AS98" s="124">
        <f t="shared" si="266"/>
        <v>0</v>
      </c>
      <c r="AT98" s="124">
        <f t="shared" si="266"/>
        <v>0</v>
      </c>
      <c r="AU98" s="124">
        <f t="shared" si="266"/>
        <v>0</v>
      </c>
      <c r="AV98" s="124">
        <f t="shared" si="266"/>
        <v>0</v>
      </c>
      <c r="AW98" s="124">
        <f t="shared" si="266"/>
        <v>0</v>
      </c>
      <c r="AX98" s="124">
        <f t="shared" si="266"/>
        <v>0</v>
      </c>
      <c r="AY98" s="124">
        <f t="shared" si="266"/>
        <v>0</v>
      </c>
      <c r="AZ98" s="124">
        <f t="shared" si="266"/>
        <v>0</v>
      </c>
      <c r="BA98" s="124">
        <f t="shared" si="266"/>
        <v>0</v>
      </c>
      <c r="BB98" s="124">
        <f t="shared" si="266"/>
        <v>0</v>
      </c>
      <c r="BC98" s="124">
        <f t="shared" si="266"/>
        <v>0</v>
      </c>
      <c r="BD98" s="124">
        <f t="shared" si="266"/>
        <v>0</v>
      </c>
      <c r="BE98" s="124">
        <f t="shared" si="266"/>
        <v>0</v>
      </c>
      <c r="BF98" s="124">
        <f t="shared" si="266"/>
        <v>0</v>
      </c>
      <c r="BH98" s="184">
        <f t="shared" ca="1" si="263"/>
        <v>0</v>
      </c>
      <c r="BI98" s="184">
        <f t="shared" ca="1" si="263"/>
        <v>0</v>
      </c>
      <c r="BJ98" s="184">
        <f t="shared" ca="1" si="263"/>
        <v>0</v>
      </c>
      <c r="BK98" s="184">
        <f t="shared" ca="1" si="263"/>
        <v>0</v>
      </c>
      <c r="BL98" s="184">
        <f t="shared" ca="1" si="263"/>
        <v>0</v>
      </c>
      <c r="BM98" s="184">
        <f t="shared" ca="1" si="263"/>
        <v>0</v>
      </c>
      <c r="BN98" s="184">
        <f t="shared" ca="1" si="263"/>
        <v>0</v>
      </c>
      <c r="BO98" s="184">
        <f t="shared" ca="1" si="263"/>
        <v>0</v>
      </c>
      <c r="BP98" s="184">
        <f t="shared" ca="1" si="263"/>
        <v>0</v>
      </c>
      <c r="BQ98" s="184">
        <f t="shared" ca="1" si="263"/>
        <v>0</v>
      </c>
      <c r="BR98" s="184">
        <f t="shared" ca="1" si="263"/>
        <v>0</v>
      </c>
      <c r="BS98" s="184">
        <f t="shared" ca="1" si="263"/>
        <v>0</v>
      </c>
      <c r="BT98" s="184">
        <f t="shared" ca="1" si="263"/>
        <v>0</v>
      </c>
      <c r="BU98" s="184">
        <f t="shared" ca="1" si="263"/>
        <v>0</v>
      </c>
      <c r="BV98" s="184">
        <f t="shared" ca="1" si="263"/>
        <v>0</v>
      </c>
      <c r="BW98" s="184">
        <f t="shared" ca="1" si="263"/>
        <v>0</v>
      </c>
      <c r="BY98" s="184">
        <f t="shared" ca="1" si="264"/>
        <v>0</v>
      </c>
      <c r="BZ98" s="184">
        <f t="shared" ca="1" si="264"/>
        <v>0</v>
      </c>
      <c r="CA98" s="184">
        <f t="shared" ca="1" si="264"/>
        <v>0</v>
      </c>
      <c r="CB98" s="184">
        <f t="shared" ca="1" si="264"/>
        <v>0</v>
      </c>
    </row>
    <row r="99" spans="2:80" s="124" customFormat="1" outlineLevel="1">
      <c r="B99" s="195" t="s">
        <v>426</v>
      </c>
      <c r="C99" s="63" t="str">
        <f>'Get Started'!$D$8</f>
        <v>$</v>
      </c>
      <c r="D99" s="62" t="s">
        <v>427</v>
      </c>
      <c r="E99" s="62"/>
      <c r="F99" s="62"/>
      <c r="G99" s="62"/>
      <c r="H99" s="62"/>
      <c r="I99" s="62"/>
      <c r="J99" s="62"/>
      <c r="L99" s="124">
        <f ca="1">-(L48-K48)-(L51-K51)-(L49-K49)-(L50-K50)+(L63-K63)+(L64-K64)+(L65-K65)+(L66-K66)+(L67-K67)+(L68-K68)+(L69-K69)+(L77-K77)+(L76-K76)</f>
        <v>0</v>
      </c>
      <c r="M99" s="124">
        <f t="shared" ref="M99:BF99" ca="1" si="267">-(M48-L48)-(M51-L51)-(M49-L49)-(M50-L50)+(M63-L63)+(M64-L64)+(M65-L65)+(M66-L66)+(M67-L67)+(M68-L68)+(M69-L69)+(M77-L77)+(M76-L76)</f>
        <v>0</v>
      </c>
      <c r="N99" s="124">
        <f t="shared" ca="1" si="267"/>
        <v>0</v>
      </c>
      <c r="O99" s="124">
        <f t="shared" ca="1" si="267"/>
        <v>0</v>
      </c>
      <c r="P99" s="124">
        <f t="shared" ca="1" si="267"/>
        <v>0</v>
      </c>
      <c r="Q99" s="124">
        <f t="shared" ca="1" si="267"/>
        <v>0</v>
      </c>
      <c r="R99" s="124">
        <f t="shared" ca="1" si="267"/>
        <v>0</v>
      </c>
      <c r="S99" s="124">
        <f t="shared" ca="1" si="267"/>
        <v>0</v>
      </c>
      <c r="T99" s="124">
        <f t="shared" ca="1" si="267"/>
        <v>0</v>
      </c>
      <c r="U99" s="124">
        <f t="shared" ca="1" si="267"/>
        <v>0</v>
      </c>
      <c r="V99" s="124">
        <f t="shared" ca="1" si="267"/>
        <v>0</v>
      </c>
      <c r="W99" s="124">
        <f t="shared" ca="1" si="267"/>
        <v>0</v>
      </c>
      <c r="X99" s="124">
        <f t="shared" ca="1" si="267"/>
        <v>0</v>
      </c>
      <c r="Y99" s="124">
        <f t="shared" ca="1" si="267"/>
        <v>0</v>
      </c>
      <c r="Z99" s="124">
        <f t="shared" ca="1" si="267"/>
        <v>0</v>
      </c>
      <c r="AA99" s="124">
        <f t="shared" ca="1" si="267"/>
        <v>0</v>
      </c>
      <c r="AB99" s="124">
        <f t="shared" ca="1" si="267"/>
        <v>0</v>
      </c>
      <c r="AC99" s="124">
        <f t="shared" ca="1" si="267"/>
        <v>0</v>
      </c>
      <c r="AD99" s="124">
        <f t="shared" ca="1" si="267"/>
        <v>0</v>
      </c>
      <c r="AE99" s="124">
        <f t="shared" ca="1" si="267"/>
        <v>0</v>
      </c>
      <c r="AF99" s="124">
        <f t="shared" ca="1" si="267"/>
        <v>0</v>
      </c>
      <c r="AG99" s="124">
        <f t="shared" ca="1" si="267"/>
        <v>0</v>
      </c>
      <c r="AH99" s="124">
        <f t="shared" ca="1" si="267"/>
        <v>0</v>
      </c>
      <c r="AI99" s="124">
        <f t="shared" ca="1" si="267"/>
        <v>0</v>
      </c>
      <c r="AJ99" s="124">
        <f t="shared" ca="1" si="267"/>
        <v>0</v>
      </c>
      <c r="AK99" s="124">
        <f t="shared" ca="1" si="267"/>
        <v>0</v>
      </c>
      <c r="AL99" s="124">
        <f t="shared" ca="1" si="267"/>
        <v>0</v>
      </c>
      <c r="AM99" s="124">
        <f t="shared" ca="1" si="267"/>
        <v>0</v>
      </c>
      <c r="AN99" s="124">
        <f t="shared" ca="1" si="267"/>
        <v>0</v>
      </c>
      <c r="AO99" s="124">
        <f t="shared" ca="1" si="267"/>
        <v>0</v>
      </c>
      <c r="AP99" s="124">
        <f t="shared" ca="1" si="267"/>
        <v>0</v>
      </c>
      <c r="AQ99" s="124">
        <f t="shared" ca="1" si="267"/>
        <v>0</v>
      </c>
      <c r="AR99" s="124">
        <f t="shared" ca="1" si="267"/>
        <v>0</v>
      </c>
      <c r="AS99" s="124">
        <f t="shared" ca="1" si="267"/>
        <v>0</v>
      </c>
      <c r="AT99" s="124">
        <f t="shared" ca="1" si="267"/>
        <v>0</v>
      </c>
      <c r="AU99" s="124">
        <f t="shared" ca="1" si="267"/>
        <v>0</v>
      </c>
      <c r="AV99" s="124">
        <f t="shared" ca="1" si="267"/>
        <v>0</v>
      </c>
      <c r="AW99" s="124">
        <f t="shared" ca="1" si="267"/>
        <v>0</v>
      </c>
      <c r="AX99" s="124">
        <f t="shared" ca="1" si="267"/>
        <v>0</v>
      </c>
      <c r="AY99" s="124">
        <f t="shared" ca="1" si="267"/>
        <v>0</v>
      </c>
      <c r="AZ99" s="124">
        <f t="shared" ca="1" si="267"/>
        <v>0</v>
      </c>
      <c r="BA99" s="124">
        <f t="shared" ca="1" si="267"/>
        <v>0</v>
      </c>
      <c r="BB99" s="124">
        <f t="shared" ca="1" si="267"/>
        <v>0</v>
      </c>
      <c r="BC99" s="124">
        <f t="shared" ca="1" si="267"/>
        <v>0</v>
      </c>
      <c r="BD99" s="124">
        <f t="shared" ca="1" si="267"/>
        <v>0</v>
      </c>
      <c r="BE99" s="124">
        <f t="shared" ca="1" si="267"/>
        <v>0</v>
      </c>
      <c r="BF99" s="124">
        <f t="shared" ca="1" si="267"/>
        <v>0</v>
      </c>
      <c r="BH99" s="184">
        <f t="shared" ca="1" si="263"/>
        <v>0</v>
      </c>
      <c r="BI99" s="184">
        <f t="shared" ca="1" si="263"/>
        <v>0</v>
      </c>
      <c r="BJ99" s="184">
        <f t="shared" ca="1" si="263"/>
        <v>0</v>
      </c>
      <c r="BK99" s="184">
        <f t="shared" ca="1" si="263"/>
        <v>0</v>
      </c>
      <c r="BL99" s="184">
        <f t="shared" ca="1" si="263"/>
        <v>0</v>
      </c>
      <c r="BM99" s="184">
        <f t="shared" ca="1" si="263"/>
        <v>0</v>
      </c>
      <c r="BN99" s="184">
        <f t="shared" ca="1" si="263"/>
        <v>0</v>
      </c>
      <c r="BO99" s="184">
        <f t="shared" ca="1" si="263"/>
        <v>0</v>
      </c>
      <c r="BP99" s="184">
        <f t="shared" ca="1" si="263"/>
        <v>0</v>
      </c>
      <c r="BQ99" s="184">
        <f t="shared" ca="1" si="263"/>
        <v>0</v>
      </c>
      <c r="BR99" s="184">
        <f t="shared" ca="1" si="263"/>
        <v>0</v>
      </c>
      <c r="BS99" s="184">
        <f t="shared" ca="1" si="263"/>
        <v>0</v>
      </c>
      <c r="BT99" s="184">
        <f t="shared" ca="1" si="263"/>
        <v>0</v>
      </c>
      <c r="BU99" s="184">
        <f t="shared" ca="1" si="263"/>
        <v>0</v>
      </c>
      <c r="BV99" s="184">
        <f t="shared" ca="1" si="263"/>
        <v>0</v>
      </c>
      <c r="BW99" s="184">
        <f t="shared" ca="1" si="263"/>
        <v>0</v>
      </c>
      <c r="BY99" s="184">
        <f t="shared" ca="1" si="264"/>
        <v>0</v>
      </c>
      <c r="BZ99" s="184">
        <f t="shared" ca="1" si="264"/>
        <v>0</v>
      </c>
      <c r="CA99" s="184">
        <f t="shared" ca="1" si="264"/>
        <v>0</v>
      </c>
      <c r="CB99" s="184">
        <f t="shared" ca="1" si="264"/>
        <v>0</v>
      </c>
    </row>
    <row r="100" spans="2:80" s="124" customFormat="1" outlineLevel="1">
      <c r="B100" s="139" t="s">
        <v>428</v>
      </c>
      <c r="C100" s="63" t="str">
        <f>'Get Started'!$D$8</f>
        <v>$</v>
      </c>
      <c r="D100" s="62" t="s">
        <v>429</v>
      </c>
      <c r="E100" s="62"/>
      <c r="F100" s="62"/>
      <c r="G100" s="62"/>
      <c r="H100" s="62"/>
      <c r="I100" s="62"/>
      <c r="J100" s="62"/>
      <c r="K100" s="62"/>
      <c r="L100" s="191">
        <f t="shared" ref="L100:AQ100" ca="1" si="268">SUM(L96:L99)</f>
        <v>0</v>
      </c>
      <c r="M100" s="191">
        <f t="shared" ca="1" si="268"/>
        <v>0</v>
      </c>
      <c r="N100" s="191">
        <f t="shared" ca="1" si="268"/>
        <v>0</v>
      </c>
      <c r="O100" s="191">
        <f t="shared" ca="1" si="268"/>
        <v>0</v>
      </c>
      <c r="P100" s="191">
        <f t="shared" ca="1" si="268"/>
        <v>0</v>
      </c>
      <c r="Q100" s="191">
        <f t="shared" ca="1" si="268"/>
        <v>0</v>
      </c>
      <c r="R100" s="191">
        <f t="shared" ca="1" si="268"/>
        <v>0</v>
      </c>
      <c r="S100" s="191">
        <f t="shared" ca="1" si="268"/>
        <v>0</v>
      </c>
      <c r="T100" s="191">
        <f t="shared" ca="1" si="268"/>
        <v>0</v>
      </c>
      <c r="U100" s="191">
        <f t="shared" ca="1" si="268"/>
        <v>0</v>
      </c>
      <c r="V100" s="191">
        <f t="shared" ca="1" si="268"/>
        <v>0</v>
      </c>
      <c r="W100" s="191">
        <f t="shared" ca="1" si="268"/>
        <v>0</v>
      </c>
      <c r="X100" s="191">
        <f t="shared" ca="1" si="268"/>
        <v>0</v>
      </c>
      <c r="Y100" s="191">
        <f t="shared" ca="1" si="268"/>
        <v>0</v>
      </c>
      <c r="Z100" s="191">
        <f t="shared" ca="1" si="268"/>
        <v>0</v>
      </c>
      <c r="AA100" s="191">
        <f t="shared" ca="1" si="268"/>
        <v>0</v>
      </c>
      <c r="AB100" s="191">
        <f t="shared" ca="1" si="268"/>
        <v>0</v>
      </c>
      <c r="AC100" s="191">
        <f t="shared" ca="1" si="268"/>
        <v>0</v>
      </c>
      <c r="AD100" s="191">
        <f t="shared" ca="1" si="268"/>
        <v>0</v>
      </c>
      <c r="AE100" s="191">
        <f t="shared" ca="1" si="268"/>
        <v>0</v>
      </c>
      <c r="AF100" s="191">
        <f t="shared" ca="1" si="268"/>
        <v>0</v>
      </c>
      <c r="AG100" s="191">
        <f t="shared" ca="1" si="268"/>
        <v>0</v>
      </c>
      <c r="AH100" s="191">
        <f t="shared" ca="1" si="268"/>
        <v>0</v>
      </c>
      <c r="AI100" s="191">
        <f t="shared" ca="1" si="268"/>
        <v>0</v>
      </c>
      <c r="AJ100" s="191">
        <f t="shared" ca="1" si="268"/>
        <v>0</v>
      </c>
      <c r="AK100" s="191">
        <f t="shared" ca="1" si="268"/>
        <v>0</v>
      </c>
      <c r="AL100" s="191">
        <f t="shared" ca="1" si="268"/>
        <v>0</v>
      </c>
      <c r="AM100" s="191">
        <f t="shared" ca="1" si="268"/>
        <v>0</v>
      </c>
      <c r="AN100" s="191">
        <f t="shared" ca="1" si="268"/>
        <v>0</v>
      </c>
      <c r="AO100" s="191">
        <f t="shared" ca="1" si="268"/>
        <v>0</v>
      </c>
      <c r="AP100" s="191">
        <f t="shared" ca="1" si="268"/>
        <v>0</v>
      </c>
      <c r="AQ100" s="191">
        <f t="shared" ca="1" si="268"/>
        <v>0</v>
      </c>
      <c r="AR100" s="191">
        <f t="shared" ref="AR100:BF100" ca="1" si="269">SUM(AR96:AR99)</f>
        <v>0</v>
      </c>
      <c r="AS100" s="191">
        <f t="shared" ca="1" si="269"/>
        <v>0</v>
      </c>
      <c r="AT100" s="191">
        <f t="shared" ca="1" si="269"/>
        <v>0</v>
      </c>
      <c r="AU100" s="191">
        <f t="shared" ca="1" si="269"/>
        <v>0</v>
      </c>
      <c r="AV100" s="191">
        <f t="shared" ca="1" si="269"/>
        <v>0</v>
      </c>
      <c r="AW100" s="191">
        <f t="shared" ca="1" si="269"/>
        <v>0</v>
      </c>
      <c r="AX100" s="191">
        <f t="shared" ca="1" si="269"/>
        <v>0</v>
      </c>
      <c r="AY100" s="191">
        <f t="shared" ca="1" si="269"/>
        <v>0</v>
      </c>
      <c r="AZ100" s="191">
        <f t="shared" ca="1" si="269"/>
        <v>0</v>
      </c>
      <c r="BA100" s="191">
        <f t="shared" ca="1" si="269"/>
        <v>0</v>
      </c>
      <c r="BB100" s="191">
        <f t="shared" ca="1" si="269"/>
        <v>0</v>
      </c>
      <c r="BC100" s="191">
        <f t="shared" ca="1" si="269"/>
        <v>0</v>
      </c>
      <c r="BD100" s="191">
        <f t="shared" ca="1" si="269"/>
        <v>0</v>
      </c>
      <c r="BE100" s="191">
        <f t="shared" ca="1" si="269"/>
        <v>0</v>
      </c>
      <c r="BF100" s="191">
        <f t="shared" ca="1" si="269"/>
        <v>0</v>
      </c>
      <c r="BH100" s="184">
        <f t="shared" ca="1" si="263"/>
        <v>0</v>
      </c>
      <c r="BI100" s="184">
        <f t="shared" ca="1" si="263"/>
        <v>0</v>
      </c>
      <c r="BJ100" s="184">
        <f t="shared" ca="1" si="263"/>
        <v>0</v>
      </c>
      <c r="BK100" s="184">
        <f t="shared" ca="1" si="263"/>
        <v>0</v>
      </c>
      <c r="BL100" s="184">
        <f t="shared" ca="1" si="263"/>
        <v>0</v>
      </c>
      <c r="BM100" s="184">
        <f t="shared" ca="1" si="263"/>
        <v>0</v>
      </c>
      <c r="BN100" s="184">
        <f t="shared" ca="1" si="263"/>
        <v>0</v>
      </c>
      <c r="BO100" s="184">
        <f t="shared" ca="1" si="263"/>
        <v>0</v>
      </c>
      <c r="BP100" s="184">
        <f t="shared" ca="1" si="263"/>
        <v>0</v>
      </c>
      <c r="BQ100" s="184">
        <f t="shared" ca="1" si="263"/>
        <v>0</v>
      </c>
      <c r="BR100" s="184">
        <f t="shared" ca="1" si="263"/>
        <v>0</v>
      </c>
      <c r="BS100" s="184">
        <f t="shared" ca="1" si="263"/>
        <v>0</v>
      </c>
      <c r="BT100" s="184">
        <f t="shared" ca="1" si="263"/>
        <v>0</v>
      </c>
      <c r="BU100" s="184">
        <f t="shared" ca="1" si="263"/>
        <v>0</v>
      </c>
      <c r="BV100" s="184">
        <f t="shared" ca="1" si="263"/>
        <v>0</v>
      </c>
      <c r="BW100" s="184">
        <f t="shared" ca="1" si="263"/>
        <v>0</v>
      </c>
      <c r="BY100" s="184">
        <f t="shared" ca="1" si="264"/>
        <v>0</v>
      </c>
      <c r="BZ100" s="184">
        <f t="shared" ca="1" si="264"/>
        <v>0</v>
      </c>
      <c r="CA100" s="184">
        <f t="shared" ca="1" si="264"/>
        <v>0</v>
      </c>
      <c r="CB100" s="184">
        <f t="shared" ca="1" si="264"/>
        <v>0</v>
      </c>
    </row>
    <row r="101" spans="2:80" s="124" customFormat="1" outlineLevel="1">
      <c r="B101" s="139"/>
      <c r="C101" s="63"/>
      <c r="D101" s="62"/>
      <c r="E101" s="62"/>
      <c r="F101" s="62"/>
      <c r="G101" s="62"/>
      <c r="H101" s="62"/>
      <c r="I101" s="62"/>
      <c r="J101" s="62"/>
      <c r="K101" s="62"/>
    </row>
    <row r="102" spans="2:80" s="124" customFormat="1" outlineLevel="1">
      <c r="B102" s="139" t="s">
        <v>430</v>
      </c>
      <c r="C102" s="63"/>
      <c r="D102" s="62"/>
      <c r="E102" s="62"/>
      <c r="F102" s="62"/>
      <c r="G102" s="62"/>
      <c r="H102" s="62"/>
      <c r="I102" s="62"/>
      <c r="J102" s="62"/>
      <c r="K102" s="62"/>
    </row>
    <row r="103" spans="2:80" s="124" customFormat="1" outlineLevel="1">
      <c r="B103" s="139" t="s">
        <v>431</v>
      </c>
      <c r="C103" s="63" t="str">
        <f>'Get Started'!$D$8</f>
        <v>$</v>
      </c>
      <c r="D103" s="62" t="s">
        <v>432</v>
      </c>
      <c r="E103" s="62"/>
      <c r="F103" s="62"/>
      <c r="G103" s="62"/>
      <c r="H103" s="62"/>
      <c r="I103" s="62"/>
      <c r="J103" s="62"/>
      <c r="K103" s="62"/>
      <c r="L103" s="124">
        <f>Forecast!L308</f>
        <v>0</v>
      </c>
      <c r="M103" s="124">
        <f>Forecast!M308</f>
        <v>0</v>
      </c>
      <c r="N103" s="124">
        <f>Forecast!N308</f>
        <v>0</v>
      </c>
      <c r="O103" s="124">
        <f>Forecast!O308</f>
        <v>0</v>
      </c>
      <c r="P103" s="124">
        <f>Forecast!P308</f>
        <v>0</v>
      </c>
      <c r="Q103" s="124">
        <f>Forecast!Q308</f>
        <v>0</v>
      </c>
      <c r="R103" s="124">
        <f>Forecast!R308</f>
        <v>0</v>
      </c>
      <c r="S103" s="124">
        <f>Forecast!S308</f>
        <v>0</v>
      </c>
      <c r="T103" s="124">
        <f>Forecast!T308</f>
        <v>0</v>
      </c>
      <c r="U103" s="124">
        <f>Forecast!U308</f>
        <v>0</v>
      </c>
      <c r="V103" s="124">
        <f>Forecast!V308</f>
        <v>0</v>
      </c>
      <c r="W103" s="124">
        <f>Forecast!W308</f>
        <v>0</v>
      </c>
      <c r="X103" s="124">
        <f>Forecast!X308</f>
        <v>0</v>
      </c>
      <c r="Y103" s="124">
        <f>Forecast!Y308</f>
        <v>0</v>
      </c>
      <c r="Z103" s="124">
        <f>Forecast!Z308</f>
        <v>0</v>
      </c>
      <c r="AA103" s="124">
        <f>Forecast!AA308</f>
        <v>0</v>
      </c>
      <c r="AB103" s="124">
        <f>Forecast!AB308</f>
        <v>0</v>
      </c>
      <c r="AC103" s="124">
        <f>Forecast!AC308</f>
        <v>0</v>
      </c>
      <c r="AD103" s="124">
        <f>Forecast!AD308</f>
        <v>0</v>
      </c>
      <c r="AE103" s="124">
        <f>Forecast!AE308</f>
        <v>0</v>
      </c>
      <c r="AF103" s="124">
        <f>Forecast!AF308</f>
        <v>0</v>
      </c>
      <c r="AG103" s="124">
        <f>Forecast!AG308</f>
        <v>0</v>
      </c>
      <c r="AH103" s="124">
        <f>Forecast!AH308</f>
        <v>0</v>
      </c>
      <c r="AI103" s="124">
        <f>Forecast!AI308</f>
        <v>0</v>
      </c>
      <c r="AJ103" s="124">
        <f>Forecast!AJ308</f>
        <v>0</v>
      </c>
      <c r="AK103" s="124">
        <f>Forecast!AK308</f>
        <v>0</v>
      </c>
      <c r="AL103" s="124">
        <f>Forecast!AL308</f>
        <v>0</v>
      </c>
      <c r="AM103" s="124">
        <f>Forecast!AM308</f>
        <v>0</v>
      </c>
      <c r="AN103" s="124">
        <f>Forecast!AN308</f>
        <v>0</v>
      </c>
      <c r="AO103" s="124">
        <f>Forecast!AO308</f>
        <v>0</v>
      </c>
      <c r="AP103" s="124">
        <f>Forecast!AP308</f>
        <v>0</v>
      </c>
      <c r="AQ103" s="124">
        <f>Forecast!AQ308</f>
        <v>0</v>
      </c>
      <c r="AR103" s="124">
        <f>Forecast!AR308</f>
        <v>0</v>
      </c>
      <c r="AS103" s="124">
        <f>Forecast!AS308</f>
        <v>0</v>
      </c>
      <c r="AT103" s="124">
        <f>Forecast!AT308</f>
        <v>0</v>
      </c>
      <c r="AU103" s="124">
        <f>Forecast!AU308</f>
        <v>0</v>
      </c>
      <c r="AV103" s="124">
        <f>Forecast!AV308</f>
        <v>0</v>
      </c>
      <c r="AW103" s="124">
        <f>Forecast!AW308</f>
        <v>0</v>
      </c>
      <c r="AX103" s="124">
        <f>Forecast!AX308</f>
        <v>0</v>
      </c>
      <c r="AY103" s="124">
        <f>Forecast!AY308</f>
        <v>0</v>
      </c>
      <c r="AZ103" s="124">
        <f>Forecast!AZ308</f>
        <v>0</v>
      </c>
      <c r="BA103" s="124">
        <f>Forecast!BA308</f>
        <v>0</v>
      </c>
      <c r="BB103" s="124">
        <f>Forecast!BB308</f>
        <v>0</v>
      </c>
      <c r="BC103" s="124">
        <f>Forecast!BC308</f>
        <v>0</v>
      </c>
      <c r="BD103" s="124">
        <f>Forecast!BD308</f>
        <v>0</v>
      </c>
      <c r="BE103" s="124">
        <f>Forecast!BE308</f>
        <v>0</v>
      </c>
      <c r="BF103" s="124">
        <f>Forecast!BF308</f>
        <v>0</v>
      </c>
      <c r="BH103" s="184">
        <f t="shared" ref="BH103:BW105" ca="1" si="270">SUMIFS($L103:$BF103,$L$6:$BF$6,BH$6,$L$7:$BF$7,BH$7)</f>
        <v>0</v>
      </c>
      <c r="BI103" s="184">
        <f t="shared" ca="1" si="270"/>
        <v>0</v>
      </c>
      <c r="BJ103" s="184">
        <f t="shared" ca="1" si="270"/>
        <v>0</v>
      </c>
      <c r="BK103" s="184">
        <f t="shared" ca="1" si="270"/>
        <v>0</v>
      </c>
      <c r="BL103" s="184">
        <f t="shared" ca="1" si="270"/>
        <v>0</v>
      </c>
      <c r="BM103" s="184">
        <f t="shared" ca="1" si="270"/>
        <v>0</v>
      </c>
      <c r="BN103" s="184">
        <f t="shared" ca="1" si="270"/>
        <v>0</v>
      </c>
      <c r="BO103" s="184">
        <f t="shared" ca="1" si="270"/>
        <v>0</v>
      </c>
      <c r="BP103" s="184">
        <f t="shared" ca="1" si="270"/>
        <v>0</v>
      </c>
      <c r="BQ103" s="184">
        <f t="shared" ca="1" si="270"/>
        <v>0</v>
      </c>
      <c r="BR103" s="184">
        <f t="shared" ca="1" si="270"/>
        <v>0</v>
      </c>
      <c r="BS103" s="184">
        <f t="shared" ca="1" si="270"/>
        <v>0</v>
      </c>
      <c r="BT103" s="184">
        <f t="shared" ca="1" si="270"/>
        <v>0</v>
      </c>
      <c r="BU103" s="184">
        <f t="shared" ca="1" si="270"/>
        <v>0</v>
      </c>
      <c r="BV103" s="184">
        <f t="shared" ca="1" si="270"/>
        <v>0</v>
      </c>
      <c r="BW103" s="184">
        <f t="shared" ca="1" si="270"/>
        <v>0</v>
      </c>
      <c r="BY103" s="184">
        <f t="shared" ref="BY103:CB105" ca="1" si="271">SUMIFS($L103:$BF103,$L$6:$BF$6,BY$6)</f>
        <v>0</v>
      </c>
      <c r="BZ103" s="184">
        <f t="shared" ca="1" si="271"/>
        <v>0</v>
      </c>
      <c r="CA103" s="184">
        <f t="shared" ca="1" si="271"/>
        <v>0</v>
      </c>
      <c r="CB103" s="184">
        <f t="shared" ca="1" si="271"/>
        <v>0</v>
      </c>
    </row>
    <row r="104" spans="2:80" s="124" customFormat="1" outlineLevel="1">
      <c r="B104" s="139" t="s">
        <v>382</v>
      </c>
      <c r="C104" s="63" t="str">
        <f>'Get Started'!$D$8</f>
        <v>$</v>
      </c>
      <c r="D104" s="62" t="s">
        <v>433</v>
      </c>
      <c r="E104" s="62"/>
      <c r="F104" s="62"/>
      <c r="G104" s="62"/>
      <c r="H104" s="62"/>
      <c r="I104" s="62"/>
      <c r="J104" s="62"/>
      <c r="K104" s="62"/>
      <c r="L104" s="124">
        <f t="shared" ref="L104:BF104" si="272">-L58+K58</f>
        <v>0</v>
      </c>
      <c r="M104" s="124">
        <f t="shared" si="272"/>
        <v>0</v>
      </c>
      <c r="N104" s="124">
        <f t="shared" si="272"/>
        <v>0</v>
      </c>
      <c r="O104" s="124">
        <f t="shared" si="272"/>
        <v>0</v>
      </c>
      <c r="P104" s="124">
        <f t="shared" si="272"/>
        <v>0</v>
      </c>
      <c r="Q104" s="124">
        <f t="shared" si="272"/>
        <v>0</v>
      </c>
      <c r="R104" s="124">
        <f t="shared" si="272"/>
        <v>0</v>
      </c>
      <c r="S104" s="124">
        <f t="shared" si="272"/>
        <v>0</v>
      </c>
      <c r="T104" s="124">
        <f t="shared" si="272"/>
        <v>0</v>
      </c>
      <c r="U104" s="124">
        <f t="shared" si="272"/>
        <v>0</v>
      </c>
      <c r="V104" s="124">
        <f t="shared" si="272"/>
        <v>0</v>
      </c>
      <c r="W104" s="124">
        <f t="shared" si="272"/>
        <v>0</v>
      </c>
      <c r="X104" s="124">
        <f t="shared" si="272"/>
        <v>0</v>
      </c>
      <c r="Y104" s="124">
        <f t="shared" si="272"/>
        <v>0</v>
      </c>
      <c r="Z104" s="124">
        <f t="shared" si="272"/>
        <v>0</v>
      </c>
      <c r="AA104" s="124">
        <f t="shared" si="272"/>
        <v>0</v>
      </c>
      <c r="AB104" s="124">
        <f t="shared" si="272"/>
        <v>0</v>
      </c>
      <c r="AC104" s="124">
        <f t="shared" si="272"/>
        <v>0</v>
      </c>
      <c r="AD104" s="124">
        <f t="shared" si="272"/>
        <v>0</v>
      </c>
      <c r="AE104" s="124">
        <f t="shared" si="272"/>
        <v>0</v>
      </c>
      <c r="AF104" s="124">
        <f t="shared" si="272"/>
        <v>0</v>
      </c>
      <c r="AG104" s="124">
        <f t="shared" si="272"/>
        <v>0</v>
      </c>
      <c r="AH104" s="124">
        <f t="shared" si="272"/>
        <v>0</v>
      </c>
      <c r="AI104" s="124">
        <f t="shared" si="272"/>
        <v>0</v>
      </c>
      <c r="AJ104" s="124">
        <f t="shared" si="272"/>
        <v>0</v>
      </c>
      <c r="AK104" s="124">
        <f t="shared" si="272"/>
        <v>0</v>
      </c>
      <c r="AL104" s="124">
        <f t="shared" si="272"/>
        <v>0</v>
      </c>
      <c r="AM104" s="124">
        <f t="shared" si="272"/>
        <v>0</v>
      </c>
      <c r="AN104" s="124">
        <f t="shared" si="272"/>
        <v>0</v>
      </c>
      <c r="AO104" s="124">
        <f t="shared" si="272"/>
        <v>0</v>
      </c>
      <c r="AP104" s="124">
        <f t="shared" si="272"/>
        <v>0</v>
      </c>
      <c r="AQ104" s="124">
        <f t="shared" si="272"/>
        <v>0</v>
      </c>
      <c r="AR104" s="124">
        <f t="shared" si="272"/>
        <v>0</v>
      </c>
      <c r="AS104" s="124">
        <f t="shared" si="272"/>
        <v>0</v>
      </c>
      <c r="AT104" s="124">
        <f t="shared" si="272"/>
        <v>0</v>
      </c>
      <c r="AU104" s="124">
        <f t="shared" si="272"/>
        <v>0</v>
      </c>
      <c r="AV104" s="124">
        <f t="shared" si="272"/>
        <v>0</v>
      </c>
      <c r="AW104" s="124">
        <f t="shared" si="272"/>
        <v>0</v>
      </c>
      <c r="AX104" s="124">
        <f t="shared" si="272"/>
        <v>0</v>
      </c>
      <c r="AY104" s="124">
        <f t="shared" si="272"/>
        <v>0</v>
      </c>
      <c r="AZ104" s="124">
        <f t="shared" si="272"/>
        <v>0</v>
      </c>
      <c r="BA104" s="124">
        <f t="shared" si="272"/>
        <v>0</v>
      </c>
      <c r="BB104" s="124">
        <f t="shared" si="272"/>
        <v>0</v>
      </c>
      <c r="BC104" s="124">
        <f t="shared" si="272"/>
        <v>0</v>
      </c>
      <c r="BD104" s="124">
        <f t="shared" si="272"/>
        <v>0</v>
      </c>
      <c r="BE104" s="124">
        <f t="shared" si="272"/>
        <v>0</v>
      </c>
      <c r="BF104" s="124">
        <f t="shared" si="272"/>
        <v>0</v>
      </c>
      <c r="BH104" s="184">
        <f t="shared" ca="1" si="270"/>
        <v>0</v>
      </c>
      <c r="BI104" s="184">
        <f t="shared" ca="1" si="270"/>
        <v>0</v>
      </c>
      <c r="BJ104" s="184">
        <f t="shared" ca="1" si="270"/>
        <v>0</v>
      </c>
      <c r="BK104" s="184">
        <f t="shared" ca="1" si="270"/>
        <v>0</v>
      </c>
      <c r="BL104" s="184">
        <f t="shared" ca="1" si="270"/>
        <v>0</v>
      </c>
      <c r="BM104" s="184">
        <f t="shared" ca="1" si="270"/>
        <v>0</v>
      </c>
      <c r="BN104" s="184">
        <f t="shared" ca="1" si="270"/>
        <v>0</v>
      </c>
      <c r="BO104" s="184">
        <f t="shared" ca="1" si="270"/>
        <v>0</v>
      </c>
      <c r="BP104" s="184">
        <f t="shared" ca="1" si="270"/>
        <v>0</v>
      </c>
      <c r="BQ104" s="184">
        <f t="shared" ca="1" si="270"/>
        <v>0</v>
      </c>
      <c r="BR104" s="184">
        <f t="shared" ca="1" si="270"/>
        <v>0</v>
      </c>
      <c r="BS104" s="184">
        <f t="shared" ca="1" si="270"/>
        <v>0</v>
      </c>
      <c r="BT104" s="184">
        <f t="shared" ca="1" si="270"/>
        <v>0</v>
      </c>
      <c r="BU104" s="184">
        <f t="shared" ca="1" si="270"/>
        <v>0</v>
      </c>
      <c r="BV104" s="184">
        <f t="shared" ca="1" si="270"/>
        <v>0</v>
      </c>
      <c r="BW104" s="184">
        <f t="shared" ca="1" si="270"/>
        <v>0</v>
      </c>
      <c r="BY104" s="184">
        <f t="shared" ca="1" si="271"/>
        <v>0</v>
      </c>
      <c r="BZ104" s="184">
        <f t="shared" ca="1" si="271"/>
        <v>0</v>
      </c>
      <c r="CA104" s="184">
        <f t="shared" ca="1" si="271"/>
        <v>0</v>
      </c>
      <c r="CB104" s="184">
        <f t="shared" ca="1" si="271"/>
        <v>0</v>
      </c>
    </row>
    <row r="105" spans="2:80" s="124" customFormat="1" outlineLevel="1">
      <c r="B105" s="139" t="s">
        <v>430</v>
      </c>
      <c r="C105" s="63" t="str">
        <f>'Get Started'!$D$8</f>
        <v>$</v>
      </c>
      <c r="D105" s="62" t="s">
        <v>434</v>
      </c>
      <c r="E105" s="62"/>
      <c r="F105" s="62"/>
      <c r="G105" s="62"/>
      <c r="H105" s="62"/>
      <c r="I105" s="62"/>
      <c r="J105" s="62"/>
      <c r="K105" s="62"/>
      <c r="L105" s="191">
        <f t="shared" ref="L105:BF105" si="273">L103+L104</f>
        <v>0</v>
      </c>
      <c r="M105" s="191">
        <f t="shared" si="273"/>
        <v>0</v>
      </c>
      <c r="N105" s="191">
        <f t="shared" si="273"/>
        <v>0</v>
      </c>
      <c r="O105" s="191">
        <f t="shared" si="273"/>
        <v>0</v>
      </c>
      <c r="P105" s="191">
        <f t="shared" si="273"/>
        <v>0</v>
      </c>
      <c r="Q105" s="191">
        <f t="shared" si="273"/>
        <v>0</v>
      </c>
      <c r="R105" s="191">
        <f t="shared" si="273"/>
        <v>0</v>
      </c>
      <c r="S105" s="191">
        <f t="shared" si="273"/>
        <v>0</v>
      </c>
      <c r="T105" s="191">
        <f t="shared" si="273"/>
        <v>0</v>
      </c>
      <c r="U105" s="191">
        <f t="shared" si="273"/>
        <v>0</v>
      </c>
      <c r="V105" s="191">
        <f t="shared" si="273"/>
        <v>0</v>
      </c>
      <c r="W105" s="191">
        <f t="shared" si="273"/>
        <v>0</v>
      </c>
      <c r="X105" s="191">
        <f t="shared" si="273"/>
        <v>0</v>
      </c>
      <c r="Y105" s="191">
        <f t="shared" si="273"/>
        <v>0</v>
      </c>
      <c r="Z105" s="191">
        <f t="shared" si="273"/>
        <v>0</v>
      </c>
      <c r="AA105" s="191">
        <f t="shared" si="273"/>
        <v>0</v>
      </c>
      <c r="AB105" s="191">
        <f t="shared" si="273"/>
        <v>0</v>
      </c>
      <c r="AC105" s="191">
        <f t="shared" si="273"/>
        <v>0</v>
      </c>
      <c r="AD105" s="191">
        <f t="shared" si="273"/>
        <v>0</v>
      </c>
      <c r="AE105" s="191">
        <f t="shared" si="273"/>
        <v>0</v>
      </c>
      <c r="AF105" s="191">
        <f t="shared" si="273"/>
        <v>0</v>
      </c>
      <c r="AG105" s="191">
        <f t="shared" si="273"/>
        <v>0</v>
      </c>
      <c r="AH105" s="191">
        <f t="shared" si="273"/>
        <v>0</v>
      </c>
      <c r="AI105" s="191">
        <f t="shared" si="273"/>
        <v>0</v>
      </c>
      <c r="AJ105" s="191">
        <f t="shared" si="273"/>
        <v>0</v>
      </c>
      <c r="AK105" s="191">
        <f t="shared" si="273"/>
        <v>0</v>
      </c>
      <c r="AL105" s="191">
        <f t="shared" si="273"/>
        <v>0</v>
      </c>
      <c r="AM105" s="191">
        <f t="shared" si="273"/>
        <v>0</v>
      </c>
      <c r="AN105" s="191">
        <f t="shared" si="273"/>
        <v>0</v>
      </c>
      <c r="AO105" s="191">
        <f t="shared" si="273"/>
        <v>0</v>
      </c>
      <c r="AP105" s="191">
        <f t="shared" si="273"/>
        <v>0</v>
      </c>
      <c r="AQ105" s="191">
        <f t="shared" si="273"/>
        <v>0</v>
      </c>
      <c r="AR105" s="191">
        <f t="shared" si="273"/>
        <v>0</v>
      </c>
      <c r="AS105" s="191">
        <f t="shared" si="273"/>
        <v>0</v>
      </c>
      <c r="AT105" s="191">
        <f t="shared" si="273"/>
        <v>0</v>
      </c>
      <c r="AU105" s="191">
        <f t="shared" si="273"/>
        <v>0</v>
      </c>
      <c r="AV105" s="191">
        <f t="shared" si="273"/>
        <v>0</v>
      </c>
      <c r="AW105" s="191">
        <f t="shared" si="273"/>
        <v>0</v>
      </c>
      <c r="AX105" s="191">
        <f t="shared" si="273"/>
        <v>0</v>
      </c>
      <c r="AY105" s="191">
        <f t="shared" si="273"/>
        <v>0</v>
      </c>
      <c r="AZ105" s="191">
        <f t="shared" si="273"/>
        <v>0</v>
      </c>
      <c r="BA105" s="191">
        <f t="shared" si="273"/>
        <v>0</v>
      </c>
      <c r="BB105" s="191">
        <f t="shared" si="273"/>
        <v>0</v>
      </c>
      <c r="BC105" s="191">
        <f t="shared" si="273"/>
        <v>0</v>
      </c>
      <c r="BD105" s="191">
        <f t="shared" si="273"/>
        <v>0</v>
      </c>
      <c r="BE105" s="191">
        <f t="shared" si="273"/>
        <v>0</v>
      </c>
      <c r="BF105" s="191">
        <f t="shared" si="273"/>
        <v>0</v>
      </c>
      <c r="BH105" s="184">
        <f t="shared" ca="1" si="270"/>
        <v>0</v>
      </c>
      <c r="BI105" s="184">
        <f t="shared" ca="1" si="270"/>
        <v>0</v>
      </c>
      <c r="BJ105" s="184">
        <f t="shared" ca="1" si="270"/>
        <v>0</v>
      </c>
      <c r="BK105" s="184">
        <f t="shared" ca="1" si="270"/>
        <v>0</v>
      </c>
      <c r="BL105" s="184">
        <f t="shared" ca="1" si="270"/>
        <v>0</v>
      </c>
      <c r="BM105" s="184">
        <f t="shared" ca="1" si="270"/>
        <v>0</v>
      </c>
      <c r="BN105" s="184">
        <f t="shared" ca="1" si="270"/>
        <v>0</v>
      </c>
      <c r="BO105" s="184">
        <f t="shared" ca="1" si="270"/>
        <v>0</v>
      </c>
      <c r="BP105" s="184">
        <f t="shared" ca="1" si="270"/>
        <v>0</v>
      </c>
      <c r="BQ105" s="184">
        <f t="shared" ca="1" si="270"/>
        <v>0</v>
      </c>
      <c r="BR105" s="184">
        <f t="shared" ca="1" si="270"/>
        <v>0</v>
      </c>
      <c r="BS105" s="184">
        <f t="shared" ca="1" si="270"/>
        <v>0</v>
      </c>
      <c r="BT105" s="184">
        <f t="shared" ca="1" si="270"/>
        <v>0</v>
      </c>
      <c r="BU105" s="184">
        <f t="shared" ca="1" si="270"/>
        <v>0</v>
      </c>
      <c r="BV105" s="184">
        <f t="shared" ca="1" si="270"/>
        <v>0</v>
      </c>
      <c r="BW105" s="184">
        <f t="shared" ca="1" si="270"/>
        <v>0</v>
      </c>
      <c r="BY105" s="184">
        <f t="shared" ca="1" si="271"/>
        <v>0</v>
      </c>
      <c r="BZ105" s="184">
        <f t="shared" ca="1" si="271"/>
        <v>0</v>
      </c>
      <c r="CA105" s="184">
        <f t="shared" ca="1" si="271"/>
        <v>0</v>
      </c>
      <c r="CB105" s="184">
        <f t="shared" ca="1" si="271"/>
        <v>0</v>
      </c>
    </row>
    <row r="106" spans="2:80" s="124" customFormat="1" outlineLevel="1">
      <c r="B106" s="139"/>
      <c r="C106" s="63"/>
      <c r="D106" s="62"/>
      <c r="E106" s="62"/>
      <c r="F106" s="62"/>
      <c r="G106" s="62"/>
      <c r="H106" s="62"/>
      <c r="I106" s="62"/>
      <c r="J106" s="62"/>
      <c r="K106" s="62"/>
    </row>
    <row r="107" spans="2:80" s="124" customFormat="1" outlineLevel="1">
      <c r="B107" s="139" t="s">
        <v>435</v>
      </c>
      <c r="C107" s="63"/>
      <c r="D107" s="62"/>
      <c r="E107" s="62"/>
      <c r="F107" s="62"/>
      <c r="G107" s="62"/>
      <c r="H107" s="62"/>
      <c r="I107" s="62"/>
      <c r="J107" s="62"/>
      <c r="K107" s="62"/>
    </row>
    <row r="108" spans="2:80" s="124" customFormat="1" outlineLevel="1">
      <c r="B108" s="139" t="s">
        <v>436</v>
      </c>
      <c r="C108" s="63" t="str">
        <f>'Get Started'!$D$8</f>
        <v>$</v>
      </c>
      <c r="D108" s="62" t="s">
        <v>437</v>
      </c>
      <c r="E108" s="62"/>
      <c r="F108" s="62"/>
      <c r="G108" s="62"/>
      <c r="H108" s="62"/>
      <c r="I108" s="62"/>
      <c r="J108" s="62"/>
      <c r="K108" s="62"/>
      <c r="L108" s="124">
        <f>Forecast!L313</f>
        <v>0</v>
      </c>
      <c r="M108" s="124">
        <f>Forecast!M313</f>
        <v>0</v>
      </c>
      <c r="N108" s="124">
        <f>Forecast!N313</f>
        <v>0</v>
      </c>
      <c r="O108" s="124">
        <f>Forecast!O313</f>
        <v>0</v>
      </c>
      <c r="P108" s="124">
        <f>Forecast!P313</f>
        <v>0</v>
      </c>
      <c r="Q108" s="124">
        <f>Forecast!Q313</f>
        <v>0</v>
      </c>
      <c r="R108" s="124">
        <f>Forecast!R313</f>
        <v>0</v>
      </c>
      <c r="S108" s="124">
        <f>Forecast!S313</f>
        <v>0</v>
      </c>
      <c r="T108" s="124">
        <f>Forecast!T313</f>
        <v>0</v>
      </c>
      <c r="U108" s="124">
        <f>Forecast!U313</f>
        <v>0</v>
      </c>
      <c r="V108" s="124">
        <f>Forecast!V313</f>
        <v>0</v>
      </c>
      <c r="W108" s="124">
        <f>Forecast!W313</f>
        <v>0</v>
      </c>
      <c r="X108" s="124">
        <f>Forecast!X313</f>
        <v>0</v>
      </c>
      <c r="Y108" s="124">
        <f>Forecast!Y313</f>
        <v>0</v>
      </c>
      <c r="Z108" s="124">
        <f>Forecast!Z313</f>
        <v>0</v>
      </c>
      <c r="AA108" s="124">
        <f>Forecast!AA313</f>
        <v>0</v>
      </c>
      <c r="AB108" s="124">
        <f>Forecast!AB313</f>
        <v>0</v>
      </c>
      <c r="AC108" s="124">
        <f>Forecast!AC313</f>
        <v>0</v>
      </c>
      <c r="AD108" s="124">
        <f>Forecast!AD313</f>
        <v>0</v>
      </c>
      <c r="AE108" s="124">
        <f>Forecast!AE313</f>
        <v>0</v>
      </c>
      <c r="AF108" s="124">
        <f>Forecast!AF313</f>
        <v>0</v>
      </c>
      <c r="AG108" s="124">
        <f>Forecast!AG313</f>
        <v>0</v>
      </c>
      <c r="AH108" s="124">
        <f>Forecast!AH313</f>
        <v>0</v>
      </c>
      <c r="AI108" s="124">
        <f>Forecast!AI313</f>
        <v>0</v>
      </c>
      <c r="AJ108" s="124">
        <f>Forecast!AJ313</f>
        <v>0</v>
      </c>
      <c r="AK108" s="124">
        <f>Forecast!AK313</f>
        <v>0</v>
      </c>
      <c r="AL108" s="124">
        <f>Forecast!AL313</f>
        <v>0</v>
      </c>
      <c r="AM108" s="124">
        <f>Forecast!AM313</f>
        <v>0</v>
      </c>
      <c r="AN108" s="124">
        <f>Forecast!AN313</f>
        <v>0</v>
      </c>
      <c r="AO108" s="124">
        <f>Forecast!AO313</f>
        <v>0</v>
      </c>
      <c r="AP108" s="124">
        <f>Forecast!AP313</f>
        <v>0</v>
      </c>
      <c r="AQ108" s="124">
        <f>Forecast!AQ313</f>
        <v>0</v>
      </c>
      <c r="AR108" s="124">
        <f>Forecast!AR313</f>
        <v>0</v>
      </c>
      <c r="AS108" s="124">
        <f>Forecast!AS313</f>
        <v>0</v>
      </c>
      <c r="AT108" s="124">
        <f>Forecast!AT313</f>
        <v>0</v>
      </c>
      <c r="AU108" s="124">
        <f>Forecast!AU313</f>
        <v>0</v>
      </c>
      <c r="AV108" s="124">
        <f>Forecast!AV313</f>
        <v>0</v>
      </c>
      <c r="AW108" s="124">
        <f>Forecast!AW313</f>
        <v>0</v>
      </c>
      <c r="AX108" s="124">
        <f>Forecast!AX313</f>
        <v>0</v>
      </c>
      <c r="AY108" s="124">
        <f>Forecast!AY313</f>
        <v>0</v>
      </c>
      <c r="AZ108" s="124">
        <f>Forecast!AZ313</f>
        <v>0</v>
      </c>
      <c r="BA108" s="124">
        <f>Forecast!BA313</f>
        <v>0</v>
      </c>
      <c r="BB108" s="124">
        <f>Forecast!BB313</f>
        <v>0</v>
      </c>
      <c r="BC108" s="124">
        <f>Forecast!BC313</f>
        <v>0</v>
      </c>
      <c r="BD108" s="124">
        <f>Forecast!BD313</f>
        <v>0</v>
      </c>
      <c r="BE108" s="124">
        <f>Forecast!BE313</f>
        <v>0</v>
      </c>
      <c r="BF108" s="124">
        <f>Forecast!BF313</f>
        <v>0</v>
      </c>
      <c r="BH108" s="184">
        <f t="shared" ref="BH108:BW115" ca="1" si="274">SUMIFS($L108:$BF108,$L$6:$BF$6,BH$6,$L$7:$BF$7,BH$7)</f>
        <v>0</v>
      </c>
      <c r="BI108" s="184">
        <f t="shared" ca="1" si="274"/>
        <v>0</v>
      </c>
      <c r="BJ108" s="184">
        <f t="shared" ca="1" si="274"/>
        <v>0</v>
      </c>
      <c r="BK108" s="184">
        <f t="shared" ca="1" si="274"/>
        <v>0</v>
      </c>
      <c r="BL108" s="184">
        <f t="shared" ca="1" si="274"/>
        <v>0</v>
      </c>
      <c r="BM108" s="184">
        <f t="shared" ca="1" si="274"/>
        <v>0</v>
      </c>
      <c r="BN108" s="184">
        <f t="shared" ca="1" si="274"/>
        <v>0</v>
      </c>
      <c r="BO108" s="184">
        <f t="shared" ca="1" si="274"/>
        <v>0</v>
      </c>
      <c r="BP108" s="184">
        <f t="shared" ca="1" si="274"/>
        <v>0</v>
      </c>
      <c r="BQ108" s="184">
        <f t="shared" ca="1" si="274"/>
        <v>0</v>
      </c>
      <c r="BR108" s="184">
        <f t="shared" ca="1" si="274"/>
        <v>0</v>
      </c>
      <c r="BS108" s="184">
        <f t="shared" ca="1" si="274"/>
        <v>0</v>
      </c>
      <c r="BT108" s="184">
        <f t="shared" ca="1" si="274"/>
        <v>0</v>
      </c>
      <c r="BU108" s="184">
        <f t="shared" ca="1" si="274"/>
        <v>0</v>
      </c>
      <c r="BV108" s="184">
        <f t="shared" ca="1" si="274"/>
        <v>0</v>
      </c>
      <c r="BW108" s="184">
        <f t="shared" ca="1" si="274"/>
        <v>0</v>
      </c>
      <c r="BY108" s="184">
        <f t="shared" ref="BY108:CB115" ca="1" si="275">SUMIFS($L108:$BF108,$L$6:$BF$6,BY$6)</f>
        <v>0</v>
      </c>
      <c r="BZ108" s="184">
        <f t="shared" ca="1" si="275"/>
        <v>0</v>
      </c>
      <c r="CA108" s="184">
        <f t="shared" ca="1" si="275"/>
        <v>0</v>
      </c>
      <c r="CB108" s="184">
        <f t="shared" ca="1" si="275"/>
        <v>0</v>
      </c>
    </row>
    <row r="109" spans="2:80" s="124" customFormat="1" outlineLevel="1">
      <c r="B109" s="139" t="s">
        <v>438</v>
      </c>
      <c r="C109" s="63" t="str">
        <f>'Get Started'!$D$8</f>
        <v>$</v>
      </c>
      <c r="D109" s="62" t="s">
        <v>439</v>
      </c>
      <c r="E109" s="62"/>
      <c r="F109" s="62"/>
      <c r="G109" s="62"/>
      <c r="H109" s="62"/>
      <c r="I109" s="62"/>
      <c r="J109" s="62"/>
      <c r="K109" s="62"/>
      <c r="L109" s="124">
        <f>Forecast!L314</f>
        <v>0</v>
      </c>
      <c r="M109" s="124">
        <f>Forecast!M314</f>
        <v>0</v>
      </c>
      <c r="N109" s="124">
        <f>Forecast!N314</f>
        <v>0</v>
      </c>
      <c r="O109" s="124">
        <f>Forecast!O314</f>
        <v>0</v>
      </c>
      <c r="P109" s="124">
        <f>Forecast!P314</f>
        <v>0</v>
      </c>
      <c r="Q109" s="124">
        <f>Forecast!Q314</f>
        <v>0</v>
      </c>
      <c r="R109" s="124">
        <f>Forecast!R314</f>
        <v>0</v>
      </c>
      <c r="S109" s="124">
        <f>Forecast!S314</f>
        <v>0</v>
      </c>
      <c r="T109" s="124">
        <f>Forecast!T314</f>
        <v>0</v>
      </c>
      <c r="U109" s="124">
        <f>Forecast!U314</f>
        <v>0</v>
      </c>
      <c r="V109" s="124">
        <f>Forecast!V314</f>
        <v>0</v>
      </c>
      <c r="W109" s="124">
        <f>Forecast!W314</f>
        <v>0</v>
      </c>
      <c r="X109" s="124">
        <f>Forecast!X314</f>
        <v>0</v>
      </c>
      <c r="Y109" s="124">
        <f>Forecast!Y314</f>
        <v>0</v>
      </c>
      <c r="Z109" s="124">
        <f>Forecast!Z314</f>
        <v>0</v>
      </c>
      <c r="AA109" s="124">
        <f>Forecast!AA314</f>
        <v>0</v>
      </c>
      <c r="AB109" s="124">
        <f>Forecast!AB314</f>
        <v>0</v>
      </c>
      <c r="AC109" s="124">
        <f>Forecast!AC314</f>
        <v>0</v>
      </c>
      <c r="AD109" s="124">
        <f>Forecast!AD314</f>
        <v>0</v>
      </c>
      <c r="AE109" s="124">
        <f>Forecast!AE314</f>
        <v>0</v>
      </c>
      <c r="AF109" s="124">
        <f>Forecast!AF314</f>
        <v>0</v>
      </c>
      <c r="AG109" s="124">
        <f>Forecast!AG314</f>
        <v>0</v>
      </c>
      <c r="AH109" s="124">
        <f>Forecast!AH314</f>
        <v>0</v>
      </c>
      <c r="AI109" s="124">
        <f>Forecast!AI314</f>
        <v>0</v>
      </c>
      <c r="AJ109" s="124">
        <f>Forecast!AJ314</f>
        <v>0</v>
      </c>
      <c r="AK109" s="124">
        <f>Forecast!AK314</f>
        <v>0</v>
      </c>
      <c r="AL109" s="124">
        <f>Forecast!AL314</f>
        <v>0</v>
      </c>
      <c r="AM109" s="124">
        <f>Forecast!AM314</f>
        <v>0</v>
      </c>
      <c r="AN109" s="124">
        <f>Forecast!AN314</f>
        <v>0</v>
      </c>
      <c r="AO109" s="124">
        <f>Forecast!AO314</f>
        <v>0</v>
      </c>
      <c r="AP109" s="124">
        <f>Forecast!AP314</f>
        <v>0</v>
      </c>
      <c r="AQ109" s="124">
        <f>Forecast!AQ314</f>
        <v>0</v>
      </c>
      <c r="AR109" s="124">
        <f>Forecast!AR314</f>
        <v>0</v>
      </c>
      <c r="AS109" s="124">
        <f>Forecast!AS314</f>
        <v>0</v>
      </c>
      <c r="AT109" s="124">
        <f>Forecast!AT314</f>
        <v>0</v>
      </c>
      <c r="AU109" s="124">
        <f>Forecast!AU314</f>
        <v>0</v>
      </c>
      <c r="AV109" s="124">
        <f>Forecast!AV314</f>
        <v>0</v>
      </c>
      <c r="AW109" s="124">
        <f>Forecast!AW314</f>
        <v>0</v>
      </c>
      <c r="AX109" s="124">
        <f>Forecast!AX314</f>
        <v>0</v>
      </c>
      <c r="AY109" s="124">
        <f>Forecast!AY314</f>
        <v>0</v>
      </c>
      <c r="AZ109" s="124">
        <f>Forecast!AZ314</f>
        <v>0</v>
      </c>
      <c r="BA109" s="124">
        <f>Forecast!BA314</f>
        <v>0</v>
      </c>
      <c r="BB109" s="124">
        <f>Forecast!BB314</f>
        <v>0</v>
      </c>
      <c r="BC109" s="124">
        <f>Forecast!BC314</f>
        <v>0</v>
      </c>
      <c r="BD109" s="124">
        <f>Forecast!BD314</f>
        <v>0</v>
      </c>
      <c r="BE109" s="124">
        <f>Forecast!BE314</f>
        <v>0</v>
      </c>
      <c r="BF109" s="124">
        <f>Forecast!BF314</f>
        <v>0</v>
      </c>
      <c r="BH109" s="184">
        <f t="shared" ca="1" si="274"/>
        <v>0</v>
      </c>
      <c r="BI109" s="184">
        <f t="shared" ca="1" si="274"/>
        <v>0</v>
      </c>
      <c r="BJ109" s="184">
        <f t="shared" ca="1" si="274"/>
        <v>0</v>
      </c>
      <c r="BK109" s="184">
        <f t="shared" ca="1" si="274"/>
        <v>0</v>
      </c>
      <c r="BL109" s="184">
        <f t="shared" ca="1" si="274"/>
        <v>0</v>
      </c>
      <c r="BM109" s="184">
        <f t="shared" ca="1" si="274"/>
        <v>0</v>
      </c>
      <c r="BN109" s="184">
        <f t="shared" ca="1" si="274"/>
        <v>0</v>
      </c>
      <c r="BO109" s="184">
        <f t="shared" ca="1" si="274"/>
        <v>0</v>
      </c>
      <c r="BP109" s="184">
        <f t="shared" ca="1" si="274"/>
        <v>0</v>
      </c>
      <c r="BQ109" s="184">
        <f t="shared" ca="1" si="274"/>
        <v>0</v>
      </c>
      <c r="BR109" s="184">
        <f t="shared" ca="1" si="274"/>
        <v>0</v>
      </c>
      <c r="BS109" s="184">
        <f t="shared" ca="1" si="274"/>
        <v>0</v>
      </c>
      <c r="BT109" s="184">
        <f t="shared" ca="1" si="274"/>
        <v>0</v>
      </c>
      <c r="BU109" s="184">
        <f t="shared" ca="1" si="274"/>
        <v>0</v>
      </c>
      <c r="BV109" s="184">
        <f t="shared" ca="1" si="274"/>
        <v>0</v>
      </c>
      <c r="BW109" s="184">
        <f t="shared" ca="1" si="274"/>
        <v>0</v>
      </c>
      <c r="BY109" s="184">
        <f t="shared" ca="1" si="275"/>
        <v>0</v>
      </c>
      <c r="BZ109" s="184">
        <f t="shared" ca="1" si="275"/>
        <v>0</v>
      </c>
      <c r="CA109" s="184">
        <f t="shared" ca="1" si="275"/>
        <v>0</v>
      </c>
      <c r="CB109" s="184">
        <f t="shared" ca="1" si="275"/>
        <v>0</v>
      </c>
    </row>
    <row r="110" spans="2:80" s="124" customFormat="1" outlineLevel="1">
      <c r="B110" s="139" t="s">
        <v>440</v>
      </c>
      <c r="C110" s="63" t="str">
        <f>'Get Started'!$D$8</f>
        <v>$</v>
      </c>
      <c r="D110" s="62" t="s">
        <v>441</v>
      </c>
      <c r="E110" s="62"/>
      <c r="F110" s="62"/>
      <c r="G110" s="62"/>
      <c r="H110" s="62"/>
      <c r="I110" s="62"/>
      <c r="J110" s="62"/>
      <c r="K110" s="62"/>
      <c r="L110" s="124">
        <f>Forecast!L315</f>
        <v>0</v>
      </c>
      <c r="M110" s="124">
        <f>Forecast!M315</f>
        <v>0</v>
      </c>
      <c r="N110" s="124">
        <f>Forecast!N315</f>
        <v>0</v>
      </c>
      <c r="O110" s="124">
        <f>Forecast!O315</f>
        <v>0</v>
      </c>
      <c r="P110" s="124">
        <f>Forecast!P315</f>
        <v>0</v>
      </c>
      <c r="Q110" s="124">
        <f>Forecast!Q315</f>
        <v>0</v>
      </c>
      <c r="R110" s="124">
        <f>Forecast!R315</f>
        <v>0</v>
      </c>
      <c r="S110" s="124">
        <f>Forecast!S315</f>
        <v>0</v>
      </c>
      <c r="T110" s="124">
        <f>Forecast!T315</f>
        <v>0</v>
      </c>
      <c r="U110" s="124">
        <f>Forecast!U315</f>
        <v>0</v>
      </c>
      <c r="V110" s="124">
        <f>Forecast!V315</f>
        <v>0</v>
      </c>
      <c r="W110" s="124">
        <f>Forecast!W315</f>
        <v>0</v>
      </c>
      <c r="X110" s="124">
        <f>Forecast!X315</f>
        <v>0</v>
      </c>
      <c r="Y110" s="124">
        <f>Forecast!Y315</f>
        <v>0</v>
      </c>
      <c r="Z110" s="124">
        <f>Forecast!Z315</f>
        <v>0</v>
      </c>
      <c r="AA110" s="124">
        <f>Forecast!AA315</f>
        <v>0</v>
      </c>
      <c r="AB110" s="124">
        <f>Forecast!AB315</f>
        <v>0</v>
      </c>
      <c r="AC110" s="124">
        <f>Forecast!AC315</f>
        <v>0</v>
      </c>
      <c r="AD110" s="124">
        <f>Forecast!AD315</f>
        <v>0</v>
      </c>
      <c r="AE110" s="124">
        <f>Forecast!AE315</f>
        <v>0</v>
      </c>
      <c r="AF110" s="124">
        <f>Forecast!AF315</f>
        <v>0</v>
      </c>
      <c r="AG110" s="124">
        <f>Forecast!AG315</f>
        <v>0</v>
      </c>
      <c r="AH110" s="124">
        <f>Forecast!AH315</f>
        <v>0</v>
      </c>
      <c r="AI110" s="124">
        <f>Forecast!AI315</f>
        <v>0</v>
      </c>
      <c r="AJ110" s="124">
        <f>Forecast!AJ315</f>
        <v>0</v>
      </c>
      <c r="AK110" s="124">
        <f>Forecast!AK315</f>
        <v>0</v>
      </c>
      <c r="AL110" s="124">
        <f>Forecast!AL315</f>
        <v>0</v>
      </c>
      <c r="AM110" s="124">
        <f>Forecast!AM315</f>
        <v>0</v>
      </c>
      <c r="AN110" s="124">
        <f>Forecast!AN315</f>
        <v>0</v>
      </c>
      <c r="AO110" s="124">
        <f>Forecast!AO315</f>
        <v>0</v>
      </c>
      <c r="AP110" s="124">
        <f>Forecast!AP315</f>
        <v>0</v>
      </c>
      <c r="AQ110" s="124">
        <f>Forecast!AQ315</f>
        <v>0</v>
      </c>
      <c r="AR110" s="124">
        <f>Forecast!AR315</f>
        <v>0</v>
      </c>
      <c r="AS110" s="124">
        <f>Forecast!AS315</f>
        <v>0</v>
      </c>
      <c r="AT110" s="124">
        <f>Forecast!AT315</f>
        <v>0</v>
      </c>
      <c r="AU110" s="124">
        <f>Forecast!AU315</f>
        <v>0</v>
      </c>
      <c r="AV110" s="124">
        <f>Forecast!AV315</f>
        <v>0</v>
      </c>
      <c r="AW110" s="124">
        <f>Forecast!AW315</f>
        <v>0</v>
      </c>
      <c r="AX110" s="124">
        <f>Forecast!AX315</f>
        <v>0</v>
      </c>
      <c r="AY110" s="124">
        <f>Forecast!AY315</f>
        <v>0</v>
      </c>
      <c r="AZ110" s="124">
        <f>Forecast!AZ315</f>
        <v>0</v>
      </c>
      <c r="BA110" s="124">
        <f>Forecast!BA315</f>
        <v>0</v>
      </c>
      <c r="BB110" s="124">
        <f>Forecast!BB315</f>
        <v>0</v>
      </c>
      <c r="BC110" s="124">
        <f>Forecast!BC315</f>
        <v>0</v>
      </c>
      <c r="BD110" s="124">
        <f>Forecast!BD315</f>
        <v>0</v>
      </c>
      <c r="BE110" s="124">
        <f>Forecast!BE315</f>
        <v>0</v>
      </c>
      <c r="BF110" s="124">
        <f>Forecast!BF315</f>
        <v>0</v>
      </c>
      <c r="BH110" s="184">
        <f t="shared" ca="1" si="274"/>
        <v>0</v>
      </c>
      <c r="BI110" s="184">
        <f t="shared" ca="1" si="274"/>
        <v>0</v>
      </c>
      <c r="BJ110" s="184">
        <f t="shared" ca="1" si="274"/>
        <v>0</v>
      </c>
      <c r="BK110" s="184">
        <f t="shared" ca="1" si="274"/>
        <v>0</v>
      </c>
      <c r="BL110" s="184">
        <f t="shared" ca="1" si="274"/>
        <v>0</v>
      </c>
      <c r="BM110" s="184">
        <f t="shared" ca="1" si="274"/>
        <v>0</v>
      </c>
      <c r="BN110" s="184">
        <f t="shared" ca="1" si="274"/>
        <v>0</v>
      </c>
      <c r="BO110" s="184">
        <f t="shared" ca="1" si="274"/>
        <v>0</v>
      </c>
      <c r="BP110" s="184">
        <f t="shared" ca="1" si="274"/>
        <v>0</v>
      </c>
      <c r="BQ110" s="184">
        <f t="shared" ca="1" si="274"/>
        <v>0</v>
      </c>
      <c r="BR110" s="184">
        <f t="shared" ca="1" si="274"/>
        <v>0</v>
      </c>
      <c r="BS110" s="184">
        <f t="shared" ca="1" si="274"/>
        <v>0</v>
      </c>
      <c r="BT110" s="184">
        <f t="shared" ca="1" si="274"/>
        <v>0</v>
      </c>
      <c r="BU110" s="184">
        <f t="shared" ca="1" si="274"/>
        <v>0</v>
      </c>
      <c r="BV110" s="184">
        <f t="shared" ca="1" si="274"/>
        <v>0</v>
      </c>
      <c r="BW110" s="184">
        <f t="shared" ca="1" si="274"/>
        <v>0</v>
      </c>
      <c r="BY110" s="184">
        <f t="shared" ca="1" si="275"/>
        <v>0</v>
      </c>
      <c r="BZ110" s="184">
        <f t="shared" ca="1" si="275"/>
        <v>0</v>
      </c>
      <c r="CA110" s="184">
        <f t="shared" ca="1" si="275"/>
        <v>0</v>
      </c>
      <c r="CB110" s="184">
        <f t="shared" ca="1" si="275"/>
        <v>0</v>
      </c>
    </row>
    <row r="111" spans="2:80" s="124" customFormat="1" outlineLevel="1">
      <c r="B111" s="139" t="s">
        <v>442</v>
      </c>
      <c r="C111" s="63" t="str">
        <f>'Get Started'!$D$8</f>
        <v>$</v>
      </c>
      <c r="D111" s="62" t="s">
        <v>443</v>
      </c>
      <c r="E111" s="62"/>
      <c r="F111" s="62"/>
      <c r="G111" s="62"/>
      <c r="H111" s="62"/>
      <c r="I111" s="62"/>
      <c r="J111" s="62"/>
      <c r="K111" s="62"/>
      <c r="L111" s="124">
        <f>Forecast!L316</f>
        <v>0</v>
      </c>
      <c r="M111" s="124">
        <f>Forecast!M316</f>
        <v>0</v>
      </c>
      <c r="N111" s="124">
        <f>Forecast!N316</f>
        <v>0</v>
      </c>
      <c r="O111" s="124">
        <f>Forecast!O316</f>
        <v>0</v>
      </c>
      <c r="P111" s="124">
        <f>Forecast!P316</f>
        <v>0</v>
      </c>
      <c r="Q111" s="124">
        <f>Forecast!Q316</f>
        <v>0</v>
      </c>
      <c r="R111" s="124">
        <f>Forecast!R316</f>
        <v>0</v>
      </c>
      <c r="S111" s="124">
        <f>Forecast!S316</f>
        <v>0</v>
      </c>
      <c r="T111" s="124">
        <f>Forecast!T316</f>
        <v>0</v>
      </c>
      <c r="U111" s="124">
        <f>Forecast!U316</f>
        <v>0</v>
      </c>
      <c r="V111" s="124">
        <f>Forecast!V316</f>
        <v>0</v>
      </c>
      <c r="W111" s="124">
        <f>Forecast!W316</f>
        <v>0</v>
      </c>
      <c r="X111" s="124">
        <f>Forecast!X316</f>
        <v>0</v>
      </c>
      <c r="Y111" s="124">
        <f>Forecast!Y316</f>
        <v>0</v>
      </c>
      <c r="Z111" s="124">
        <f>Forecast!Z316</f>
        <v>0</v>
      </c>
      <c r="AA111" s="124">
        <f>Forecast!AA316</f>
        <v>0</v>
      </c>
      <c r="AB111" s="124">
        <f>Forecast!AB316</f>
        <v>0</v>
      </c>
      <c r="AC111" s="124">
        <f>Forecast!AC316</f>
        <v>0</v>
      </c>
      <c r="AD111" s="124">
        <f>Forecast!AD316</f>
        <v>0</v>
      </c>
      <c r="AE111" s="124">
        <f>Forecast!AE316</f>
        <v>0</v>
      </c>
      <c r="AF111" s="124">
        <f>Forecast!AF316</f>
        <v>0</v>
      </c>
      <c r="AG111" s="124">
        <f>Forecast!AG316</f>
        <v>0</v>
      </c>
      <c r="AH111" s="124">
        <f>Forecast!AH316</f>
        <v>0</v>
      </c>
      <c r="AI111" s="124">
        <f>Forecast!AI316</f>
        <v>0</v>
      </c>
      <c r="AJ111" s="124">
        <f>Forecast!AJ316</f>
        <v>0</v>
      </c>
      <c r="AK111" s="124">
        <f>Forecast!AK316</f>
        <v>0</v>
      </c>
      <c r="AL111" s="124">
        <f>Forecast!AL316</f>
        <v>0</v>
      </c>
      <c r="AM111" s="124">
        <f>Forecast!AM316</f>
        <v>0</v>
      </c>
      <c r="AN111" s="124">
        <f>Forecast!AN316</f>
        <v>0</v>
      </c>
      <c r="AO111" s="124">
        <f>Forecast!AO316</f>
        <v>0</v>
      </c>
      <c r="AP111" s="124">
        <f>Forecast!AP316</f>
        <v>0</v>
      </c>
      <c r="AQ111" s="124">
        <f>Forecast!AQ316</f>
        <v>0</v>
      </c>
      <c r="AR111" s="124">
        <f>Forecast!AR316</f>
        <v>0</v>
      </c>
      <c r="AS111" s="124">
        <f>Forecast!AS316</f>
        <v>0</v>
      </c>
      <c r="AT111" s="124">
        <f>Forecast!AT316</f>
        <v>0</v>
      </c>
      <c r="AU111" s="124">
        <f>Forecast!AU316</f>
        <v>0</v>
      </c>
      <c r="AV111" s="124">
        <f>Forecast!AV316</f>
        <v>0</v>
      </c>
      <c r="AW111" s="124">
        <f>Forecast!AW316</f>
        <v>0</v>
      </c>
      <c r="AX111" s="124">
        <f>Forecast!AX316</f>
        <v>0</v>
      </c>
      <c r="AY111" s="124">
        <f>Forecast!AY316</f>
        <v>0</v>
      </c>
      <c r="AZ111" s="124">
        <f>Forecast!AZ316</f>
        <v>0</v>
      </c>
      <c r="BA111" s="124">
        <f>Forecast!BA316</f>
        <v>0</v>
      </c>
      <c r="BB111" s="124">
        <f>Forecast!BB316</f>
        <v>0</v>
      </c>
      <c r="BC111" s="124">
        <f>Forecast!BC316</f>
        <v>0</v>
      </c>
      <c r="BD111" s="124">
        <f>Forecast!BD316</f>
        <v>0</v>
      </c>
      <c r="BE111" s="124">
        <f>Forecast!BE316</f>
        <v>0</v>
      </c>
      <c r="BF111" s="124">
        <f>Forecast!BF316</f>
        <v>0</v>
      </c>
      <c r="BH111" s="184">
        <f t="shared" ca="1" si="274"/>
        <v>0</v>
      </c>
      <c r="BI111" s="184">
        <f t="shared" ca="1" si="274"/>
        <v>0</v>
      </c>
      <c r="BJ111" s="184">
        <f t="shared" ca="1" si="274"/>
        <v>0</v>
      </c>
      <c r="BK111" s="184">
        <f t="shared" ca="1" si="274"/>
        <v>0</v>
      </c>
      <c r="BL111" s="184">
        <f t="shared" ca="1" si="274"/>
        <v>0</v>
      </c>
      <c r="BM111" s="184">
        <f t="shared" ca="1" si="274"/>
        <v>0</v>
      </c>
      <c r="BN111" s="184">
        <f t="shared" ca="1" si="274"/>
        <v>0</v>
      </c>
      <c r="BO111" s="184">
        <f t="shared" ca="1" si="274"/>
        <v>0</v>
      </c>
      <c r="BP111" s="184">
        <f t="shared" ca="1" si="274"/>
        <v>0</v>
      </c>
      <c r="BQ111" s="184">
        <f t="shared" ca="1" si="274"/>
        <v>0</v>
      </c>
      <c r="BR111" s="184">
        <f t="shared" ca="1" si="274"/>
        <v>0</v>
      </c>
      <c r="BS111" s="184">
        <f t="shared" ca="1" si="274"/>
        <v>0</v>
      </c>
      <c r="BT111" s="184">
        <f t="shared" ca="1" si="274"/>
        <v>0</v>
      </c>
      <c r="BU111" s="184">
        <f t="shared" ca="1" si="274"/>
        <v>0</v>
      </c>
      <c r="BV111" s="184">
        <f t="shared" ca="1" si="274"/>
        <v>0</v>
      </c>
      <c r="BW111" s="184">
        <f t="shared" ca="1" si="274"/>
        <v>0</v>
      </c>
      <c r="BY111" s="184">
        <f t="shared" ca="1" si="275"/>
        <v>0</v>
      </c>
      <c r="BZ111" s="184">
        <f t="shared" ca="1" si="275"/>
        <v>0</v>
      </c>
      <c r="CA111" s="184">
        <f t="shared" ca="1" si="275"/>
        <v>0</v>
      </c>
      <c r="CB111" s="184">
        <f t="shared" ca="1" si="275"/>
        <v>0</v>
      </c>
    </row>
    <row r="112" spans="2:80" s="124" customFormat="1" outlineLevel="1">
      <c r="B112" s="139" t="s">
        <v>444</v>
      </c>
      <c r="C112" s="63" t="str">
        <f>'Get Started'!$D$8</f>
        <v>$</v>
      </c>
      <c r="D112" s="62" t="s">
        <v>445</v>
      </c>
      <c r="E112" s="62"/>
      <c r="F112" s="62"/>
      <c r="G112" s="62"/>
      <c r="H112" s="62"/>
      <c r="I112" s="62"/>
      <c r="J112" s="62"/>
      <c r="K112" s="62"/>
      <c r="L112" s="124">
        <f>L81-K81</f>
        <v>0</v>
      </c>
      <c r="M112" s="124">
        <f t="shared" ref="M112:BF112" si="276">M81-L81</f>
        <v>0</v>
      </c>
      <c r="N112" s="124">
        <f t="shared" si="276"/>
        <v>0</v>
      </c>
      <c r="O112" s="124">
        <f t="shared" si="276"/>
        <v>0</v>
      </c>
      <c r="P112" s="124">
        <f t="shared" si="276"/>
        <v>0</v>
      </c>
      <c r="Q112" s="124">
        <f t="shared" si="276"/>
        <v>0</v>
      </c>
      <c r="R112" s="124">
        <f t="shared" si="276"/>
        <v>0</v>
      </c>
      <c r="S112" s="124">
        <f t="shared" si="276"/>
        <v>0</v>
      </c>
      <c r="T112" s="124">
        <f t="shared" si="276"/>
        <v>0</v>
      </c>
      <c r="U112" s="124">
        <f t="shared" si="276"/>
        <v>0</v>
      </c>
      <c r="V112" s="124">
        <f t="shared" si="276"/>
        <v>0</v>
      </c>
      <c r="W112" s="124">
        <f t="shared" si="276"/>
        <v>0</v>
      </c>
      <c r="X112" s="124">
        <f t="shared" si="276"/>
        <v>0</v>
      </c>
      <c r="Y112" s="124">
        <f t="shared" si="276"/>
        <v>0</v>
      </c>
      <c r="Z112" s="124">
        <f t="shared" si="276"/>
        <v>0</v>
      </c>
      <c r="AA112" s="124">
        <f t="shared" si="276"/>
        <v>0</v>
      </c>
      <c r="AB112" s="124">
        <f t="shared" si="276"/>
        <v>0</v>
      </c>
      <c r="AC112" s="124">
        <f t="shared" si="276"/>
        <v>0</v>
      </c>
      <c r="AD112" s="124">
        <f t="shared" si="276"/>
        <v>0</v>
      </c>
      <c r="AE112" s="124">
        <f t="shared" si="276"/>
        <v>0</v>
      </c>
      <c r="AF112" s="124">
        <f t="shared" si="276"/>
        <v>0</v>
      </c>
      <c r="AG112" s="124">
        <f t="shared" si="276"/>
        <v>0</v>
      </c>
      <c r="AH112" s="124">
        <f t="shared" si="276"/>
        <v>0</v>
      </c>
      <c r="AI112" s="124">
        <f t="shared" si="276"/>
        <v>0</v>
      </c>
      <c r="AJ112" s="124">
        <f t="shared" si="276"/>
        <v>0</v>
      </c>
      <c r="AK112" s="124">
        <f t="shared" si="276"/>
        <v>0</v>
      </c>
      <c r="AL112" s="124">
        <f t="shared" si="276"/>
        <v>0</v>
      </c>
      <c r="AM112" s="124">
        <f t="shared" si="276"/>
        <v>0</v>
      </c>
      <c r="AN112" s="124">
        <f t="shared" si="276"/>
        <v>0</v>
      </c>
      <c r="AO112" s="124">
        <f t="shared" si="276"/>
        <v>0</v>
      </c>
      <c r="AP112" s="124">
        <f t="shared" si="276"/>
        <v>0</v>
      </c>
      <c r="AQ112" s="124">
        <f t="shared" si="276"/>
        <v>0</v>
      </c>
      <c r="AR112" s="124">
        <f t="shared" si="276"/>
        <v>0</v>
      </c>
      <c r="AS112" s="124">
        <f t="shared" si="276"/>
        <v>0</v>
      </c>
      <c r="AT112" s="124">
        <f t="shared" si="276"/>
        <v>0</v>
      </c>
      <c r="AU112" s="124">
        <f t="shared" si="276"/>
        <v>0</v>
      </c>
      <c r="AV112" s="124">
        <f t="shared" si="276"/>
        <v>0</v>
      </c>
      <c r="AW112" s="124">
        <f t="shared" si="276"/>
        <v>0</v>
      </c>
      <c r="AX112" s="124">
        <f t="shared" si="276"/>
        <v>0</v>
      </c>
      <c r="AY112" s="124">
        <f t="shared" si="276"/>
        <v>0</v>
      </c>
      <c r="AZ112" s="124">
        <f t="shared" si="276"/>
        <v>0</v>
      </c>
      <c r="BA112" s="124">
        <f t="shared" si="276"/>
        <v>0</v>
      </c>
      <c r="BB112" s="124">
        <f t="shared" si="276"/>
        <v>0</v>
      </c>
      <c r="BC112" s="124">
        <f t="shared" si="276"/>
        <v>0</v>
      </c>
      <c r="BD112" s="124">
        <f t="shared" si="276"/>
        <v>0</v>
      </c>
      <c r="BE112" s="124">
        <f t="shared" si="276"/>
        <v>0</v>
      </c>
      <c r="BF112" s="124">
        <f t="shared" si="276"/>
        <v>0</v>
      </c>
      <c r="BH112" s="184">
        <f t="shared" ca="1" si="274"/>
        <v>0</v>
      </c>
      <c r="BI112" s="184">
        <f t="shared" ca="1" si="274"/>
        <v>0</v>
      </c>
      <c r="BJ112" s="184">
        <f t="shared" ca="1" si="274"/>
        <v>0</v>
      </c>
      <c r="BK112" s="184">
        <f t="shared" ca="1" si="274"/>
        <v>0</v>
      </c>
      <c r="BL112" s="184">
        <f t="shared" ca="1" si="274"/>
        <v>0</v>
      </c>
      <c r="BM112" s="184">
        <f t="shared" ca="1" si="274"/>
        <v>0</v>
      </c>
      <c r="BN112" s="184">
        <f t="shared" ca="1" si="274"/>
        <v>0</v>
      </c>
      <c r="BO112" s="184">
        <f t="shared" ca="1" si="274"/>
        <v>0</v>
      </c>
      <c r="BP112" s="184">
        <f t="shared" ca="1" si="274"/>
        <v>0</v>
      </c>
      <c r="BQ112" s="184">
        <f t="shared" ca="1" si="274"/>
        <v>0</v>
      </c>
      <c r="BR112" s="184">
        <f t="shared" ca="1" si="274"/>
        <v>0</v>
      </c>
      <c r="BS112" s="184">
        <f t="shared" ca="1" si="274"/>
        <v>0</v>
      </c>
      <c r="BT112" s="184">
        <f t="shared" ca="1" si="274"/>
        <v>0</v>
      </c>
      <c r="BU112" s="184">
        <f t="shared" ca="1" si="274"/>
        <v>0</v>
      </c>
      <c r="BV112" s="184">
        <f t="shared" ca="1" si="274"/>
        <v>0</v>
      </c>
      <c r="BW112" s="184">
        <f t="shared" ca="1" si="274"/>
        <v>0</v>
      </c>
      <c r="BY112" s="184">
        <f t="shared" ca="1" si="275"/>
        <v>0</v>
      </c>
      <c r="BZ112" s="184">
        <f t="shared" ca="1" si="275"/>
        <v>0</v>
      </c>
      <c r="CA112" s="184">
        <f t="shared" ca="1" si="275"/>
        <v>0</v>
      </c>
      <c r="CB112" s="184">
        <f t="shared" ca="1" si="275"/>
        <v>0</v>
      </c>
    </row>
    <row r="113" spans="2:80" s="124" customFormat="1" outlineLevel="1">
      <c r="B113" s="139" t="s">
        <v>446</v>
      </c>
      <c r="C113" s="63" t="str">
        <f>'Get Started'!$D$8</f>
        <v>$</v>
      </c>
      <c r="D113" s="62" t="s">
        <v>447</v>
      </c>
      <c r="E113" s="62"/>
      <c r="F113" s="62"/>
      <c r="G113" s="62"/>
      <c r="H113" s="62"/>
      <c r="I113" s="62"/>
      <c r="J113" s="62"/>
      <c r="K113" s="62"/>
      <c r="L113" s="124">
        <f>-1*ABS(Forecast!L317)</f>
        <v>0</v>
      </c>
      <c r="M113" s="124">
        <f>-1*ABS(Forecast!M317)</f>
        <v>0</v>
      </c>
      <c r="N113" s="124">
        <f>-1*ABS(Forecast!N317)</f>
        <v>0</v>
      </c>
      <c r="O113" s="124">
        <f>-1*ABS(Forecast!O317)</f>
        <v>0</v>
      </c>
      <c r="P113" s="124">
        <f>-1*ABS(Forecast!P317)</f>
        <v>0</v>
      </c>
      <c r="Q113" s="124">
        <f>-1*ABS(Forecast!Q317)</f>
        <v>0</v>
      </c>
      <c r="R113" s="124">
        <f>-1*ABS(Forecast!R317)</f>
        <v>0</v>
      </c>
      <c r="S113" s="124">
        <f>-1*ABS(Forecast!S317)</f>
        <v>0</v>
      </c>
      <c r="T113" s="124">
        <f>-1*ABS(Forecast!T317)</f>
        <v>0</v>
      </c>
      <c r="U113" s="124">
        <f>-1*ABS(Forecast!U317)</f>
        <v>0</v>
      </c>
      <c r="V113" s="124">
        <f>-1*ABS(Forecast!V317)</f>
        <v>0</v>
      </c>
      <c r="W113" s="124">
        <f>-1*ABS(Forecast!W317)</f>
        <v>0</v>
      </c>
      <c r="X113" s="124">
        <f>-1*ABS(Forecast!X317)</f>
        <v>0</v>
      </c>
      <c r="Y113" s="124">
        <f>-1*ABS(Forecast!Y317)</f>
        <v>0</v>
      </c>
      <c r="Z113" s="124">
        <f>-1*ABS(Forecast!Z317)</f>
        <v>0</v>
      </c>
      <c r="AA113" s="124">
        <f>-1*ABS(Forecast!AA317)</f>
        <v>0</v>
      </c>
      <c r="AB113" s="124">
        <f>-1*ABS(Forecast!AB317)</f>
        <v>0</v>
      </c>
      <c r="AC113" s="124">
        <f>-1*ABS(Forecast!AC317)</f>
        <v>0</v>
      </c>
      <c r="AD113" s="124">
        <f>-1*ABS(Forecast!AD317)</f>
        <v>0</v>
      </c>
      <c r="AE113" s="124">
        <f>-1*ABS(Forecast!AE317)</f>
        <v>0</v>
      </c>
      <c r="AF113" s="124">
        <f>-1*ABS(Forecast!AF317)</f>
        <v>0</v>
      </c>
      <c r="AG113" s="124">
        <f>-1*ABS(Forecast!AG317)</f>
        <v>0</v>
      </c>
      <c r="AH113" s="124">
        <f>-1*ABS(Forecast!AH317)</f>
        <v>0</v>
      </c>
      <c r="AI113" s="124">
        <f>-1*ABS(Forecast!AI317)</f>
        <v>0</v>
      </c>
      <c r="AJ113" s="124">
        <f>-1*ABS(Forecast!AJ317)</f>
        <v>0</v>
      </c>
      <c r="AK113" s="124">
        <f>-1*ABS(Forecast!AK317)</f>
        <v>0</v>
      </c>
      <c r="AL113" s="124">
        <f>-1*ABS(Forecast!AL317)</f>
        <v>0</v>
      </c>
      <c r="AM113" s="124">
        <f>-1*ABS(Forecast!AM317)</f>
        <v>0</v>
      </c>
      <c r="AN113" s="124">
        <f>-1*ABS(Forecast!AN317)</f>
        <v>0</v>
      </c>
      <c r="AO113" s="124">
        <f>-1*ABS(Forecast!AO317)</f>
        <v>0</v>
      </c>
      <c r="AP113" s="124">
        <f>-1*ABS(Forecast!AP317)</f>
        <v>0</v>
      </c>
      <c r="AQ113" s="124">
        <f>-1*ABS(Forecast!AQ317)</f>
        <v>0</v>
      </c>
      <c r="AR113" s="124">
        <f>-1*ABS(Forecast!AR317)</f>
        <v>0</v>
      </c>
      <c r="AS113" s="124">
        <f>-1*ABS(Forecast!AS317)</f>
        <v>0</v>
      </c>
      <c r="AT113" s="124">
        <f>-1*ABS(Forecast!AT317)</f>
        <v>0</v>
      </c>
      <c r="AU113" s="124">
        <f>-1*ABS(Forecast!AU317)</f>
        <v>0</v>
      </c>
      <c r="AV113" s="124">
        <f>-1*ABS(Forecast!AV317)</f>
        <v>0</v>
      </c>
      <c r="AW113" s="124">
        <f>-1*ABS(Forecast!AW317)</f>
        <v>0</v>
      </c>
      <c r="AX113" s="124">
        <f>-1*ABS(Forecast!AX317)</f>
        <v>0</v>
      </c>
      <c r="AY113" s="124">
        <f>-1*ABS(Forecast!AY317)</f>
        <v>0</v>
      </c>
      <c r="AZ113" s="124">
        <f>-1*ABS(Forecast!AZ317)</f>
        <v>0</v>
      </c>
      <c r="BA113" s="124">
        <f>-1*ABS(Forecast!BA317)</f>
        <v>0</v>
      </c>
      <c r="BB113" s="124">
        <f>-1*ABS(Forecast!BB317)</f>
        <v>0</v>
      </c>
      <c r="BC113" s="124">
        <f>-1*ABS(Forecast!BC317)</f>
        <v>0</v>
      </c>
      <c r="BD113" s="124">
        <f>-1*ABS(Forecast!BD317)</f>
        <v>0</v>
      </c>
      <c r="BE113" s="124">
        <f>-1*ABS(Forecast!BE317)</f>
        <v>0</v>
      </c>
      <c r="BF113" s="124">
        <f>-1*ABS(Forecast!BF317)</f>
        <v>0</v>
      </c>
      <c r="BH113" s="184">
        <f t="shared" ca="1" si="274"/>
        <v>0</v>
      </c>
      <c r="BI113" s="184">
        <f t="shared" ca="1" si="274"/>
        <v>0</v>
      </c>
      <c r="BJ113" s="184">
        <f t="shared" ca="1" si="274"/>
        <v>0</v>
      </c>
      <c r="BK113" s="184">
        <f t="shared" ca="1" si="274"/>
        <v>0</v>
      </c>
      <c r="BL113" s="184">
        <f t="shared" ca="1" si="274"/>
        <v>0</v>
      </c>
      <c r="BM113" s="184">
        <f t="shared" ca="1" si="274"/>
        <v>0</v>
      </c>
      <c r="BN113" s="184">
        <f t="shared" ca="1" si="274"/>
        <v>0</v>
      </c>
      <c r="BO113" s="184">
        <f t="shared" ca="1" si="274"/>
        <v>0</v>
      </c>
      <c r="BP113" s="184">
        <f t="shared" ca="1" si="274"/>
        <v>0</v>
      </c>
      <c r="BQ113" s="184">
        <f t="shared" ca="1" si="274"/>
        <v>0</v>
      </c>
      <c r="BR113" s="184">
        <f t="shared" ca="1" si="274"/>
        <v>0</v>
      </c>
      <c r="BS113" s="184">
        <f t="shared" ca="1" si="274"/>
        <v>0</v>
      </c>
      <c r="BT113" s="184">
        <f t="shared" ca="1" si="274"/>
        <v>0</v>
      </c>
      <c r="BU113" s="184">
        <f t="shared" ca="1" si="274"/>
        <v>0</v>
      </c>
      <c r="BV113" s="184">
        <f t="shared" ca="1" si="274"/>
        <v>0</v>
      </c>
      <c r="BW113" s="184">
        <f t="shared" ca="1" si="274"/>
        <v>0</v>
      </c>
      <c r="BY113" s="184">
        <f t="shared" ca="1" si="275"/>
        <v>0</v>
      </c>
      <c r="BZ113" s="184">
        <f t="shared" ca="1" si="275"/>
        <v>0</v>
      </c>
      <c r="CA113" s="184">
        <f t="shared" ca="1" si="275"/>
        <v>0</v>
      </c>
      <c r="CB113" s="184">
        <f t="shared" ca="1" si="275"/>
        <v>0</v>
      </c>
    </row>
    <row r="114" spans="2:80" s="124" customFormat="1" outlineLevel="1">
      <c r="B114" s="139" t="s">
        <v>448</v>
      </c>
      <c r="C114" s="63" t="str">
        <f>'Get Started'!$D$8</f>
        <v>$</v>
      </c>
      <c r="D114" s="62" t="s">
        <v>449</v>
      </c>
      <c r="E114" s="62"/>
      <c r="F114" s="62"/>
      <c r="G114" s="62"/>
      <c r="H114" s="62"/>
      <c r="I114" s="62"/>
      <c r="J114" s="62"/>
      <c r="K114" s="62"/>
      <c r="L114" s="124">
        <f>L70-K70</f>
        <v>0</v>
      </c>
      <c r="M114" s="124">
        <f t="shared" ref="M114:BF114" si="277">M70-L70</f>
        <v>0</v>
      </c>
      <c r="N114" s="124">
        <f t="shared" si="277"/>
        <v>0</v>
      </c>
      <c r="O114" s="124">
        <f t="shared" si="277"/>
        <v>0</v>
      </c>
      <c r="P114" s="124">
        <f t="shared" si="277"/>
        <v>0</v>
      </c>
      <c r="Q114" s="124">
        <f t="shared" si="277"/>
        <v>0</v>
      </c>
      <c r="R114" s="124">
        <f t="shared" si="277"/>
        <v>0</v>
      </c>
      <c r="S114" s="124">
        <f t="shared" si="277"/>
        <v>0</v>
      </c>
      <c r="T114" s="124">
        <f t="shared" si="277"/>
        <v>0</v>
      </c>
      <c r="U114" s="124">
        <f t="shared" si="277"/>
        <v>0</v>
      </c>
      <c r="V114" s="124">
        <f t="shared" si="277"/>
        <v>0</v>
      </c>
      <c r="W114" s="124">
        <f t="shared" si="277"/>
        <v>0</v>
      </c>
      <c r="X114" s="124">
        <f t="shared" si="277"/>
        <v>0</v>
      </c>
      <c r="Y114" s="124">
        <f t="shared" si="277"/>
        <v>0</v>
      </c>
      <c r="Z114" s="124">
        <f t="shared" si="277"/>
        <v>0</v>
      </c>
      <c r="AA114" s="124">
        <f t="shared" si="277"/>
        <v>0</v>
      </c>
      <c r="AB114" s="124">
        <f t="shared" si="277"/>
        <v>0</v>
      </c>
      <c r="AC114" s="124">
        <f t="shared" si="277"/>
        <v>0</v>
      </c>
      <c r="AD114" s="124">
        <f t="shared" si="277"/>
        <v>0</v>
      </c>
      <c r="AE114" s="124">
        <f t="shared" si="277"/>
        <v>0</v>
      </c>
      <c r="AF114" s="124">
        <f t="shared" si="277"/>
        <v>0</v>
      </c>
      <c r="AG114" s="124">
        <f t="shared" si="277"/>
        <v>0</v>
      </c>
      <c r="AH114" s="124">
        <f t="shared" si="277"/>
        <v>0</v>
      </c>
      <c r="AI114" s="124">
        <f t="shared" si="277"/>
        <v>0</v>
      </c>
      <c r="AJ114" s="124">
        <f t="shared" si="277"/>
        <v>0</v>
      </c>
      <c r="AK114" s="124">
        <f t="shared" si="277"/>
        <v>0</v>
      </c>
      <c r="AL114" s="124">
        <f t="shared" si="277"/>
        <v>0</v>
      </c>
      <c r="AM114" s="124">
        <f t="shared" si="277"/>
        <v>0</v>
      </c>
      <c r="AN114" s="124">
        <f t="shared" si="277"/>
        <v>0</v>
      </c>
      <c r="AO114" s="124">
        <f t="shared" si="277"/>
        <v>0</v>
      </c>
      <c r="AP114" s="124">
        <f t="shared" si="277"/>
        <v>0</v>
      </c>
      <c r="AQ114" s="124">
        <f t="shared" si="277"/>
        <v>0</v>
      </c>
      <c r="AR114" s="124">
        <f t="shared" si="277"/>
        <v>0</v>
      </c>
      <c r="AS114" s="124">
        <f t="shared" si="277"/>
        <v>0</v>
      </c>
      <c r="AT114" s="124">
        <f t="shared" si="277"/>
        <v>0</v>
      </c>
      <c r="AU114" s="124">
        <f t="shared" si="277"/>
        <v>0</v>
      </c>
      <c r="AV114" s="124">
        <f t="shared" si="277"/>
        <v>0</v>
      </c>
      <c r="AW114" s="124">
        <f t="shared" si="277"/>
        <v>0</v>
      </c>
      <c r="AX114" s="124">
        <f t="shared" si="277"/>
        <v>0</v>
      </c>
      <c r="AY114" s="124">
        <f t="shared" si="277"/>
        <v>0</v>
      </c>
      <c r="AZ114" s="124">
        <f t="shared" si="277"/>
        <v>0</v>
      </c>
      <c r="BA114" s="124">
        <f t="shared" si="277"/>
        <v>0</v>
      </c>
      <c r="BB114" s="124">
        <f t="shared" si="277"/>
        <v>0</v>
      </c>
      <c r="BC114" s="124">
        <f t="shared" si="277"/>
        <v>0</v>
      </c>
      <c r="BD114" s="124">
        <f t="shared" si="277"/>
        <v>0</v>
      </c>
      <c r="BE114" s="124">
        <f t="shared" si="277"/>
        <v>0</v>
      </c>
      <c r="BF114" s="124">
        <f t="shared" si="277"/>
        <v>0</v>
      </c>
      <c r="BH114" s="184">
        <f t="shared" ca="1" si="274"/>
        <v>0</v>
      </c>
      <c r="BI114" s="184">
        <f t="shared" ca="1" si="274"/>
        <v>0</v>
      </c>
      <c r="BJ114" s="184">
        <f t="shared" ca="1" si="274"/>
        <v>0</v>
      </c>
      <c r="BK114" s="184">
        <f t="shared" ca="1" si="274"/>
        <v>0</v>
      </c>
      <c r="BL114" s="184">
        <f t="shared" ca="1" si="274"/>
        <v>0</v>
      </c>
      <c r="BM114" s="184">
        <f t="shared" ca="1" si="274"/>
        <v>0</v>
      </c>
      <c r="BN114" s="184">
        <f t="shared" ca="1" si="274"/>
        <v>0</v>
      </c>
      <c r="BO114" s="184">
        <f t="shared" ca="1" si="274"/>
        <v>0</v>
      </c>
      <c r="BP114" s="184">
        <f t="shared" ca="1" si="274"/>
        <v>0</v>
      </c>
      <c r="BQ114" s="184">
        <f t="shared" ca="1" si="274"/>
        <v>0</v>
      </c>
      <c r="BR114" s="184">
        <f t="shared" ca="1" si="274"/>
        <v>0</v>
      </c>
      <c r="BS114" s="184">
        <f t="shared" ca="1" si="274"/>
        <v>0</v>
      </c>
      <c r="BT114" s="184">
        <f t="shared" ca="1" si="274"/>
        <v>0</v>
      </c>
      <c r="BU114" s="184">
        <f t="shared" ca="1" si="274"/>
        <v>0</v>
      </c>
      <c r="BV114" s="184">
        <f t="shared" ca="1" si="274"/>
        <v>0</v>
      </c>
      <c r="BW114" s="184">
        <f t="shared" ca="1" si="274"/>
        <v>0</v>
      </c>
      <c r="BY114" s="184">
        <f t="shared" ca="1" si="275"/>
        <v>0</v>
      </c>
      <c r="BZ114" s="184">
        <f t="shared" ca="1" si="275"/>
        <v>0</v>
      </c>
      <c r="CA114" s="184">
        <f t="shared" ca="1" si="275"/>
        <v>0</v>
      </c>
      <c r="CB114" s="184">
        <f t="shared" ca="1" si="275"/>
        <v>0</v>
      </c>
    </row>
    <row r="115" spans="2:80" s="124" customFormat="1" outlineLevel="1">
      <c r="B115" s="139" t="s">
        <v>450</v>
      </c>
      <c r="C115" s="63" t="str">
        <f>'Get Started'!$D$8</f>
        <v>$</v>
      </c>
      <c r="D115" s="62" t="s">
        <v>451</v>
      </c>
      <c r="E115" s="62"/>
      <c r="F115" s="62"/>
      <c r="G115" s="62"/>
      <c r="H115" s="62"/>
      <c r="I115" s="62"/>
      <c r="J115" s="62"/>
      <c r="K115" s="62"/>
      <c r="L115" s="191">
        <f t="shared" ref="L115:BF115" si="278">SUM(L108:L114)</f>
        <v>0</v>
      </c>
      <c r="M115" s="191">
        <f t="shared" si="278"/>
        <v>0</v>
      </c>
      <c r="N115" s="191">
        <f t="shared" si="278"/>
        <v>0</v>
      </c>
      <c r="O115" s="191">
        <f t="shared" si="278"/>
        <v>0</v>
      </c>
      <c r="P115" s="191">
        <f t="shared" si="278"/>
        <v>0</v>
      </c>
      <c r="Q115" s="191">
        <f t="shared" si="278"/>
        <v>0</v>
      </c>
      <c r="R115" s="191">
        <f t="shared" si="278"/>
        <v>0</v>
      </c>
      <c r="S115" s="191">
        <f t="shared" si="278"/>
        <v>0</v>
      </c>
      <c r="T115" s="191">
        <f t="shared" si="278"/>
        <v>0</v>
      </c>
      <c r="U115" s="191">
        <f t="shared" si="278"/>
        <v>0</v>
      </c>
      <c r="V115" s="191">
        <f t="shared" si="278"/>
        <v>0</v>
      </c>
      <c r="W115" s="191">
        <f t="shared" si="278"/>
        <v>0</v>
      </c>
      <c r="X115" s="191">
        <f t="shared" si="278"/>
        <v>0</v>
      </c>
      <c r="Y115" s="191">
        <f t="shared" si="278"/>
        <v>0</v>
      </c>
      <c r="Z115" s="191">
        <f t="shared" si="278"/>
        <v>0</v>
      </c>
      <c r="AA115" s="191">
        <f t="shared" si="278"/>
        <v>0</v>
      </c>
      <c r="AB115" s="191">
        <f t="shared" si="278"/>
        <v>0</v>
      </c>
      <c r="AC115" s="191">
        <f t="shared" si="278"/>
        <v>0</v>
      </c>
      <c r="AD115" s="191">
        <f t="shared" si="278"/>
        <v>0</v>
      </c>
      <c r="AE115" s="191">
        <f t="shared" si="278"/>
        <v>0</v>
      </c>
      <c r="AF115" s="191">
        <f t="shared" si="278"/>
        <v>0</v>
      </c>
      <c r="AG115" s="191">
        <f t="shared" si="278"/>
        <v>0</v>
      </c>
      <c r="AH115" s="191">
        <f t="shared" si="278"/>
        <v>0</v>
      </c>
      <c r="AI115" s="191">
        <f t="shared" si="278"/>
        <v>0</v>
      </c>
      <c r="AJ115" s="191">
        <f t="shared" si="278"/>
        <v>0</v>
      </c>
      <c r="AK115" s="191">
        <f t="shared" si="278"/>
        <v>0</v>
      </c>
      <c r="AL115" s="191">
        <f t="shared" si="278"/>
        <v>0</v>
      </c>
      <c r="AM115" s="191">
        <f t="shared" si="278"/>
        <v>0</v>
      </c>
      <c r="AN115" s="191">
        <f t="shared" si="278"/>
        <v>0</v>
      </c>
      <c r="AO115" s="191">
        <f t="shared" si="278"/>
        <v>0</v>
      </c>
      <c r="AP115" s="191">
        <f t="shared" si="278"/>
        <v>0</v>
      </c>
      <c r="AQ115" s="191">
        <f t="shared" si="278"/>
        <v>0</v>
      </c>
      <c r="AR115" s="191">
        <f t="shared" si="278"/>
        <v>0</v>
      </c>
      <c r="AS115" s="191">
        <f t="shared" si="278"/>
        <v>0</v>
      </c>
      <c r="AT115" s="191">
        <f t="shared" si="278"/>
        <v>0</v>
      </c>
      <c r="AU115" s="191">
        <f t="shared" si="278"/>
        <v>0</v>
      </c>
      <c r="AV115" s="191">
        <f t="shared" si="278"/>
        <v>0</v>
      </c>
      <c r="AW115" s="191">
        <f t="shared" si="278"/>
        <v>0</v>
      </c>
      <c r="AX115" s="191">
        <f t="shared" si="278"/>
        <v>0</v>
      </c>
      <c r="AY115" s="191">
        <f t="shared" si="278"/>
        <v>0</v>
      </c>
      <c r="AZ115" s="191">
        <f t="shared" si="278"/>
        <v>0</v>
      </c>
      <c r="BA115" s="191">
        <f t="shared" si="278"/>
        <v>0</v>
      </c>
      <c r="BB115" s="191">
        <f t="shared" si="278"/>
        <v>0</v>
      </c>
      <c r="BC115" s="191">
        <f t="shared" si="278"/>
        <v>0</v>
      </c>
      <c r="BD115" s="191">
        <f t="shared" si="278"/>
        <v>0</v>
      </c>
      <c r="BE115" s="191">
        <f t="shared" si="278"/>
        <v>0</v>
      </c>
      <c r="BF115" s="191">
        <f t="shared" si="278"/>
        <v>0</v>
      </c>
      <c r="BH115" s="184">
        <f t="shared" ca="1" si="274"/>
        <v>0</v>
      </c>
      <c r="BI115" s="184">
        <f t="shared" ca="1" si="274"/>
        <v>0</v>
      </c>
      <c r="BJ115" s="184">
        <f t="shared" ca="1" si="274"/>
        <v>0</v>
      </c>
      <c r="BK115" s="184">
        <f t="shared" ca="1" si="274"/>
        <v>0</v>
      </c>
      <c r="BL115" s="184">
        <f t="shared" ca="1" si="274"/>
        <v>0</v>
      </c>
      <c r="BM115" s="184">
        <f t="shared" ca="1" si="274"/>
        <v>0</v>
      </c>
      <c r="BN115" s="184">
        <f t="shared" ca="1" si="274"/>
        <v>0</v>
      </c>
      <c r="BO115" s="184">
        <f t="shared" ca="1" si="274"/>
        <v>0</v>
      </c>
      <c r="BP115" s="184">
        <f t="shared" ca="1" si="274"/>
        <v>0</v>
      </c>
      <c r="BQ115" s="184">
        <f t="shared" ca="1" si="274"/>
        <v>0</v>
      </c>
      <c r="BR115" s="184">
        <f t="shared" ca="1" si="274"/>
        <v>0</v>
      </c>
      <c r="BS115" s="184">
        <f t="shared" ca="1" si="274"/>
        <v>0</v>
      </c>
      <c r="BT115" s="184">
        <f t="shared" ca="1" si="274"/>
        <v>0</v>
      </c>
      <c r="BU115" s="184">
        <f t="shared" ca="1" si="274"/>
        <v>0</v>
      </c>
      <c r="BV115" s="184">
        <f t="shared" ca="1" si="274"/>
        <v>0</v>
      </c>
      <c r="BW115" s="184">
        <f t="shared" ca="1" si="274"/>
        <v>0</v>
      </c>
      <c r="BY115" s="184">
        <f t="shared" ca="1" si="275"/>
        <v>0</v>
      </c>
      <c r="BZ115" s="184">
        <f t="shared" ca="1" si="275"/>
        <v>0</v>
      </c>
      <c r="CA115" s="184">
        <f t="shared" ca="1" si="275"/>
        <v>0</v>
      </c>
      <c r="CB115" s="184">
        <f t="shared" ca="1" si="275"/>
        <v>0</v>
      </c>
    </row>
    <row r="116" spans="2:80" s="124" customFormat="1" outlineLevel="1">
      <c r="B116" s="139"/>
      <c r="C116" s="63"/>
      <c r="D116" s="62"/>
      <c r="E116" s="62"/>
      <c r="F116" s="62"/>
      <c r="G116" s="62"/>
      <c r="H116" s="62"/>
      <c r="I116" s="62"/>
      <c r="J116" s="62"/>
      <c r="K116" s="62"/>
    </row>
    <row r="117" spans="2:80" s="124" customFormat="1" outlineLevel="1">
      <c r="B117" s="139" t="s">
        <v>452</v>
      </c>
      <c r="C117" s="63" t="str">
        <f>'Get Started'!$D$8</f>
        <v>$</v>
      </c>
      <c r="D117" s="62" t="s">
        <v>453</v>
      </c>
      <c r="E117" s="62"/>
      <c r="F117" s="62"/>
      <c r="G117" s="62"/>
      <c r="H117" s="62"/>
      <c r="I117" s="62"/>
      <c r="J117" s="62"/>
      <c r="K117" s="62"/>
      <c r="L117" s="124">
        <f t="shared" ref="L117:BF117" ca="1" si="279">L100+L105+L115</f>
        <v>0</v>
      </c>
      <c r="M117" s="124">
        <f t="shared" ca="1" si="279"/>
        <v>0</v>
      </c>
      <c r="N117" s="124">
        <f t="shared" ca="1" si="279"/>
        <v>0</v>
      </c>
      <c r="O117" s="124">
        <f t="shared" ca="1" si="279"/>
        <v>0</v>
      </c>
      <c r="P117" s="124">
        <f t="shared" ca="1" si="279"/>
        <v>0</v>
      </c>
      <c r="Q117" s="124">
        <f t="shared" ca="1" si="279"/>
        <v>0</v>
      </c>
      <c r="R117" s="124">
        <f t="shared" ca="1" si="279"/>
        <v>0</v>
      </c>
      <c r="S117" s="124">
        <f t="shared" ca="1" si="279"/>
        <v>0</v>
      </c>
      <c r="T117" s="124">
        <f t="shared" ca="1" si="279"/>
        <v>0</v>
      </c>
      <c r="U117" s="124">
        <f t="shared" ca="1" si="279"/>
        <v>0</v>
      </c>
      <c r="V117" s="124">
        <f t="shared" ca="1" si="279"/>
        <v>0</v>
      </c>
      <c r="W117" s="124">
        <f t="shared" ca="1" si="279"/>
        <v>0</v>
      </c>
      <c r="X117" s="124">
        <f t="shared" ca="1" si="279"/>
        <v>0</v>
      </c>
      <c r="Y117" s="124">
        <f t="shared" ca="1" si="279"/>
        <v>0</v>
      </c>
      <c r="Z117" s="124">
        <f t="shared" ca="1" si="279"/>
        <v>0</v>
      </c>
      <c r="AA117" s="124">
        <f t="shared" ca="1" si="279"/>
        <v>0</v>
      </c>
      <c r="AB117" s="124">
        <f t="shared" ca="1" si="279"/>
        <v>0</v>
      </c>
      <c r="AC117" s="124">
        <f t="shared" ca="1" si="279"/>
        <v>0</v>
      </c>
      <c r="AD117" s="124">
        <f t="shared" ca="1" si="279"/>
        <v>0</v>
      </c>
      <c r="AE117" s="124">
        <f t="shared" ca="1" si="279"/>
        <v>0</v>
      </c>
      <c r="AF117" s="124">
        <f t="shared" ca="1" si="279"/>
        <v>0</v>
      </c>
      <c r="AG117" s="124">
        <f t="shared" ca="1" si="279"/>
        <v>0</v>
      </c>
      <c r="AH117" s="124">
        <f t="shared" ca="1" si="279"/>
        <v>0</v>
      </c>
      <c r="AI117" s="124">
        <f t="shared" ca="1" si="279"/>
        <v>0</v>
      </c>
      <c r="AJ117" s="124">
        <f t="shared" ca="1" si="279"/>
        <v>0</v>
      </c>
      <c r="AK117" s="124">
        <f t="shared" ca="1" si="279"/>
        <v>0</v>
      </c>
      <c r="AL117" s="124">
        <f t="shared" ca="1" si="279"/>
        <v>0</v>
      </c>
      <c r="AM117" s="124">
        <f t="shared" ca="1" si="279"/>
        <v>0</v>
      </c>
      <c r="AN117" s="124">
        <f t="shared" ca="1" si="279"/>
        <v>0</v>
      </c>
      <c r="AO117" s="124">
        <f t="shared" ca="1" si="279"/>
        <v>0</v>
      </c>
      <c r="AP117" s="124">
        <f t="shared" ca="1" si="279"/>
        <v>0</v>
      </c>
      <c r="AQ117" s="124">
        <f t="shared" ca="1" si="279"/>
        <v>0</v>
      </c>
      <c r="AR117" s="124">
        <f t="shared" ca="1" si="279"/>
        <v>0</v>
      </c>
      <c r="AS117" s="124">
        <f t="shared" ca="1" si="279"/>
        <v>0</v>
      </c>
      <c r="AT117" s="124">
        <f t="shared" ca="1" si="279"/>
        <v>0</v>
      </c>
      <c r="AU117" s="124">
        <f t="shared" ca="1" si="279"/>
        <v>0</v>
      </c>
      <c r="AV117" s="124">
        <f t="shared" ca="1" si="279"/>
        <v>0</v>
      </c>
      <c r="AW117" s="124">
        <f t="shared" ca="1" si="279"/>
        <v>0</v>
      </c>
      <c r="AX117" s="124">
        <f t="shared" ca="1" si="279"/>
        <v>0</v>
      </c>
      <c r="AY117" s="124">
        <f t="shared" ca="1" si="279"/>
        <v>0</v>
      </c>
      <c r="AZ117" s="124">
        <f t="shared" ca="1" si="279"/>
        <v>0</v>
      </c>
      <c r="BA117" s="124">
        <f t="shared" ca="1" si="279"/>
        <v>0</v>
      </c>
      <c r="BB117" s="124">
        <f t="shared" ca="1" si="279"/>
        <v>0</v>
      </c>
      <c r="BC117" s="124">
        <f t="shared" ca="1" si="279"/>
        <v>0</v>
      </c>
      <c r="BD117" s="124">
        <f t="shared" ca="1" si="279"/>
        <v>0</v>
      </c>
      <c r="BE117" s="124">
        <f t="shared" ca="1" si="279"/>
        <v>0</v>
      </c>
      <c r="BF117" s="124">
        <f t="shared" ca="1" si="279"/>
        <v>0</v>
      </c>
      <c r="BH117" s="184">
        <f t="shared" ref="BH117:BW117" ca="1" si="280">SUMIFS($L117:$BF117,$L$6:$BF$6,BH$6,$L$7:$BF$7,BH$7)</f>
        <v>0</v>
      </c>
      <c r="BI117" s="184">
        <f t="shared" ca="1" si="280"/>
        <v>0</v>
      </c>
      <c r="BJ117" s="184">
        <f t="shared" ca="1" si="280"/>
        <v>0</v>
      </c>
      <c r="BK117" s="184">
        <f t="shared" ca="1" si="280"/>
        <v>0</v>
      </c>
      <c r="BL117" s="184">
        <f t="shared" ca="1" si="280"/>
        <v>0</v>
      </c>
      <c r="BM117" s="184">
        <f t="shared" ca="1" si="280"/>
        <v>0</v>
      </c>
      <c r="BN117" s="184">
        <f t="shared" ca="1" si="280"/>
        <v>0</v>
      </c>
      <c r="BO117" s="184">
        <f t="shared" ca="1" si="280"/>
        <v>0</v>
      </c>
      <c r="BP117" s="184">
        <f t="shared" ca="1" si="280"/>
        <v>0</v>
      </c>
      <c r="BQ117" s="184">
        <f t="shared" ca="1" si="280"/>
        <v>0</v>
      </c>
      <c r="BR117" s="184">
        <f t="shared" ca="1" si="280"/>
        <v>0</v>
      </c>
      <c r="BS117" s="184">
        <f t="shared" ca="1" si="280"/>
        <v>0</v>
      </c>
      <c r="BT117" s="184">
        <f t="shared" ca="1" si="280"/>
        <v>0</v>
      </c>
      <c r="BU117" s="184">
        <f t="shared" ca="1" si="280"/>
        <v>0</v>
      </c>
      <c r="BV117" s="184">
        <f t="shared" ca="1" si="280"/>
        <v>0</v>
      </c>
      <c r="BW117" s="184">
        <f t="shared" ca="1" si="280"/>
        <v>0</v>
      </c>
      <c r="BY117" s="184">
        <f ca="1">SUMIFS($L117:$BF117,$L$6:$BF$6,BY$6)</f>
        <v>0</v>
      </c>
      <c r="BZ117" s="184">
        <f ca="1">SUMIFS($L117:$BF117,$L$6:$BF$6,BZ$6)</f>
        <v>0</v>
      </c>
      <c r="CA117" s="184">
        <f ca="1">SUMIFS($L117:$BF117,$L$6:$BF$6,CA$6)</f>
        <v>0</v>
      </c>
      <c r="CB117" s="184">
        <f ca="1">SUMIFS($L117:$BF117,$L$6:$BF$6,CB$6)</f>
        <v>0</v>
      </c>
    </row>
    <row r="118" spans="2:80" s="124" customFormat="1" outlineLevel="1">
      <c r="B118" s="139"/>
      <c r="C118" s="63"/>
      <c r="D118" s="62"/>
      <c r="E118" s="62"/>
      <c r="F118" s="62"/>
      <c r="G118" s="62"/>
      <c r="H118" s="62"/>
      <c r="I118" s="62"/>
      <c r="J118" s="62"/>
      <c r="K118" s="62"/>
    </row>
    <row r="119" spans="2:80" s="124" customFormat="1" outlineLevel="1">
      <c r="B119" s="139" t="s">
        <v>454</v>
      </c>
      <c r="C119" s="63" t="str">
        <f>'Get Started'!$D$8</f>
        <v>$</v>
      </c>
      <c r="D119" s="62" t="s">
        <v>455</v>
      </c>
      <c r="E119" s="62"/>
      <c r="F119" s="62"/>
      <c r="G119" s="62"/>
      <c r="H119" s="62"/>
      <c r="I119" s="62"/>
      <c r="J119" s="62"/>
      <c r="K119" s="62"/>
      <c r="L119" s="124">
        <f t="shared" ref="L119:BF119" ca="1" si="281">L93+L117</f>
        <v>0</v>
      </c>
      <c r="M119" s="124">
        <f t="shared" ca="1" si="281"/>
        <v>0</v>
      </c>
      <c r="N119" s="124">
        <f t="shared" ca="1" si="281"/>
        <v>0</v>
      </c>
      <c r="O119" s="124">
        <f t="shared" ca="1" si="281"/>
        <v>0</v>
      </c>
      <c r="P119" s="124">
        <f t="shared" ca="1" si="281"/>
        <v>0</v>
      </c>
      <c r="Q119" s="124">
        <f t="shared" ca="1" si="281"/>
        <v>0</v>
      </c>
      <c r="R119" s="124">
        <f t="shared" ca="1" si="281"/>
        <v>0</v>
      </c>
      <c r="S119" s="124">
        <f t="shared" ca="1" si="281"/>
        <v>0</v>
      </c>
      <c r="T119" s="124">
        <f t="shared" ca="1" si="281"/>
        <v>0</v>
      </c>
      <c r="U119" s="124">
        <f t="shared" ca="1" si="281"/>
        <v>0</v>
      </c>
      <c r="V119" s="124">
        <f t="shared" ca="1" si="281"/>
        <v>0</v>
      </c>
      <c r="W119" s="124">
        <f t="shared" ca="1" si="281"/>
        <v>0</v>
      </c>
      <c r="X119" s="124">
        <f t="shared" ca="1" si="281"/>
        <v>0</v>
      </c>
      <c r="Y119" s="124">
        <f t="shared" ca="1" si="281"/>
        <v>0</v>
      </c>
      <c r="Z119" s="124">
        <f t="shared" ca="1" si="281"/>
        <v>0</v>
      </c>
      <c r="AA119" s="124">
        <f t="shared" ca="1" si="281"/>
        <v>0</v>
      </c>
      <c r="AB119" s="124">
        <f t="shared" ca="1" si="281"/>
        <v>0</v>
      </c>
      <c r="AC119" s="124">
        <f t="shared" ca="1" si="281"/>
        <v>0</v>
      </c>
      <c r="AD119" s="124">
        <f t="shared" ca="1" si="281"/>
        <v>0</v>
      </c>
      <c r="AE119" s="124">
        <f t="shared" ca="1" si="281"/>
        <v>0</v>
      </c>
      <c r="AF119" s="124">
        <f t="shared" ca="1" si="281"/>
        <v>0</v>
      </c>
      <c r="AG119" s="124">
        <f t="shared" ca="1" si="281"/>
        <v>0</v>
      </c>
      <c r="AH119" s="124">
        <f t="shared" ca="1" si="281"/>
        <v>0</v>
      </c>
      <c r="AI119" s="124">
        <f t="shared" ca="1" si="281"/>
        <v>0</v>
      </c>
      <c r="AJ119" s="124">
        <f t="shared" ca="1" si="281"/>
        <v>0</v>
      </c>
      <c r="AK119" s="124">
        <f t="shared" ca="1" si="281"/>
        <v>0</v>
      </c>
      <c r="AL119" s="124">
        <f t="shared" ca="1" si="281"/>
        <v>0</v>
      </c>
      <c r="AM119" s="124">
        <f t="shared" ca="1" si="281"/>
        <v>0</v>
      </c>
      <c r="AN119" s="124">
        <f t="shared" ca="1" si="281"/>
        <v>0</v>
      </c>
      <c r="AO119" s="124">
        <f t="shared" ca="1" si="281"/>
        <v>0</v>
      </c>
      <c r="AP119" s="124">
        <f t="shared" ca="1" si="281"/>
        <v>0</v>
      </c>
      <c r="AQ119" s="124">
        <f t="shared" ca="1" si="281"/>
        <v>0</v>
      </c>
      <c r="AR119" s="124">
        <f t="shared" ca="1" si="281"/>
        <v>0</v>
      </c>
      <c r="AS119" s="124">
        <f t="shared" ca="1" si="281"/>
        <v>0</v>
      </c>
      <c r="AT119" s="124">
        <f t="shared" ca="1" si="281"/>
        <v>0</v>
      </c>
      <c r="AU119" s="124">
        <f t="shared" ca="1" si="281"/>
        <v>0</v>
      </c>
      <c r="AV119" s="124">
        <f t="shared" ca="1" si="281"/>
        <v>0</v>
      </c>
      <c r="AW119" s="124">
        <f t="shared" ca="1" si="281"/>
        <v>0</v>
      </c>
      <c r="AX119" s="124">
        <f t="shared" ca="1" si="281"/>
        <v>0</v>
      </c>
      <c r="AY119" s="124">
        <f t="shared" ca="1" si="281"/>
        <v>0</v>
      </c>
      <c r="AZ119" s="124">
        <f t="shared" ca="1" si="281"/>
        <v>0</v>
      </c>
      <c r="BA119" s="124">
        <f t="shared" ca="1" si="281"/>
        <v>0</v>
      </c>
      <c r="BB119" s="124">
        <f t="shared" ca="1" si="281"/>
        <v>0</v>
      </c>
      <c r="BC119" s="124">
        <f t="shared" ca="1" si="281"/>
        <v>0</v>
      </c>
      <c r="BD119" s="124">
        <f t="shared" ca="1" si="281"/>
        <v>0</v>
      </c>
      <c r="BE119" s="124">
        <f t="shared" ca="1" si="281"/>
        <v>0</v>
      </c>
      <c r="BF119" s="124">
        <f t="shared" ca="1" si="281"/>
        <v>0</v>
      </c>
      <c r="BH119" s="188">
        <f t="shared" ref="BH119:BW119" ca="1" si="282">INDEX($L119:$BF119,1,MATCH(BH$5,$L$5:$BF$5,0))</f>
        <v>0</v>
      </c>
      <c r="BI119" s="188">
        <f t="shared" ca="1" si="282"/>
        <v>0</v>
      </c>
      <c r="BJ119" s="188">
        <f t="shared" ca="1" si="282"/>
        <v>0</v>
      </c>
      <c r="BK119" s="188">
        <f t="shared" ca="1" si="282"/>
        <v>0</v>
      </c>
      <c r="BL119" s="188">
        <f t="shared" ca="1" si="282"/>
        <v>0</v>
      </c>
      <c r="BM119" s="188">
        <f t="shared" ca="1" si="282"/>
        <v>0</v>
      </c>
      <c r="BN119" s="188">
        <f t="shared" ca="1" si="282"/>
        <v>0</v>
      </c>
      <c r="BO119" s="188">
        <f t="shared" ca="1" si="282"/>
        <v>0</v>
      </c>
      <c r="BP119" s="188">
        <f t="shared" ca="1" si="282"/>
        <v>0</v>
      </c>
      <c r="BQ119" s="188">
        <f t="shared" ca="1" si="282"/>
        <v>0</v>
      </c>
      <c r="BR119" s="188">
        <f t="shared" ca="1" si="282"/>
        <v>0</v>
      </c>
      <c r="BS119" s="188">
        <f t="shared" ca="1" si="282"/>
        <v>0</v>
      </c>
      <c r="BT119" s="188">
        <f t="shared" ca="1" si="282"/>
        <v>0</v>
      </c>
      <c r="BU119" s="188">
        <f t="shared" ca="1" si="282"/>
        <v>0</v>
      </c>
      <c r="BV119" s="188">
        <f t="shared" ca="1" si="282"/>
        <v>0</v>
      </c>
      <c r="BW119" s="188">
        <f t="shared" ca="1" si="282"/>
        <v>0</v>
      </c>
      <c r="BY119" s="188">
        <f ca="1">INDEX($L119:$BF119,1,MATCH(BY$5,$L$5:$BF$5,0))</f>
        <v>0</v>
      </c>
      <c r="BZ119" s="188">
        <f ca="1">INDEX($L119:$BF119,1,MATCH(BZ$5,$L$5:$BF$5,0))</f>
        <v>0</v>
      </c>
      <c r="CA119" s="188">
        <f ca="1">INDEX($L119:$BF119,1,MATCH(CA$5,$L$5:$BF$5,0))</f>
        <v>0</v>
      </c>
      <c r="CB119" s="188">
        <f ca="1">INDEX($L119:$BF119,1,MATCH(CB$5,$L$5:$BF$5,0))</f>
        <v>0</v>
      </c>
    </row>
    <row r="120" spans="2:80" s="124" customFormat="1" outlineLevel="1">
      <c r="B120" s="139" t="s">
        <v>415</v>
      </c>
      <c r="C120" s="63" t="str">
        <f>'Get Started'!$D$8</f>
        <v>$</v>
      </c>
      <c r="D120" s="62" t="s">
        <v>456</v>
      </c>
      <c r="E120" s="62"/>
      <c r="F120" s="62"/>
      <c r="G120" s="62"/>
      <c r="H120" s="62"/>
      <c r="I120" s="62"/>
      <c r="J120" s="62"/>
      <c r="K120" s="62"/>
      <c r="L120" s="124">
        <f ca="1">Forecast!L319-L119</f>
        <v>0</v>
      </c>
      <c r="M120" s="124">
        <f ca="1">Forecast!M319-M119</f>
        <v>0</v>
      </c>
      <c r="N120" s="124">
        <f ca="1">Forecast!N319-N119</f>
        <v>0</v>
      </c>
      <c r="O120" s="124">
        <f ca="1">Forecast!O319-O119</f>
        <v>0</v>
      </c>
      <c r="P120" s="124">
        <f ca="1">Forecast!P319-P119</f>
        <v>0</v>
      </c>
      <c r="Q120" s="124">
        <f ca="1">Forecast!Q319-Q119</f>
        <v>0</v>
      </c>
      <c r="R120" s="124">
        <f ca="1">Forecast!R319-R119</f>
        <v>0</v>
      </c>
      <c r="S120" s="124">
        <f ca="1">Forecast!S319-S119</f>
        <v>0</v>
      </c>
      <c r="T120" s="124">
        <f ca="1">Forecast!T319-T119</f>
        <v>0</v>
      </c>
      <c r="U120" s="124">
        <f ca="1">Forecast!U319-U119</f>
        <v>0</v>
      </c>
      <c r="V120" s="124">
        <f ca="1">Forecast!V319-V119</f>
        <v>0</v>
      </c>
      <c r="W120" s="124">
        <f ca="1">Forecast!W319-W119</f>
        <v>0</v>
      </c>
      <c r="X120" s="124">
        <f ca="1">Forecast!X319-X119</f>
        <v>0</v>
      </c>
      <c r="Y120" s="124">
        <f ca="1">Forecast!Y319-Y119</f>
        <v>0</v>
      </c>
      <c r="Z120" s="124">
        <f ca="1">Forecast!Z319-Z119</f>
        <v>0</v>
      </c>
      <c r="AA120" s="124">
        <f ca="1">Forecast!AA319-AA119</f>
        <v>0</v>
      </c>
      <c r="AB120" s="124">
        <f ca="1">Forecast!AB319-AB119</f>
        <v>0</v>
      </c>
      <c r="AC120" s="124">
        <f ca="1">Forecast!AC319-AC119</f>
        <v>0</v>
      </c>
      <c r="AD120" s="124">
        <f ca="1">Forecast!AD319-AD119</f>
        <v>0</v>
      </c>
      <c r="AE120" s="124">
        <f ca="1">Forecast!AE319-AE119</f>
        <v>0</v>
      </c>
      <c r="AF120" s="124">
        <f ca="1">Forecast!AF319-AF119</f>
        <v>0</v>
      </c>
      <c r="AG120" s="124">
        <f ca="1">Forecast!AG319-AG119</f>
        <v>0</v>
      </c>
      <c r="AH120" s="124">
        <f ca="1">Forecast!AH319-AH119</f>
        <v>0</v>
      </c>
      <c r="AI120" s="124">
        <f ca="1">Forecast!AI319-AI119</f>
        <v>0</v>
      </c>
      <c r="AJ120" s="124">
        <f ca="1">Forecast!AJ319-AJ119</f>
        <v>0</v>
      </c>
      <c r="AK120" s="124">
        <f ca="1">Forecast!AK319-AK119</f>
        <v>0</v>
      </c>
      <c r="AL120" s="124">
        <f ca="1">Forecast!AL319-AL119</f>
        <v>0</v>
      </c>
      <c r="AM120" s="124">
        <f ca="1">Forecast!AM319-AM119</f>
        <v>0</v>
      </c>
      <c r="AN120" s="124">
        <f ca="1">Forecast!AN319-AN119</f>
        <v>0</v>
      </c>
      <c r="AO120" s="124">
        <f ca="1">Forecast!AO319-AO119</f>
        <v>0</v>
      </c>
      <c r="AP120" s="124">
        <f ca="1">Forecast!AP319-AP119</f>
        <v>0</v>
      </c>
      <c r="AQ120" s="124">
        <f ca="1">Forecast!AQ319-AQ119</f>
        <v>0</v>
      </c>
      <c r="AR120" s="124">
        <f ca="1">Forecast!AR319-AR119</f>
        <v>0</v>
      </c>
      <c r="AS120" s="124">
        <f ca="1">Forecast!AS319-AS119</f>
        <v>0</v>
      </c>
      <c r="AT120" s="124">
        <f ca="1">Forecast!AT319-AT119</f>
        <v>0</v>
      </c>
      <c r="AU120" s="124">
        <f ca="1">Forecast!AU319-AU119</f>
        <v>0</v>
      </c>
      <c r="AV120" s="124">
        <f ca="1">Forecast!AV319-AV119</f>
        <v>0</v>
      </c>
      <c r="AW120" s="124">
        <f ca="1">Forecast!AW319-AW119</f>
        <v>0</v>
      </c>
      <c r="AX120" s="124">
        <f ca="1">Forecast!AX319-AX119</f>
        <v>0</v>
      </c>
      <c r="AY120" s="124">
        <f ca="1">Forecast!AY319-AY119</f>
        <v>0</v>
      </c>
      <c r="AZ120" s="124">
        <f ca="1">Forecast!AZ319-AZ119</f>
        <v>0</v>
      </c>
      <c r="BA120" s="124">
        <f ca="1">Forecast!BA319-BA119</f>
        <v>0</v>
      </c>
      <c r="BB120" s="124">
        <f ca="1">Forecast!BB319-BB119</f>
        <v>0</v>
      </c>
      <c r="BC120" s="124">
        <f ca="1">Forecast!BC319-BC119</f>
        <v>0</v>
      </c>
      <c r="BD120" s="124">
        <f ca="1">Forecast!BD319-BD119</f>
        <v>0</v>
      </c>
      <c r="BE120" s="124">
        <f ca="1">Forecast!BE319-BE119</f>
        <v>0</v>
      </c>
      <c r="BF120" s="124">
        <f ca="1">Forecast!BF319-BF119</f>
        <v>0</v>
      </c>
    </row>
    <row r="121" spans="2:80" s="124" customFormat="1" outlineLevel="1">
      <c r="B121" s="139"/>
      <c r="C121" s="63"/>
      <c r="D121" s="62"/>
      <c r="E121" s="62"/>
      <c r="F121" s="62"/>
      <c r="G121" s="62"/>
      <c r="H121" s="62"/>
      <c r="I121" s="62"/>
      <c r="J121" s="62"/>
      <c r="K121" s="62"/>
    </row>
    <row r="122" spans="2:80">
      <c r="B122" s="36"/>
      <c r="O122" s="124"/>
    </row>
    <row r="123" spans="2:80">
      <c r="B123" s="36"/>
    </row>
    <row r="124" spans="2:80">
      <c r="B124" s="36"/>
    </row>
    <row r="125" spans="2:80">
      <c r="B125" s="36"/>
    </row>
    <row r="126" spans="2:80">
      <c r="B126" s="36"/>
    </row>
    <row r="127" spans="2:80">
      <c r="B127" s="36"/>
    </row>
    <row r="128" spans="2:80">
      <c r="B128" s="36"/>
    </row>
    <row r="129" spans="2:2">
      <c r="B129" s="36"/>
    </row>
    <row r="130" spans="2:2">
      <c r="B130" s="36"/>
    </row>
    <row r="131" spans="2:2">
      <c r="B131" s="36"/>
    </row>
    <row r="132" spans="2:2">
      <c r="B132" s="36"/>
    </row>
    <row r="133" spans="2:2">
      <c r="B133" s="36"/>
    </row>
    <row r="134" spans="2:2">
      <c r="B134" s="36"/>
    </row>
    <row r="135" spans="2:2">
      <c r="B135" s="36"/>
    </row>
    <row r="136" spans="2:2">
      <c r="B136" s="36"/>
    </row>
    <row r="137" spans="2:2">
      <c r="B137" s="36"/>
    </row>
    <row r="138" spans="2:2">
      <c r="B138" s="36"/>
    </row>
    <row r="139" spans="2:2">
      <c r="B139" s="36"/>
    </row>
    <row r="140" spans="2:2">
      <c r="B140" s="36"/>
    </row>
    <row r="141" spans="2:2">
      <c r="B141" s="36"/>
    </row>
    <row r="142" spans="2:2">
      <c r="B142" s="36"/>
    </row>
    <row r="143" spans="2:2">
      <c r="B143" s="36"/>
    </row>
    <row r="144" spans="2:2">
      <c r="B144" s="36"/>
    </row>
    <row r="145" spans="2:15">
      <c r="B145" s="36"/>
    </row>
    <row r="146" spans="2:15">
      <c r="B146" s="36"/>
    </row>
    <row r="147" spans="2:15">
      <c r="B147" s="36"/>
      <c r="L147" s="124"/>
      <c r="M147" s="124"/>
      <c r="N147" s="124"/>
      <c r="O147" s="124"/>
    </row>
    <row r="148" spans="2:15">
      <c r="B148" s="36"/>
      <c r="L148" s="124"/>
      <c r="M148" s="124"/>
      <c r="N148" s="124"/>
      <c r="O148" s="124"/>
    </row>
    <row r="149" spans="2:15">
      <c r="B149" s="36"/>
      <c r="L149" s="124"/>
      <c r="M149" s="124"/>
      <c r="N149" s="124"/>
      <c r="O149" s="124"/>
    </row>
    <row r="150" spans="2:15">
      <c r="B150" s="36"/>
      <c r="L150" s="124"/>
      <c r="M150" s="124"/>
      <c r="N150" s="124"/>
      <c r="O150" s="124"/>
    </row>
    <row r="151" spans="2:15">
      <c r="B151" s="36"/>
      <c r="L151" s="124"/>
      <c r="M151" s="124"/>
      <c r="N151" s="124"/>
      <c r="O151" s="124"/>
    </row>
    <row r="152" spans="2:15">
      <c r="B152" s="36"/>
      <c r="L152" s="124"/>
      <c r="M152" s="124"/>
      <c r="N152" s="124"/>
      <c r="O152" s="124"/>
    </row>
    <row r="153" spans="2:15">
      <c r="B153" s="36"/>
      <c r="L153" s="124"/>
      <c r="M153" s="124"/>
      <c r="N153" s="124"/>
      <c r="O153" s="124"/>
    </row>
    <row r="154" spans="2:15">
      <c r="B154" s="36"/>
      <c r="L154" s="124"/>
      <c r="M154" s="124"/>
      <c r="N154" s="124"/>
      <c r="O154" s="124"/>
    </row>
    <row r="155" spans="2:15">
      <c r="B155" s="36"/>
      <c r="L155" s="124"/>
      <c r="M155" s="124"/>
      <c r="N155" s="124"/>
      <c r="O155" s="124"/>
    </row>
    <row r="156" spans="2:15">
      <c r="B156" s="36"/>
      <c r="L156" s="124"/>
      <c r="M156" s="124"/>
      <c r="N156" s="124"/>
      <c r="O156" s="124"/>
    </row>
    <row r="157" spans="2:15">
      <c r="B157" s="36"/>
      <c r="L157" s="124"/>
      <c r="M157" s="124"/>
      <c r="N157" s="124"/>
      <c r="O157" s="124"/>
    </row>
    <row r="158" spans="2:15">
      <c r="B158" s="36"/>
      <c r="L158" s="124"/>
      <c r="M158" s="124"/>
      <c r="N158" s="124"/>
      <c r="O158" s="124"/>
    </row>
    <row r="159" spans="2:15">
      <c r="B159" s="36"/>
      <c r="L159" s="124"/>
      <c r="M159" s="124"/>
      <c r="N159" s="124"/>
      <c r="O159" s="124"/>
    </row>
    <row r="160" spans="2:15">
      <c r="B160" s="36"/>
      <c r="L160" s="124"/>
      <c r="M160" s="124"/>
      <c r="N160" s="124"/>
      <c r="O160" s="124"/>
    </row>
    <row r="161" spans="2:15">
      <c r="B161" s="36"/>
      <c r="L161" s="124"/>
      <c r="M161" s="124"/>
      <c r="N161" s="124"/>
      <c r="O161" s="124"/>
    </row>
    <row r="162" spans="2:15">
      <c r="B162" s="36"/>
      <c r="L162" s="124"/>
      <c r="M162" s="124"/>
      <c r="N162" s="124"/>
      <c r="O162" s="124"/>
    </row>
    <row r="163" spans="2:15">
      <c r="B163" s="36"/>
      <c r="L163" s="124"/>
      <c r="M163" s="124"/>
      <c r="N163" s="124"/>
      <c r="O163" s="124"/>
    </row>
    <row r="164" spans="2:15">
      <c r="B164" s="36"/>
      <c r="L164" s="124"/>
      <c r="M164" s="124"/>
      <c r="N164" s="124"/>
      <c r="O164" s="124"/>
    </row>
    <row r="165" spans="2:15">
      <c r="B165" s="36"/>
      <c r="L165" s="124"/>
      <c r="M165" s="124"/>
      <c r="N165" s="124"/>
      <c r="O165" s="124"/>
    </row>
    <row r="166" spans="2:15">
      <c r="L166" s="124"/>
      <c r="M166" s="124"/>
      <c r="N166" s="124"/>
      <c r="O166" s="124"/>
    </row>
    <row r="167" spans="2:15">
      <c r="L167" s="124"/>
      <c r="M167" s="124"/>
      <c r="N167" s="124"/>
      <c r="O167" s="124"/>
    </row>
    <row r="168" spans="2:15">
      <c r="L168" s="124"/>
      <c r="M168" s="124"/>
      <c r="N168" s="124"/>
      <c r="O168" s="124"/>
    </row>
    <row r="169" spans="2:15">
      <c r="L169" s="124"/>
      <c r="M169" s="124"/>
      <c r="N169" s="124"/>
      <c r="O169" s="124"/>
    </row>
    <row r="170" spans="2:15">
      <c r="L170" s="124"/>
      <c r="M170" s="124"/>
      <c r="N170" s="124"/>
      <c r="O170" s="124"/>
    </row>
    <row r="171" spans="2:15">
      <c r="L171" s="124"/>
      <c r="M171" s="124"/>
      <c r="N171" s="124"/>
      <c r="O171" s="124"/>
    </row>
    <row r="172" spans="2:15">
      <c r="L172" s="124"/>
      <c r="M172" s="124"/>
      <c r="N172" s="124"/>
      <c r="O172" s="124"/>
    </row>
  </sheetData>
  <pageMargins left="0.75" right="0.75" top="1" bottom="1" header="0.5" footer="0.5"/>
  <pageSetup orientation="portrait" horizontalDpi="4294967292" verticalDpi="429496729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FC6C46-4BEC-DD4D-AB62-0B10F2D3BA2B}">
  <dimension ref="B2:I23"/>
  <sheetViews>
    <sheetView showGridLines="0" zoomScaleNormal="100" workbookViewId="0">
      <pane ySplit="2" topLeftCell="A3" activePane="bottomLeft" state="frozen"/>
      <selection pane="bottomLeft" activeCell="J35" sqref="J35"/>
    </sheetView>
  </sheetViews>
  <sheetFormatPr baseColWidth="10" defaultColWidth="10.796875" defaultRowHeight="17"/>
  <cols>
    <col min="1" max="1" width="3.796875" style="25" customWidth="1"/>
    <col min="2" max="2" width="51.19921875" style="26" customWidth="1"/>
    <col min="3" max="3" width="7.3984375" style="30" customWidth="1"/>
    <col min="4" max="4" width="16.59765625" style="30" customWidth="1"/>
    <col min="5" max="5" width="16.59765625" style="25" customWidth="1"/>
    <col min="6" max="6" width="16.59765625" style="26" customWidth="1"/>
    <col min="7" max="7" width="14" style="25" customWidth="1"/>
    <col min="8" max="8" width="12.796875" style="85" customWidth="1"/>
    <col min="9" max="9" width="13.796875" style="30" customWidth="1"/>
    <col min="10" max="53" width="12.796875" style="25" customWidth="1"/>
    <col min="54" max="54" width="19.796875" style="25" customWidth="1"/>
    <col min="55" max="55" width="18.796875" style="25" customWidth="1"/>
    <col min="56" max="16384" width="10.796875" style="25"/>
  </cols>
  <sheetData>
    <row r="2" spans="2:8" s="124" customFormat="1">
      <c r="B2" s="48" t="s">
        <v>698</v>
      </c>
      <c r="C2" s="63"/>
      <c r="D2" s="63"/>
      <c r="F2" s="26"/>
      <c r="H2" s="135"/>
    </row>
    <row r="4" spans="2:8" ht="20">
      <c r="B4" s="230" t="s">
        <v>701</v>
      </c>
    </row>
    <row r="5" spans="2:8" ht="20">
      <c r="B5" s="230" t="s">
        <v>700</v>
      </c>
    </row>
    <row r="23" spans="2:2" ht="20">
      <c r="B23" s="231" t="s">
        <v>699</v>
      </c>
    </row>
  </sheetData>
  <pageMargins left="0.7" right="0.7" top="0.75" bottom="0.75" header="0.3" footer="0.3"/>
  <pageSetup scale="65" fitToHeight="3" orientation="portrait" horizontalDpi="4294967292" verticalDpi="4294967292"/>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49A4A-F0E8-E34C-B3F6-8BB5A7783892}">
  <sheetPr>
    <pageSetUpPr fitToPage="1"/>
  </sheetPr>
  <dimension ref="B2:L107"/>
  <sheetViews>
    <sheetView showGridLines="0" workbookViewId="0">
      <pane ySplit="3" topLeftCell="A4" activePane="bottomLeft" state="frozen"/>
      <selection pane="bottomLeft" activeCell="I25" sqref="I25"/>
    </sheetView>
  </sheetViews>
  <sheetFormatPr baseColWidth="10" defaultColWidth="10.796875" defaultRowHeight="17" outlineLevelRow="1"/>
  <cols>
    <col min="1" max="1" width="3.796875" style="25" customWidth="1"/>
    <col min="2" max="2" width="39.59765625" style="26" customWidth="1"/>
    <col min="3" max="3" width="7" style="26" customWidth="1"/>
    <col min="4" max="9" width="18.19921875" style="25" customWidth="1"/>
    <col min="10" max="10" width="13.796875" style="25" customWidth="1"/>
    <col min="11" max="16384" width="10.796875" style="25"/>
  </cols>
  <sheetData>
    <row r="2" spans="2:12">
      <c r="B2" s="27" t="s">
        <v>244</v>
      </c>
      <c r="C2" s="27"/>
      <c r="D2" s="25" t="s">
        <v>245</v>
      </c>
    </row>
    <row r="3" spans="2:12">
      <c r="D3" s="116"/>
      <c r="E3" s="116"/>
      <c r="F3" s="116"/>
      <c r="G3" s="116"/>
      <c r="H3" s="116"/>
      <c r="I3" s="116"/>
    </row>
    <row r="4" spans="2:12">
      <c r="B4" s="38"/>
      <c r="C4" s="38"/>
    </row>
    <row r="5" spans="2:12" outlineLevel="1">
      <c r="B5" s="27" t="s">
        <v>246</v>
      </c>
      <c r="C5" s="27"/>
    </row>
    <row r="6" spans="2:12" outlineLevel="1">
      <c r="B6" s="26" t="s">
        <v>247</v>
      </c>
    </row>
    <row r="7" spans="2:12" outlineLevel="1">
      <c r="B7" s="26" t="s">
        <v>248</v>
      </c>
    </row>
    <row r="8" spans="2:12" outlineLevel="1">
      <c r="B8" s="26" t="s">
        <v>249</v>
      </c>
    </row>
    <row r="9" spans="2:12" outlineLevel="1">
      <c r="B9" s="26" t="s">
        <v>250</v>
      </c>
    </row>
    <row r="10" spans="2:12" outlineLevel="1">
      <c r="B10" s="26" t="s">
        <v>251</v>
      </c>
    </row>
    <row r="11" spans="2:12" outlineLevel="1">
      <c r="B11" s="26" t="s">
        <v>252</v>
      </c>
      <c r="D11" s="26"/>
      <c r="E11" s="26"/>
      <c r="F11" s="26"/>
      <c r="G11" s="26"/>
      <c r="H11" s="26"/>
      <c r="I11" s="26"/>
      <c r="J11" s="26"/>
      <c r="K11" s="26"/>
      <c r="L11" s="26"/>
    </row>
    <row r="12" spans="2:12" outlineLevel="1">
      <c r="B12" s="26" t="s">
        <v>253</v>
      </c>
      <c r="D12" s="26"/>
      <c r="E12" s="26"/>
      <c r="F12" s="26"/>
      <c r="G12" s="26"/>
      <c r="H12" s="26"/>
      <c r="I12" s="26"/>
      <c r="J12" s="26"/>
      <c r="K12" s="26"/>
      <c r="L12" s="26"/>
    </row>
    <row r="13" spans="2:12" outlineLevel="1">
      <c r="B13" s="26" t="s">
        <v>254</v>
      </c>
      <c r="D13" s="26"/>
      <c r="E13" s="26"/>
      <c r="F13" s="26"/>
      <c r="G13" s="26"/>
      <c r="H13" s="26"/>
      <c r="I13" s="26"/>
      <c r="J13" s="26"/>
      <c r="K13" s="26"/>
      <c r="L13" s="26"/>
    </row>
    <row r="14" spans="2:12" outlineLevel="1">
      <c r="D14" s="26"/>
      <c r="E14" s="26"/>
      <c r="F14" s="26"/>
      <c r="G14" s="26"/>
      <c r="H14" s="26"/>
      <c r="I14" s="26"/>
      <c r="J14" s="26"/>
      <c r="K14" s="26"/>
      <c r="L14" s="26"/>
    </row>
    <row r="15" spans="2:12" outlineLevel="1">
      <c r="D15" s="26"/>
      <c r="E15" s="26"/>
      <c r="F15" s="26"/>
      <c r="G15" s="26"/>
      <c r="H15" s="26"/>
      <c r="I15" s="26"/>
      <c r="J15" s="26"/>
      <c r="K15" s="26"/>
      <c r="L15" s="26"/>
    </row>
    <row r="16" spans="2:12">
      <c r="B16" s="27" t="s">
        <v>278</v>
      </c>
      <c r="C16" s="27"/>
      <c r="I16" s="25" t="s">
        <v>279</v>
      </c>
    </row>
    <row r="17" spans="2:12" outlineLevel="1">
      <c r="I17" s="25" t="s">
        <v>280</v>
      </c>
    </row>
    <row r="18" spans="2:12" outlineLevel="1">
      <c r="B18" s="26" t="s">
        <v>0</v>
      </c>
      <c r="D18" s="122">
        <f>Forecast!BY6</f>
        <v>2020</v>
      </c>
      <c r="E18" s="122">
        <f>Forecast!BZ6</f>
        <v>2021</v>
      </c>
      <c r="F18" s="122">
        <f>Forecast!CA6</f>
        <v>2022</v>
      </c>
      <c r="G18" s="122">
        <f>Forecast!CB6</f>
        <v>2023</v>
      </c>
      <c r="I18" s="25" t="s">
        <v>281</v>
      </c>
    </row>
    <row r="19" spans="2:12" outlineLevel="1">
      <c r="B19" s="123" t="s">
        <v>62</v>
      </c>
      <c r="C19" s="30" t="s">
        <v>58</v>
      </c>
      <c r="D19" s="124">
        <f ca="1">Forecast!BY305</f>
        <v>0</v>
      </c>
      <c r="E19" s="124">
        <f ca="1">Forecast!BZ305</f>
        <v>0</v>
      </c>
      <c r="F19" s="124">
        <f ca="1">Forecast!CA305</f>
        <v>0</v>
      </c>
      <c r="G19" s="124">
        <f ca="1">Forecast!CB305</f>
        <v>0</v>
      </c>
    </row>
    <row r="20" spans="2:12" outlineLevel="1">
      <c r="B20" s="105" t="s">
        <v>259</v>
      </c>
      <c r="C20" s="30" t="s">
        <v>58</v>
      </c>
      <c r="D20" s="125">
        <v>0</v>
      </c>
      <c r="E20" s="125">
        <v>0</v>
      </c>
      <c r="F20" s="125">
        <v>0</v>
      </c>
      <c r="G20" s="125">
        <v>0</v>
      </c>
    </row>
    <row r="21" spans="2:12" outlineLevel="1">
      <c r="B21" s="105" t="s">
        <v>259</v>
      </c>
      <c r="C21" s="30" t="s">
        <v>58</v>
      </c>
      <c r="D21" s="125">
        <v>0</v>
      </c>
      <c r="E21" s="125">
        <v>0</v>
      </c>
      <c r="F21" s="125">
        <v>0</v>
      </c>
      <c r="G21" s="125">
        <v>0</v>
      </c>
    </row>
    <row r="22" spans="2:12" outlineLevel="1">
      <c r="B22" s="105" t="s">
        <v>259</v>
      </c>
      <c r="C22" s="30" t="s">
        <v>58</v>
      </c>
      <c r="D22" s="125">
        <v>0</v>
      </c>
      <c r="E22" s="125">
        <v>0</v>
      </c>
      <c r="F22" s="125">
        <v>0</v>
      </c>
      <c r="G22" s="125">
        <v>0</v>
      </c>
    </row>
    <row r="23" spans="2:12" outlineLevel="1">
      <c r="B23" s="105" t="s">
        <v>259</v>
      </c>
      <c r="C23" s="30" t="s">
        <v>58</v>
      </c>
      <c r="D23" s="125">
        <v>0</v>
      </c>
      <c r="E23" s="125">
        <v>0</v>
      </c>
      <c r="F23" s="125">
        <v>0</v>
      </c>
      <c r="G23" s="125">
        <v>0</v>
      </c>
    </row>
    <row r="24" spans="2:12" outlineLevel="1">
      <c r="B24" s="105" t="s">
        <v>259</v>
      </c>
      <c r="C24" s="30" t="s">
        <v>58</v>
      </c>
      <c r="D24" s="125">
        <v>0</v>
      </c>
      <c r="E24" s="125">
        <v>0</v>
      </c>
      <c r="F24" s="125">
        <v>0</v>
      </c>
      <c r="G24" s="125">
        <v>0</v>
      </c>
    </row>
    <row r="25" spans="2:12" outlineLevel="1">
      <c r="B25" s="105" t="s">
        <v>259</v>
      </c>
      <c r="C25" s="30" t="s">
        <v>58</v>
      </c>
      <c r="D25" s="125">
        <v>0</v>
      </c>
      <c r="E25" s="125">
        <v>0</v>
      </c>
      <c r="F25" s="125">
        <v>0</v>
      </c>
      <c r="G25" s="125">
        <v>0</v>
      </c>
    </row>
    <row r="26" spans="2:12" outlineLevel="1">
      <c r="B26" s="105" t="s">
        <v>259</v>
      </c>
      <c r="C26" s="30" t="s">
        <v>58</v>
      </c>
      <c r="D26" s="125">
        <v>0</v>
      </c>
      <c r="E26" s="125">
        <v>0</v>
      </c>
      <c r="F26" s="125">
        <v>0</v>
      </c>
      <c r="G26" s="125">
        <v>0</v>
      </c>
    </row>
    <row r="27" spans="2:12" outlineLevel="1">
      <c r="B27" s="105" t="s">
        <v>259</v>
      </c>
      <c r="C27" s="30" t="s">
        <v>58</v>
      </c>
      <c r="D27" s="125">
        <v>0</v>
      </c>
      <c r="E27" s="125">
        <v>0</v>
      </c>
      <c r="F27" s="125">
        <v>0</v>
      </c>
      <c r="G27" s="125">
        <v>0</v>
      </c>
    </row>
    <row r="28" spans="2:12" outlineLevel="1">
      <c r="B28" s="105" t="s">
        <v>259</v>
      </c>
      <c r="C28" s="30" t="s">
        <v>58</v>
      </c>
      <c r="D28" s="125">
        <v>0</v>
      </c>
      <c r="E28" s="125">
        <v>0</v>
      </c>
      <c r="F28" s="125">
        <v>0</v>
      </c>
      <c r="G28" s="125">
        <v>0</v>
      </c>
    </row>
    <row r="29" spans="2:12" outlineLevel="1"/>
    <row r="30" spans="2:12" outlineLevel="1"/>
    <row r="31" spans="2:12">
      <c r="B31" s="27" t="s">
        <v>255</v>
      </c>
      <c r="C31" s="27"/>
      <c r="D31" s="26"/>
      <c r="E31" s="26"/>
      <c r="F31" s="26"/>
      <c r="G31" s="26"/>
      <c r="H31" s="26"/>
      <c r="I31" s="26"/>
      <c r="J31" s="26"/>
      <c r="K31" s="26"/>
      <c r="L31" s="26"/>
    </row>
    <row r="32" spans="2:12">
      <c r="E32" s="26"/>
      <c r="F32" s="26"/>
      <c r="G32" s="26"/>
      <c r="H32" s="26"/>
      <c r="I32" s="26"/>
      <c r="J32" s="26"/>
      <c r="K32" s="26"/>
    </row>
    <row r="33" spans="2:11">
      <c r="B33" s="27" t="s">
        <v>256</v>
      </c>
      <c r="D33" s="117" t="s">
        <v>257</v>
      </c>
      <c r="F33" s="26"/>
      <c r="G33" s="26"/>
      <c r="H33" s="26"/>
      <c r="I33" s="26"/>
      <c r="J33" s="26"/>
      <c r="K33" s="26"/>
    </row>
    <row r="34" spans="2:11">
      <c r="B34" s="26" t="s">
        <v>258</v>
      </c>
      <c r="D34" s="105" t="s">
        <v>259</v>
      </c>
      <c r="F34" s="26"/>
      <c r="G34" s="26"/>
      <c r="H34" s="26"/>
      <c r="I34" s="26"/>
      <c r="J34" s="26"/>
      <c r="K34" s="26"/>
    </row>
    <row r="35" spans="2:11">
      <c r="B35" s="25"/>
      <c r="C35" s="25"/>
      <c r="D35" s="26"/>
      <c r="E35" s="26"/>
      <c r="F35" s="26"/>
      <c r="G35" s="26"/>
      <c r="H35" s="26"/>
      <c r="I35" s="26"/>
      <c r="J35" s="26"/>
      <c r="K35" s="26"/>
    </row>
    <row r="36" spans="2:11">
      <c r="D36" s="118">
        <f>Forecast!BY$6</f>
        <v>2020</v>
      </c>
      <c r="E36" s="118">
        <f>Forecast!BZ$6</f>
        <v>2021</v>
      </c>
      <c r="F36" s="118">
        <f>Forecast!CA$6</f>
        <v>2022</v>
      </c>
      <c r="G36" s="118">
        <f>Forecast!CB$6</f>
        <v>2023</v>
      </c>
      <c r="H36" s="119" t="s">
        <v>36</v>
      </c>
      <c r="I36" s="26"/>
      <c r="J36" s="26"/>
      <c r="K36" s="26"/>
    </row>
    <row r="37" spans="2:11">
      <c r="B37" s="26" t="s">
        <v>258</v>
      </c>
      <c r="C37" s="120" t="str">
        <f>INDEX(C$19:C$28,MATCH($D34,$B$19:$B$28,0))</f>
        <v>#</v>
      </c>
      <c r="D37" s="67">
        <f>INDEX(D$19:D$28,MATCH($D34,$B$19:$B$28,0))</f>
        <v>0</v>
      </c>
      <c r="E37" s="67">
        <f>INDEX(E$19:E$28,MATCH($D34,$B$19:$B$28,0))</f>
        <v>0</v>
      </c>
      <c r="F37" s="67">
        <f>INDEX(F$19:F$28,MATCH($D34,$B$19:$B$28,0))</f>
        <v>0</v>
      </c>
      <c r="G37" s="67">
        <f>INDEX(G$19:G$28,MATCH($D34,$B$19:$B$28,0))</f>
        <v>0</v>
      </c>
      <c r="H37" s="121">
        <f>SUM(D37:G37)</f>
        <v>0</v>
      </c>
      <c r="J37" s="26"/>
      <c r="K37" s="26"/>
    </row>
    <row r="38" spans="2:11">
      <c r="B38" s="26" t="s">
        <v>260</v>
      </c>
      <c r="C38" s="30" t="s">
        <v>58</v>
      </c>
      <c r="D38" s="67">
        <v>0</v>
      </c>
      <c r="E38" s="67">
        <v>0</v>
      </c>
      <c r="F38" s="67">
        <v>0</v>
      </c>
      <c r="G38" s="67">
        <v>0</v>
      </c>
      <c r="H38" s="121">
        <f>IFERROR(H39/H37,0)</f>
        <v>0</v>
      </c>
      <c r="J38" s="26"/>
      <c r="K38" s="26"/>
    </row>
    <row r="39" spans="2:11">
      <c r="B39" s="26" t="s">
        <v>261</v>
      </c>
      <c r="C39" s="30" t="s">
        <v>58</v>
      </c>
      <c r="D39" s="121">
        <f>D38*D37</f>
        <v>0</v>
      </c>
      <c r="E39" s="121">
        <f t="shared" ref="E39:G39" si="0">E38*E37</f>
        <v>0</v>
      </c>
      <c r="F39" s="121">
        <f t="shared" si="0"/>
        <v>0</v>
      </c>
      <c r="G39" s="121">
        <f t="shared" si="0"/>
        <v>0</v>
      </c>
      <c r="H39" s="121">
        <f>SUM(D39:G39)</f>
        <v>0</v>
      </c>
      <c r="J39" s="26"/>
      <c r="K39" s="26"/>
    </row>
    <row r="40" spans="2:11">
      <c r="D40" s="26"/>
      <c r="E40" s="26"/>
      <c r="F40" s="26"/>
      <c r="G40" s="26"/>
      <c r="H40" s="26"/>
      <c r="I40" s="26"/>
      <c r="J40" s="26"/>
      <c r="K40" s="26"/>
    </row>
    <row r="41" spans="2:11">
      <c r="B41" s="117" t="s">
        <v>262</v>
      </c>
      <c r="C41" s="117"/>
      <c r="D41" s="26"/>
      <c r="E41" s="26"/>
      <c r="F41" s="26"/>
      <c r="G41" s="26"/>
      <c r="H41" s="26"/>
      <c r="I41" s="26"/>
      <c r="J41" s="26"/>
      <c r="K41" s="26"/>
    </row>
    <row r="42" spans="2:11">
      <c r="D42" s="26"/>
      <c r="E42" s="26"/>
      <c r="F42" s="26"/>
      <c r="G42" s="26"/>
      <c r="H42" s="26"/>
      <c r="I42" s="26"/>
      <c r="J42" s="26"/>
      <c r="K42" s="26"/>
    </row>
    <row r="43" spans="2:11" outlineLevel="1">
      <c r="D43" s="26"/>
      <c r="E43" s="26"/>
      <c r="F43" s="26"/>
      <c r="G43" s="26"/>
      <c r="H43" s="26"/>
      <c r="I43" s="26"/>
      <c r="J43" s="26"/>
      <c r="K43" s="26"/>
    </row>
    <row r="44" spans="2:11" outlineLevel="1">
      <c r="B44" s="27" t="s">
        <v>256</v>
      </c>
      <c r="D44" s="117" t="s">
        <v>257</v>
      </c>
      <c r="F44" s="26"/>
      <c r="G44" s="26"/>
      <c r="H44" s="26"/>
      <c r="I44" s="26"/>
      <c r="J44" s="26"/>
      <c r="K44" s="26"/>
    </row>
    <row r="45" spans="2:11" outlineLevel="1">
      <c r="B45" s="26" t="s">
        <v>258</v>
      </c>
      <c r="D45" s="105" t="s">
        <v>259</v>
      </c>
      <c r="F45" s="26"/>
      <c r="G45" s="26"/>
      <c r="H45" s="26"/>
      <c r="I45" s="26"/>
      <c r="J45" s="26"/>
      <c r="K45" s="26"/>
    </row>
    <row r="46" spans="2:11" outlineLevel="1">
      <c r="B46" s="25"/>
      <c r="C46" s="25"/>
      <c r="D46" s="26"/>
      <c r="E46" s="26"/>
      <c r="F46" s="26"/>
      <c r="G46" s="26"/>
      <c r="H46" s="26"/>
      <c r="I46" s="26"/>
      <c r="J46" s="26"/>
      <c r="K46" s="26"/>
    </row>
    <row r="47" spans="2:11" outlineLevel="1">
      <c r="D47" s="118">
        <f>Forecast!BY$6</f>
        <v>2020</v>
      </c>
      <c r="E47" s="118">
        <f>Forecast!BZ$6</f>
        <v>2021</v>
      </c>
      <c r="F47" s="118">
        <f>Forecast!CA$6</f>
        <v>2022</v>
      </c>
      <c r="G47" s="118">
        <f>Forecast!CB$6</f>
        <v>2023</v>
      </c>
      <c r="H47" s="119" t="s">
        <v>36</v>
      </c>
      <c r="I47" s="26"/>
      <c r="J47" s="26"/>
      <c r="K47" s="26"/>
    </row>
    <row r="48" spans="2:11" outlineLevel="1">
      <c r="B48" s="26" t="s">
        <v>258</v>
      </c>
      <c r="C48" s="120" t="str">
        <f>INDEX(C$19:C$28,MATCH($D45,$B$19:$B$28,0))</f>
        <v>#</v>
      </c>
      <c r="D48" s="67">
        <f>INDEX(D$19:D$28,MATCH($D45,$B$19:$B$28,0))</f>
        <v>0</v>
      </c>
      <c r="E48" s="67">
        <f>INDEX(E$19:E$28,MATCH($D45,$B$19:$B$28,0))</f>
        <v>0</v>
      </c>
      <c r="F48" s="67">
        <f>INDEX(F$19:F$28,MATCH($D45,$B$19:$B$28,0))</f>
        <v>0</v>
      </c>
      <c r="G48" s="67">
        <f>INDEX(G$19:G$28,MATCH($D45,$B$19:$B$28,0))</f>
        <v>0</v>
      </c>
      <c r="H48" s="121">
        <f>SUM(D48:G48)</f>
        <v>0</v>
      </c>
      <c r="J48" s="26"/>
      <c r="K48" s="26"/>
    </row>
    <row r="49" spans="2:11" outlineLevel="1">
      <c r="B49" s="26" t="s">
        <v>260</v>
      </c>
      <c r="C49" s="30" t="s">
        <v>58</v>
      </c>
      <c r="D49" s="67">
        <v>0</v>
      </c>
      <c r="E49" s="67">
        <v>0</v>
      </c>
      <c r="F49" s="67">
        <v>0</v>
      </c>
      <c r="G49" s="67">
        <v>0</v>
      </c>
      <c r="H49" s="121">
        <f>IFERROR(H50/H48,0)</f>
        <v>0</v>
      </c>
      <c r="J49" s="26"/>
      <c r="K49" s="26"/>
    </row>
    <row r="50" spans="2:11" outlineLevel="1">
      <c r="B50" s="26" t="s">
        <v>261</v>
      </c>
      <c r="C50" s="30" t="s">
        <v>58</v>
      </c>
      <c r="D50" s="121">
        <f>D49*D48</f>
        <v>0</v>
      </c>
      <c r="E50" s="121">
        <f t="shared" ref="E50:G50" si="1">E49*E48</f>
        <v>0</v>
      </c>
      <c r="F50" s="121">
        <f t="shared" si="1"/>
        <v>0</v>
      </c>
      <c r="G50" s="121">
        <f t="shared" si="1"/>
        <v>0</v>
      </c>
      <c r="H50" s="121">
        <f>SUM(D50:G50)</f>
        <v>0</v>
      </c>
      <c r="J50" s="26"/>
      <c r="K50" s="26"/>
    </row>
    <row r="51" spans="2:11" outlineLevel="1">
      <c r="D51" s="26"/>
      <c r="E51" s="26"/>
      <c r="F51" s="26"/>
      <c r="G51" s="26"/>
      <c r="H51" s="26"/>
      <c r="I51" s="26"/>
      <c r="J51" s="26"/>
      <c r="K51" s="26"/>
    </row>
    <row r="52" spans="2:11" outlineLevel="1">
      <c r="B52" s="117" t="s">
        <v>262</v>
      </c>
      <c r="C52" s="117"/>
      <c r="D52" s="26"/>
      <c r="E52" s="26"/>
      <c r="F52" s="26"/>
      <c r="G52" s="26"/>
      <c r="H52" s="26"/>
      <c r="I52" s="26"/>
      <c r="J52" s="26"/>
      <c r="K52" s="26"/>
    </row>
    <row r="53" spans="2:11" outlineLevel="1">
      <c r="B53" s="27"/>
      <c r="D53" s="26"/>
      <c r="E53" s="26"/>
      <c r="F53" s="26"/>
      <c r="G53" s="26"/>
      <c r="H53" s="26"/>
      <c r="I53" s="26"/>
      <c r="J53" s="26"/>
      <c r="K53" s="26"/>
    </row>
    <row r="54" spans="2:11" outlineLevel="1">
      <c r="E54" s="26"/>
      <c r="F54" s="26"/>
      <c r="G54" s="26"/>
      <c r="H54" s="26"/>
      <c r="I54" s="26"/>
      <c r="J54" s="26"/>
      <c r="K54" s="26"/>
    </row>
    <row r="55" spans="2:11" outlineLevel="1">
      <c r="B55" s="27" t="s">
        <v>256</v>
      </c>
      <c r="D55" s="117" t="s">
        <v>257</v>
      </c>
      <c r="F55" s="26"/>
      <c r="G55" s="26"/>
      <c r="H55" s="26"/>
      <c r="I55" s="26"/>
      <c r="J55" s="26"/>
      <c r="K55" s="26"/>
    </row>
    <row r="56" spans="2:11" outlineLevel="1">
      <c r="B56" s="26" t="s">
        <v>258</v>
      </c>
      <c r="D56" s="105" t="s">
        <v>259</v>
      </c>
      <c r="F56" s="26"/>
      <c r="G56" s="26"/>
      <c r="H56" s="26"/>
      <c r="I56" s="26"/>
      <c r="J56" s="26"/>
      <c r="K56" s="26"/>
    </row>
    <row r="57" spans="2:11" outlineLevel="1">
      <c r="B57" s="25"/>
      <c r="C57" s="25"/>
      <c r="D57" s="26"/>
      <c r="E57" s="26"/>
      <c r="F57" s="26"/>
      <c r="G57" s="26"/>
      <c r="H57" s="26"/>
      <c r="I57" s="26"/>
      <c r="J57" s="26"/>
      <c r="K57" s="26"/>
    </row>
    <row r="58" spans="2:11" outlineLevel="1">
      <c r="D58" s="118">
        <f>Forecast!BY$6</f>
        <v>2020</v>
      </c>
      <c r="E58" s="118">
        <f>Forecast!BZ$6</f>
        <v>2021</v>
      </c>
      <c r="F58" s="118">
        <f>Forecast!CA$6</f>
        <v>2022</v>
      </c>
      <c r="G58" s="118">
        <f>Forecast!CB$6</f>
        <v>2023</v>
      </c>
      <c r="H58" s="119" t="s">
        <v>36</v>
      </c>
      <c r="I58" s="26"/>
      <c r="J58" s="26"/>
      <c r="K58" s="26"/>
    </row>
    <row r="59" spans="2:11" outlineLevel="1">
      <c r="B59" s="26" t="s">
        <v>258</v>
      </c>
      <c r="C59" s="120" t="str">
        <f>INDEX(C$19:C$28,MATCH($D56,$B$19:$B$28,0))</f>
        <v>#</v>
      </c>
      <c r="D59" s="67">
        <f>INDEX(D$19:D$28,MATCH($D56,$B$19:$B$28,0))</f>
        <v>0</v>
      </c>
      <c r="E59" s="67">
        <f>INDEX(E$19:E$28,MATCH($D56,$B$19:$B$28,0))</f>
        <v>0</v>
      </c>
      <c r="F59" s="67">
        <f>INDEX(F$19:F$28,MATCH($D56,$B$19:$B$28,0))</f>
        <v>0</v>
      </c>
      <c r="G59" s="67">
        <f>INDEX(G$19:G$28,MATCH($D56,$B$19:$B$28,0))</f>
        <v>0</v>
      </c>
      <c r="H59" s="121">
        <f>SUM(D59:G59)</f>
        <v>0</v>
      </c>
      <c r="J59" s="26"/>
      <c r="K59" s="26"/>
    </row>
    <row r="60" spans="2:11" outlineLevel="1">
      <c r="B60" s="26" t="s">
        <v>260</v>
      </c>
      <c r="C60" s="30" t="s">
        <v>58</v>
      </c>
      <c r="D60" s="67">
        <v>0</v>
      </c>
      <c r="E60" s="67">
        <v>0</v>
      </c>
      <c r="F60" s="67">
        <v>0</v>
      </c>
      <c r="G60" s="67">
        <v>0</v>
      </c>
      <c r="H60" s="121">
        <f>IFERROR(H61/H59,0)</f>
        <v>0</v>
      </c>
      <c r="J60" s="26"/>
      <c r="K60" s="26"/>
    </row>
    <row r="61" spans="2:11" outlineLevel="1">
      <c r="B61" s="26" t="s">
        <v>261</v>
      </c>
      <c r="C61" s="30" t="s">
        <v>58</v>
      </c>
      <c r="D61" s="121">
        <f>D60*D59</f>
        <v>0</v>
      </c>
      <c r="E61" s="121">
        <f t="shared" ref="E61:G61" si="2">E60*E59</f>
        <v>0</v>
      </c>
      <c r="F61" s="121">
        <f t="shared" si="2"/>
        <v>0</v>
      </c>
      <c r="G61" s="121">
        <f t="shared" si="2"/>
        <v>0</v>
      </c>
      <c r="H61" s="121">
        <f>SUM(D61:G61)</f>
        <v>0</v>
      </c>
      <c r="J61" s="26"/>
      <c r="K61" s="26"/>
    </row>
    <row r="62" spans="2:11" outlineLevel="1">
      <c r="D62" s="26"/>
      <c r="E62" s="26"/>
      <c r="F62" s="26"/>
      <c r="G62" s="26"/>
      <c r="H62" s="26"/>
      <c r="I62" s="26"/>
      <c r="J62" s="26"/>
      <c r="K62" s="26"/>
    </row>
    <row r="63" spans="2:11" outlineLevel="1">
      <c r="B63" s="117" t="s">
        <v>262</v>
      </c>
      <c r="C63" s="117"/>
      <c r="D63" s="26"/>
      <c r="E63" s="26"/>
      <c r="F63" s="26"/>
      <c r="G63" s="26"/>
      <c r="H63" s="26"/>
      <c r="I63" s="26"/>
      <c r="J63" s="26"/>
      <c r="K63" s="26"/>
    </row>
    <row r="64" spans="2:11" outlineLevel="1">
      <c r="D64" s="26"/>
      <c r="E64" s="26"/>
      <c r="F64" s="26"/>
      <c r="G64" s="26"/>
      <c r="H64" s="26"/>
      <c r="I64" s="26"/>
      <c r="J64" s="26"/>
      <c r="K64" s="26"/>
    </row>
    <row r="65" spans="2:11" outlineLevel="1">
      <c r="D65" s="26"/>
      <c r="E65" s="26"/>
      <c r="F65" s="26"/>
      <c r="G65" s="26"/>
      <c r="H65" s="26"/>
      <c r="I65" s="26"/>
      <c r="J65" s="26"/>
      <c r="K65" s="26"/>
    </row>
    <row r="66" spans="2:11" outlineLevel="1">
      <c r="B66" s="27" t="s">
        <v>256</v>
      </c>
      <c r="D66" s="117" t="s">
        <v>257</v>
      </c>
      <c r="F66" s="26"/>
      <c r="G66" s="26"/>
      <c r="H66" s="26"/>
      <c r="I66" s="26"/>
      <c r="J66" s="26"/>
      <c r="K66" s="26"/>
    </row>
    <row r="67" spans="2:11" outlineLevel="1">
      <c r="B67" s="26" t="s">
        <v>258</v>
      </c>
      <c r="D67" s="105" t="s">
        <v>259</v>
      </c>
      <c r="F67" s="26"/>
      <c r="G67" s="26"/>
      <c r="H67" s="26"/>
      <c r="I67" s="26"/>
      <c r="J67" s="26"/>
      <c r="K67" s="26"/>
    </row>
    <row r="68" spans="2:11" outlineLevel="1">
      <c r="B68" s="25"/>
      <c r="C68" s="25"/>
      <c r="D68" s="26"/>
      <c r="E68" s="26"/>
      <c r="F68" s="26"/>
      <c r="G68" s="26"/>
      <c r="H68" s="26"/>
      <c r="I68" s="26"/>
      <c r="J68" s="26"/>
      <c r="K68" s="26"/>
    </row>
    <row r="69" spans="2:11" outlineLevel="1">
      <c r="D69" s="118">
        <f>Forecast!BY$6</f>
        <v>2020</v>
      </c>
      <c r="E69" s="118">
        <f>Forecast!BZ$6</f>
        <v>2021</v>
      </c>
      <c r="F69" s="118">
        <f>Forecast!CA$6</f>
        <v>2022</v>
      </c>
      <c r="G69" s="118">
        <f>Forecast!CB$6</f>
        <v>2023</v>
      </c>
      <c r="H69" s="119" t="s">
        <v>36</v>
      </c>
      <c r="I69" s="26"/>
      <c r="J69" s="26"/>
      <c r="K69" s="26"/>
    </row>
    <row r="70" spans="2:11" outlineLevel="1">
      <c r="B70" s="26" t="s">
        <v>258</v>
      </c>
      <c r="C70" s="120" t="str">
        <f>INDEX(C$19:C$28,MATCH($D67,$B$19:$B$28,0))</f>
        <v>#</v>
      </c>
      <c r="D70" s="67">
        <f>INDEX(D$19:D$28,MATCH($D67,$B$19:$B$28,0))</f>
        <v>0</v>
      </c>
      <c r="E70" s="67">
        <f>INDEX(E$19:E$28,MATCH($D67,$B$19:$B$28,0))</f>
        <v>0</v>
      </c>
      <c r="F70" s="67">
        <f>INDEX(F$19:F$28,MATCH($D67,$B$19:$B$28,0))</f>
        <v>0</v>
      </c>
      <c r="G70" s="67">
        <f>INDEX(G$19:G$28,MATCH($D67,$B$19:$B$28,0))</f>
        <v>0</v>
      </c>
      <c r="H70" s="121">
        <f>SUM(D70:G70)</f>
        <v>0</v>
      </c>
      <c r="J70" s="26"/>
      <c r="K70" s="26"/>
    </row>
    <row r="71" spans="2:11" outlineLevel="1">
      <c r="B71" s="26" t="s">
        <v>260</v>
      </c>
      <c r="C71" s="30" t="s">
        <v>58</v>
      </c>
      <c r="D71" s="67">
        <v>0</v>
      </c>
      <c r="E71" s="67">
        <v>0</v>
      </c>
      <c r="F71" s="67">
        <v>0</v>
      </c>
      <c r="G71" s="67">
        <v>0</v>
      </c>
      <c r="H71" s="121">
        <f>IFERROR(H72/H70,0)</f>
        <v>0</v>
      </c>
      <c r="J71" s="26"/>
      <c r="K71" s="26"/>
    </row>
    <row r="72" spans="2:11" outlineLevel="1">
      <c r="B72" s="26" t="s">
        <v>261</v>
      </c>
      <c r="C72" s="30" t="s">
        <v>58</v>
      </c>
      <c r="D72" s="121">
        <f>D71*D70</f>
        <v>0</v>
      </c>
      <c r="E72" s="121">
        <f t="shared" ref="E72:G72" si="3">E71*E70</f>
        <v>0</v>
      </c>
      <c r="F72" s="121">
        <f t="shared" si="3"/>
        <v>0</v>
      </c>
      <c r="G72" s="121">
        <f t="shared" si="3"/>
        <v>0</v>
      </c>
      <c r="H72" s="121">
        <f>SUM(D72:G72)</f>
        <v>0</v>
      </c>
      <c r="J72" s="26"/>
      <c r="K72" s="26"/>
    </row>
    <row r="73" spans="2:11" outlineLevel="1">
      <c r="D73" s="26"/>
      <c r="E73" s="26"/>
      <c r="F73" s="26"/>
      <c r="G73" s="26"/>
      <c r="H73" s="26"/>
      <c r="I73" s="26"/>
      <c r="J73" s="26"/>
      <c r="K73" s="26"/>
    </row>
    <row r="74" spans="2:11" outlineLevel="1">
      <c r="B74" s="117" t="s">
        <v>262</v>
      </c>
      <c r="C74" s="117"/>
      <c r="D74" s="26"/>
      <c r="E74" s="26"/>
      <c r="F74" s="26"/>
      <c r="G74" s="26"/>
      <c r="H74" s="26"/>
      <c r="I74" s="26"/>
      <c r="J74" s="26"/>
      <c r="K74" s="26"/>
    </row>
    <row r="75" spans="2:11" outlineLevel="1">
      <c r="B75" s="27"/>
      <c r="D75" s="26"/>
      <c r="E75" s="26"/>
      <c r="F75" s="26"/>
      <c r="G75" s="26"/>
      <c r="H75" s="26"/>
      <c r="I75" s="26"/>
      <c r="J75" s="26"/>
      <c r="K75" s="26"/>
    </row>
    <row r="76" spans="2:11" outlineLevel="1">
      <c r="E76" s="26"/>
      <c r="F76" s="26"/>
      <c r="G76" s="26"/>
      <c r="H76" s="26"/>
      <c r="I76" s="26"/>
      <c r="J76" s="26"/>
      <c r="K76" s="26"/>
    </row>
    <row r="77" spans="2:11" outlineLevel="1">
      <c r="B77" s="27" t="s">
        <v>256</v>
      </c>
      <c r="D77" s="117" t="s">
        <v>257</v>
      </c>
      <c r="F77" s="26"/>
      <c r="G77" s="26"/>
      <c r="H77" s="26"/>
      <c r="I77" s="26"/>
      <c r="J77" s="26"/>
      <c r="K77" s="26"/>
    </row>
    <row r="78" spans="2:11" outlineLevel="1">
      <c r="B78" s="26" t="s">
        <v>258</v>
      </c>
      <c r="D78" s="105" t="s">
        <v>259</v>
      </c>
      <c r="F78" s="26"/>
      <c r="G78" s="26"/>
      <c r="H78" s="26"/>
      <c r="I78" s="26"/>
      <c r="J78" s="26"/>
      <c r="K78" s="26"/>
    </row>
    <row r="79" spans="2:11" outlineLevel="1">
      <c r="B79" s="25"/>
      <c r="C79" s="25"/>
      <c r="D79" s="26"/>
      <c r="E79" s="26"/>
      <c r="F79" s="26"/>
      <c r="G79" s="26"/>
      <c r="H79" s="26"/>
      <c r="I79" s="26"/>
      <c r="J79" s="26"/>
      <c r="K79" s="26"/>
    </row>
    <row r="80" spans="2:11" outlineLevel="1">
      <c r="D80" s="118">
        <f>Forecast!BY$6</f>
        <v>2020</v>
      </c>
      <c r="E80" s="118">
        <f>Forecast!BZ$6</f>
        <v>2021</v>
      </c>
      <c r="F80" s="118">
        <f>Forecast!CA$6</f>
        <v>2022</v>
      </c>
      <c r="G80" s="118">
        <f>Forecast!CB$6</f>
        <v>2023</v>
      </c>
      <c r="H80" s="119" t="s">
        <v>36</v>
      </c>
      <c r="I80" s="26"/>
      <c r="J80" s="26"/>
      <c r="K80" s="26"/>
    </row>
    <row r="81" spans="2:12" outlineLevel="1">
      <c r="B81" s="26" t="s">
        <v>258</v>
      </c>
      <c r="C81" s="120" t="str">
        <f>INDEX(C$19:C$28,MATCH($D78,$B$19:$B$28,0))</f>
        <v>#</v>
      </c>
      <c r="D81" s="67">
        <f>INDEX(D$19:D$28,MATCH($D78,$B$19:$B$28,0))</f>
        <v>0</v>
      </c>
      <c r="E81" s="67">
        <f>INDEX(E$19:E$28,MATCH($D78,$B$19:$B$28,0))</f>
        <v>0</v>
      </c>
      <c r="F81" s="67">
        <f>INDEX(F$19:F$28,MATCH($D78,$B$19:$B$28,0))</f>
        <v>0</v>
      </c>
      <c r="G81" s="67">
        <f>INDEX(G$19:G$28,MATCH($D78,$B$19:$B$28,0))</f>
        <v>0</v>
      </c>
      <c r="H81" s="121">
        <f>SUM(D81:G81)</f>
        <v>0</v>
      </c>
      <c r="J81" s="26"/>
      <c r="K81" s="26"/>
    </row>
    <row r="82" spans="2:12" outlineLevel="1">
      <c r="B82" s="26" t="s">
        <v>260</v>
      </c>
      <c r="C82" s="30" t="s">
        <v>58</v>
      </c>
      <c r="D82" s="67">
        <v>0</v>
      </c>
      <c r="E82" s="67">
        <v>0</v>
      </c>
      <c r="F82" s="67">
        <v>0</v>
      </c>
      <c r="G82" s="67">
        <v>0</v>
      </c>
      <c r="H82" s="121">
        <f>IFERROR(H83/H81,0)</f>
        <v>0</v>
      </c>
      <c r="J82" s="26"/>
      <c r="K82" s="26"/>
    </row>
    <row r="83" spans="2:12" outlineLevel="1">
      <c r="B83" s="26" t="s">
        <v>261</v>
      </c>
      <c r="C83" s="30" t="s">
        <v>58</v>
      </c>
      <c r="D83" s="121">
        <f>D82*D81</f>
        <v>0</v>
      </c>
      <c r="E83" s="121">
        <f t="shared" ref="E83:G83" si="4">E82*E81</f>
        <v>0</v>
      </c>
      <c r="F83" s="121">
        <f t="shared" si="4"/>
        <v>0</v>
      </c>
      <c r="G83" s="121">
        <f t="shared" si="4"/>
        <v>0</v>
      </c>
      <c r="H83" s="121">
        <f>SUM(D83:G83)</f>
        <v>0</v>
      </c>
      <c r="J83" s="26"/>
      <c r="K83" s="26"/>
    </row>
    <row r="84" spans="2:12" outlineLevel="1">
      <c r="D84" s="26"/>
      <c r="E84" s="26"/>
      <c r="F84" s="26"/>
      <c r="G84" s="26"/>
      <c r="H84" s="26"/>
      <c r="I84" s="26"/>
      <c r="J84" s="26"/>
      <c r="K84" s="26"/>
    </row>
    <row r="85" spans="2:12" outlineLevel="1">
      <c r="B85" s="117" t="s">
        <v>262</v>
      </c>
      <c r="C85" s="117"/>
      <c r="D85" s="26"/>
      <c r="E85" s="26"/>
      <c r="F85" s="26"/>
      <c r="G85" s="26"/>
      <c r="H85" s="26"/>
      <c r="I85" s="26"/>
      <c r="J85" s="26"/>
      <c r="K85" s="26"/>
    </row>
    <row r="86" spans="2:12" outlineLevel="1">
      <c r="D86" s="26"/>
      <c r="E86" s="26"/>
      <c r="F86" s="26"/>
      <c r="G86" s="26"/>
      <c r="H86" s="26"/>
      <c r="I86" s="26"/>
      <c r="J86" s="26"/>
      <c r="K86" s="26"/>
    </row>
    <row r="87" spans="2:12">
      <c r="D87" s="26"/>
      <c r="E87" s="26"/>
      <c r="F87" s="26"/>
      <c r="G87" s="26"/>
      <c r="H87" s="26"/>
      <c r="I87" s="26"/>
      <c r="J87" s="26"/>
      <c r="K87" s="26"/>
      <c r="L87" s="26"/>
    </row>
    <row r="88" spans="2:12">
      <c r="D88" s="26"/>
      <c r="E88" s="26"/>
      <c r="F88" s="26"/>
      <c r="G88" s="26"/>
      <c r="H88" s="26"/>
      <c r="I88" s="26"/>
      <c r="J88" s="26"/>
      <c r="K88" s="26"/>
      <c r="L88" s="26"/>
    </row>
    <row r="89" spans="2:12">
      <c r="D89" s="26"/>
      <c r="E89" s="26"/>
      <c r="F89" s="26"/>
      <c r="G89" s="26"/>
      <c r="H89" s="26"/>
      <c r="I89" s="26"/>
      <c r="J89" s="26"/>
      <c r="K89" s="26"/>
      <c r="L89" s="26"/>
    </row>
    <row r="90" spans="2:12">
      <c r="D90" s="26"/>
      <c r="E90" s="26"/>
      <c r="F90" s="26"/>
      <c r="G90" s="26"/>
      <c r="H90" s="26"/>
      <c r="I90" s="26"/>
      <c r="J90" s="26"/>
      <c r="K90" s="26"/>
      <c r="L90" s="26"/>
    </row>
    <row r="91" spans="2:12">
      <c r="D91" s="26"/>
      <c r="E91" s="26"/>
      <c r="F91" s="26"/>
      <c r="G91" s="26"/>
      <c r="H91" s="26"/>
      <c r="I91" s="26"/>
      <c r="J91" s="26"/>
      <c r="K91" s="26"/>
      <c r="L91" s="26"/>
    </row>
    <row r="92" spans="2:12">
      <c r="D92" s="26"/>
      <c r="E92" s="26"/>
      <c r="F92" s="26"/>
      <c r="G92" s="26"/>
      <c r="H92" s="26"/>
      <c r="I92" s="26"/>
      <c r="J92" s="26"/>
      <c r="K92" s="26"/>
      <c r="L92" s="26"/>
    </row>
    <row r="93" spans="2:12">
      <c r="D93" s="26"/>
      <c r="E93" s="26"/>
      <c r="F93" s="26"/>
      <c r="G93" s="26"/>
      <c r="H93" s="26"/>
      <c r="I93" s="26"/>
      <c r="J93" s="26"/>
      <c r="K93" s="26"/>
      <c r="L93" s="26"/>
    </row>
    <row r="94" spans="2:12">
      <c r="D94" s="26"/>
      <c r="E94" s="26"/>
      <c r="F94" s="26"/>
      <c r="G94" s="26"/>
      <c r="H94" s="26"/>
      <c r="I94" s="26"/>
      <c r="J94" s="26"/>
      <c r="K94" s="26"/>
      <c r="L94" s="26"/>
    </row>
    <row r="95" spans="2:12">
      <c r="D95" s="26"/>
      <c r="E95" s="26"/>
      <c r="F95" s="26"/>
      <c r="G95" s="26"/>
      <c r="H95" s="26"/>
      <c r="I95" s="26"/>
      <c r="J95" s="26"/>
      <c r="K95" s="26"/>
      <c r="L95" s="26"/>
    </row>
    <row r="96" spans="2:12">
      <c r="D96" s="26"/>
      <c r="E96" s="26"/>
      <c r="F96" s="26"/>
      <c r="G96" s="26"/>
      <c r="H96" s="26"/>
      <c r="I96" s="26"/>
      <c r="J96" s="26"/>
      <c r="K96" s="26"/>
      <c r="L96" s="26"/>
    </row>
    <row r="97" spans="4:12">
      <c r="D97" s="26"/>
      <c r="E97" s="26"/>
      <c r="F97" s="26"/>
      <c r="G97" s="26"/>
      <c r="H97" s="26"/>
      <c r="I97" s="26"/>
      <c r="J97" s="26"/>
      <c r="K97" s="26"/>
      <c r="L97" s="26"/>
    </row>
    <row r="98" spans="4:12">
      <c r="D98" s="26"/>
      <c r="E98" s="26"/>
      <c r="F98" s="26"/>
      <c r="G98" s="26"/>
      <c r="H98" s="26"/>
      <c r="I98" s="26"/>
      <c r="J98" s="26"/>
      <c r="K98" s="26"/>
      <c r="L98" s="26"/>
    </row>
    <row r="99" spans="4:12">
      <c r="D99" s="26"/>
      <c r="E99" s="26"/>
      <c r="F99" s="26"/>
      <c r="G99" s="26"/>
      <c r="H99" s="26"/>
      <c r="I99" s="26"/>
      <c r="J99" s="26"/>
      <c r="K99" s="26"/>
      <c r="L99" s="26"/>
    </row>
    <row r="100" spans="4:12">
      <c r="D100" s="26"/>
      <c r="E100" s="26"/>
      <c r="F100" s="26"/>
      <c r="G100" s="26"/>
      <c r="H100" s="26"/>
      <c r="I100" s="26"/>
      <c r="J100" s="26"/>
      <c r="K100" s="26"/>
      <c r="L100" s="26"/>
    </row>
    <row r="101" spans="4:12">
      <c r="D101" s="26"/>
      <c r="E101" s="26"/>
      <c r="F101" s="26"/>
      <c r="G101" s="26"/>
      <c r="H101" s="26"/>
      <c r="I101" s="26"/>
      <c r="J101" s="26"/>
      <c r="K101" s="26"/>
      <c r="L101" s="26"/>
    </row>
    <row r="102" spans="4:12">
      <c r="D102" s="26"/>
      <c r="E102" s="26"/>
      <c r="F102" s="26"/>
      <c r="G102" s="26"/>
      <c r="H102" s="26"/>
      <c r="I102" s="26"/>
      <c r="J102" s="26"/>
      <c r="K102" s="26"/>
      <c r="L102" s="26"/>
    </row>
    <row r="103" spans="4:12">
      <c r="D103" s="26"/>
      <c r="E103" s="26"/>
      <c r="F103" s="26"/>
      <c r="G103" s="26"/>
      <c r="H103" s="26"/>
      <c r="I103" s="26"/>
      <c r="J103" s="26"/>
      <c r="K103" s="26"/>
      <c r="L103" s="26"/>
    </row>
    <row r="104" spans="4:12">
      <c r="D104" s="26"/>
      <c r="E104" s="26"/>
      <c r="F104" s="26"/>
      <c r="G104" s="26"/>
      <c r="H104" s="26"/>
      <c r="I104" s="26"/>
      <c r="J104" s="26"/>
      <c r="K104" s="26"/>
      <c r="L104" s="26"/>
    </row>
    <row r="105" spans="4:12">
      <c r="D105" s="26"/>
      <c r="E105" s="26"/>
      <c r="F105" s="26"/>
      <c r="G105" s="26"/>
      <c r="H105" s="26"/>
      <c r="I105" s="26"/>
      <c r="J105" s="26"/>
      <c r="K105" s="26"/>
      <c r="L105" s="26"/>
    </row>
    <row r="106" spans="4:12">
      <c r="D106" s="26"/>
      <c r="E106" s="26"/>
      <c r="F106" s="26"/>
      <c r="G106" s="26"/>
      <c r="H106" s="26"/>
      <c r="I106" s="26"/>
      <c r="J106" s="26"/>
      <c r="K106" s="26"/>
      <c r="L106" s="26"/>
    </row>
    <row r="107" spans="4:12">
      <c r="D107" s="26"/>
      <c r="E107" s="26"/>
      <c r="F107" s="26"/>
      <c r="G107" s="26"/>
      <c r="H107" s="26"/>
      <c r="I107" s="26"/>
      <c r="J107" s="26"/>
      <c r="K107" s="26"/>
      <c r="L107" s="26"/>
    </row>
  </sheetData>
  <dataValidations count="1">
    <dataValidation type="list" allowBlank="1" showInputMessage="1" showErrorMessage="1" sqref="D34 D56 D78 D45 D67" xr:uid="{D1CBD2DB-62D6-BE4D-91B9-837BF38E392C}">
      <formula1>$B$19:$B$28</formula1>
    </dataValidation>
  </dataValidations>
  <hyperlinks>
    <hyperlink ref="B12" r:id="rId1" display="https://iris.thegiin.org/metrics/" xr:uid="{8466F89D-85DC-7941-BAB4-62F4ECE6132C}"/>
  </hyperlinks>
  <pageMargins left="0.75" right="0.75" top="1" bottom="1" header="0.5" footer="0.5"/>
  <pageSetup scale="76" orientation="portrait" horizontalDpi="4294967292" verticalDpi="4294967292"/>
  <drawing r:id="rId2"/>
  <extLst>
    <ext xmlns:x14="http://schemas.microsoft.com/office/spreadsheetml/2009/9/main" uri="{05C60535-1F16-4fd2-B633-F4F36F0B64E0}">
      <x14:sparklineGroups xmlns:xm="http://schemas.microsoft.com/office/excel/2006/main">
        <x14:sparklineGroup displayEmptyCellsAs="gap" xr2:uid="{6C9587ED-9E49-954C-8EDF-81829A818C97}">
          <x14:colorSeries rgb="FF376092"/>
          <x14:colorNegative rgb="FFD00000"/>
          <x14:colorAxis rgb="FF000000"/>
          <x14:colorMarkers rgb="FFD00000"/>
          <x14:colorFirst rgb="FFD00000"/>
          <x14:colorLast rgb="FFD00000"/>
          <x14:colorHigh rgb="FFD00000"/>
          <x14:colorLow rgb="FFD00000"/>
          <x14:sparklines>
            <x14:sparkline>
              <xm:f>Impact!D70:G70</xm:f>
              <xm:sqref>I70</xm:sqref>
            </x14:sparkline>
          </x14:sparklines>
        </x14:sparklineGroup>
        <x14:sparklineGroup displayEmptyCellsAs="gap" xr2:uid="{EE63D695-38D9-D44F-9E02-83396F3CDDD0}">
          <x14:colorSeries rgb="FF376092"/>
          <x14:colorNegative rgb="FFD00000"/>
          <x14:colorAxis rgb="FF000000"/>
          <x14:colorMarkers rgb="FFD00000"/>
          <x14:colorFirst rgb="FFD00000"/>
          <x14:colorLast rgb="FFD00000"/>
          <x14:colorHigh rgb="FFD00000"/>
          <x14:colorLow rgb="FFD00000"/>
          <x14:sparklines>
            <x14:sparkline>
              <xm:f>Impact!D72:G72</xm:f>
              <xm:sqref>I72</xm:sqref>
            </x14:sparkline>
          </x14:sparklines>
        </x14:sparklineGroup>
        <x14:sparklineGroup displayEmptyCellsAs="gap" xr2:uid="{038B6C0D-9DB5-CE48-B1E2-6937956C8023}">
          <x14:colorSeries rgb="FF376092"/>
          <x14:colorNegative rgb="FFD00000"/>
          <x14:colorAxis rgb="FF000000"/>
          <x14:colorMarkers rgb="FFD00000"/>
          <x14:colorFirst rgb="FFD00000"/>
          <x14:colorLast rgb="FFD00000"/>
          <x14:colorHigh rgb="FFD00000"/>
          <x14:colorLow rgb="FFD00000"/>
          <x14:sparklines>
            <x14:sparkline>
              <xm:f>Impact!D71:G71</xm:f>
              <xm:sqref>I71</xm:sqref>
            </x14:sparkline>
          </x14:sparklines>
        </x14:sparklineGroup>
        <x14:sparklineGroup displayEmptyCellsAs="gap" xr2:uid="{6667716B-6821-6B4D-8F9C-1665F197F44B}">
          <x14:colorSeries rgb="FF376092"/>
          <x14:colorNegative rgb="FFD00000"/>
          <x14:colorAxis rgb="FF000000"/>
          <x14:colorMarkers rgb="FFD00000"/>
          <x14:colorFirst rgb="FFD00000"/>
          <x14:colorLast rgb="FFD00000"/>
          <x14:colorHigh rgb="FFD00000"/>
          <x14:colorLow rgb="FFD00000"/>
          <x14:sparklines>
            <x14:sparkline>
              <xm:f>Impact!D82:G82</xm:f>
              <xm:sqref>I82</xm:sqref>
            </x14:sparkline>
          </x14:sparklines>
        </x14:sparklineGroup>
        <x14:sparklineGroup displayEmptyCellsAs="gap" xr2:uid="{0B848BFF-83D6-7C4C-A0D6-0AB93F6C76CB}">
          <x14:colorSeries rgb="FF376092"/>
          <x14:colorNegative rgb="FFD00000"/>
          <x14:colorAxis rgb="FF000000"/>
          <x14:colorMarkers rgb="FFD00000"/>
          <x14:colorFirst rgb="FFD00000"/>
          <x14:colorLast rgb="FFD00000"/>
          <x14:colorHigh rgb="FFD00000"/>
          <x14:colorLow rgb="FFD00000"/>
          <x14:sparklines>
            <x14:sparkline>
              <xm:f>Impact!D83:G83</xm:f>
              <xm:sqref>I83</xm:sqref>
            </x14:sparkline>
          </x14:sparklines>
        </x14:sparklineGroup>
        <x14:sparklineGroup displayEmptyCellsAs="gap" xr2:uid="{8E76AEA2-2E89-7D4F-98C7-E9DA0B3AEE4C}">
          <x14:colorSeries rgb="FF376092"/>
          <x14:colorNegative rgb="FFD00000"/>
          <x14:colorAxis rgb="FF000000"/>
          <x14:colorMarkers rgb="FFD00000"/>
          <x14:colorFirst rgb="FFD00000"/>
          <x14:colorLast rgb="FFD00000"/>
          <x14:colorHigh rgb="FFD00000"/>
          <x14:colorLow rgb="FFD00000"/>
          <x14:sparklines>
            <x14:sparkline>
              <xm:f>Impact!D81:G81</xm:f>
              <xm:sqref>I81</xm:sqref>
            </x14:sparkline>
          </x14:sparklines>
        </x14:sparklineGroup>
        <x14:sparklineGroup displayEmptyCellsAs="gap" xr2:uid="{C4FC27CC-D8DA-B84F-A45C-F9222DBB4678}">
          <x14:colorSeries rgb="FF376092"/>
          <x14:colorNegative rgb="FFD00000"/>
          <x14:colorAxis rgb="FF000000"/>
          <x14:colorMarkers rgb="FFD00000"/>
          <x14:colorFirst rgb="FFD00000"/>
          <x14:colorLast rgb="FFD00000"/>
          <x14:colorHigh rgb="FFD00000"/>
          <x14:colorLow rgb="FFD00000"/>
          <x14:sparklines>
            <x14:sparkline>
              <xm:f>Impact!D59:G59</xm:f>
              <xm:sqref>I59</xm:sqref>
            </x14:sparkline>
          </x14:sparklines>
        </x14:sparklineGroup>
        <x14:sparklineGroup displayEmptyCellsAs="gap" xr2:uid="{DE74F886-9B5E-E841-A360-5E7FDD816A69}">
          <x14:colorSeries rgb="FF376092"/>
          <x14:colorNegative rgb="FFD00000"/>
          <x14:colorAxis rgb="FF000000"/>
          <x14:colorMarkers rgb="FFD00000"/>
          <x14:colorFirst rgb="FFD00000"/>
          <x14:colorLast rgb="FFD00000"/>
          <x14:colorHigh rgb="FFD00000"/>
          <x14:colorLow rgb="FFD00000"/>
          <x14:sparklines>
            <x14:sparkline>
              <xm:f>Impact!D61:G61</xm:f>
              <xm:sqref>I61</xm:sqref>
            </x14:sparkline>
          </x14:sparklines>
        </x14:sparklineGroup>
        <x14:sparklineGroup displayEmptyCellsAs="gap" xr2:uid="{6E292FF8-0C9E-F844-9F3D-33D11EBBBB57}">
          <x14:colorSeries rgb="FF376092"/>
          <x14:colorNegative rgb="FFD00000"/>
          <x14:colorAxis rgb="FF000000"/>
          <x14:colorMarkers rgb="FFD00000"/>
          <x14:colorFirst rgb="FFD00000"/>
          <x14:colorLast rgb="FFD00000"/>
          <x14:colorHigh rgb="FFD00000"/>
          <x14:colorLow rgb="FFD00000"/>
          <x14:sparklines>
            <x14:sparkline>
              <xm:f>Impact!D60:G60</xm:f>
              <xm:sqref>I60</xm:sqref>
            </x14:sparkline>
          </x14:sparklines>
        </x14:sparklineGroup>
        <x14:sparklineGroup displayEmptyCellsAs="gap" xr2:uid="{3266AB5A-65DD-9B41-8FDF-EB826DDB7126}">
          <x14:colorSeries rgb="FF376092"/>
          <x14:colorNegative rgb="FFD00000"/>
          <x14:colorAxis rgb="FF000000"/>
          <x14:colorMarkers rgb="FFD00000"/>
          <x14:colorFirst rgb="FFD00000"/>
          <x14:colorLast rgb="FFD00000"/>
          <x14:colorHigh rgb="FFD00000"/>
          <x14:colorLow rgb="FFD00000"/>
          <x14:sparklines>
            <x14:sparkline>
              <xm:f>Impact!D49:G49</xm:f>
              <xm:sqref>I49</xm:sqref>
            </x14:sparkline>
          </x14:sparklines>
        </x14:sparklineGroup>
        <x14:sparklineGroup displayEmptyCellsAs="gap" xr2:uid="{57DADD5F-65C3-9444-BBEA-39D000A78D31}">
          <x14:colorSeries rgb="FF376092"/>
          <x14:colorNegative rgb="FFD00000"/>
          <x14:colorAxis rgb="FF000000"/>
          <x14:colorMarkers rgb="FFD00000"/>
          <x14:colorFirst rgb="FFD00000"/>
          <x14:colorLast rgb="FFD00000"/>
          <x14:colorHigh rgb="FFD00000"/>
          <x14:colorLow rgb="FFD00000"/>
          <x14:sparklines>
            <x14:sparkline>
              <xm:f>Impact!D50:G50</xm:f>
              <xm:sqref>I50</xm:sqref>
            </x14:sparkline>
          </x14:sparklines>
        </x14:sparklineGroup>
        <x14:sparklineGroup displayEmptyCellsAs="gap" xr2:uid="{E6F95F17-6E31-CF4A-99AC-C85740980CCD}">
          <x14:colorSeries rgb="FF376092"/>
          <x14:colorNegative rgb="FFD00000"/>
          <x14:colorAxis rgb="FF000000"/>
          <x14:colorMarkers rgb="FFD00000"/>
          <x14:colorFirst rgb="FFD00000"/>
          <x14:colorLast rgb="FFD00000"/>
          <x14:colorHigh rgb="FFD00000"/>
          <x14:colorLow rgb="FFD00000"/>
          <x14:sparklines>
            <x14:sparkline>
              <xm:f>Impact!D48:G48</xm:f>
              <xm:sqref>I48</xm:sqref>
            </x14:sparkline>
          </x14:sparklines>
        </x14:sparklineGroup>
        <x14:sparklineGroup displayEmptyCellsAs="gap" xr2:uid="{4A6E72CE-D115-EC4A-8F1B-9F8CB058CD4A}">
          <x14:colorSeries rgb="FF376092"/>
          <x14:colorNegative rgb="FFD00000"/>
          <x14:colorAxis rgb="FF000000"/>
          <x14:colorMarkers rgb="FFD00000"/>
          <x14:colorFirst rgb="FFD00000"/>
          <x14:colorLast rgb="FFD00000"/>
          <x14:colorHigh rgb="FFD00000"/>
          <x14:colorLow rgb="FFD00000"/>
          <x14:sparklines>
            <x14:sparkline>
              <xm:f>Impact!D37:G37</xm:f>
              <xm:sqref>I37</xm:sqref>
            </x14:sparkline>
          </x14:sparklines>
        </x14:sparklineGroup>
        <x14:sparklineGroup displayEmptyCellsAs="gap" xr2:uid="{4DEA736D-7BAB-0F49-AD54-BB39B1B4B896}">
          <x14:colorSeries rgb="FF376092"/>
          <x14:colorNegative rgb="FFD00000"/>
          <x14:colorAxis rgb="FF000000"/>
          <x14:colorMarkers rgb="FFD00000"/>
          <x14:colorFirst rgb="FFD00000"/>
          <x14:colorLast rgb="FFD00000"/>
          <x14:colorHigh rgb="FFD00000"/>
          <x14:colorLow rgb="FFD00000"/>
          <x14:sparklines>
            <x14:sparkline>
              <xm:f>Impact!D39:G39</xm:f>
              <xm:sqref>I39</xm:sqref>
            </x14:sparkline>
          </x14:sparklines>
        </x14:sparklineGroup>
        <x14:sparklineGroup displayEmptyCellsAs="gap" xr2:uid="{E39FDC17-58ED-AA40-898E-5CA307DA3F1B}">
          <x14:colorSeries rgb="FF376092"/>
          <x14:colorNegative rgb="FFD00000"/>
          <x14:colorAxis rgb="FF000000"/>
          <x14:colorMarkers rgb="FFD00000"/>
          <x14:colorFirst rgb="FFD00000"/>
          <x14:colorLast rgb="FFD00000"/>
          <x14:colorHigh rgb="FFD00000"/>
          <x14:colorLow rgb="FFD00000"/>
          <x14:sparklines>
            <x14:sparkline>
              <xm:f>Impact!D38:G38</xm:f>
              <xm:sqref>I38</xm:sqref>
            </x14:sparkline>
          </x14:sparklines>
        </x14:sparklineGroup>
      </x14:sparklineGroup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B41"/>
  <sheetViews>
    <sheetView showGridLines="0" workbookViewId="0">
      <pane ySplit="2" topLeftCell="A3" activePane="bottomLeft" state="frozen"/>
      <selection pane="bottomLeft" activeCell="B10" sqref="B10"/>
    </sheetView>
  </sheetViews>
  <sheetFormatPr baseColWidth="10" defaultColWidth="10.796875" defaultRowHeight="17"/>
  <cols>
    <col min="1" max="1" width="4.59765625" style="7" customWidth="1"/>
    <col min="2" max="2" width="187.3984375" style="7" customWidth="1"/>
    <col min="3" max="16384" width="10.796875" style="7"/>
  </cols>
  <sheetData>
    <row r="2" spans="2:2" s="2" customFormat="1">
      <c r="B2" s="1" t="s">
        <v>84</v>
      </c>
    </row>
    <row r="3" spans="2:2" s="2" customFormat="1"/>
    <row r="4" spans="2:2" s="2" customFormat="1">
      <c r="B4" s="1" t="s">
        <v>744</v>
      </c>
    </row>
    <row r="5" spans="2:2" s="2" customFormat="1">
      <c r="B5" s="3" t="s">
        <v>743</v>
      </c>
    </row>
    <row r="6" spans="2:2" s="2" customFormat="1">
      <c r="B6" s="3"/>
    </row>
    <row r="7" spans="2:2" s="2" customFormat="1">
      <c r="B7" s="1" t="s">
        <v>742</v>
      </c>
    </row>
    <row r="8" spans="2:2" s="2" customFormat="1" ht="36">
      <c r="B8" s="60" t="s">
        <v>580</v>
      </c>
    </row>
    <row r="9" spans="2:2" s="2" customFormat="1" ht="18">
      <c r="B9" s="60" t="s">
        <v>620</v>
      </c>
    </row>
    <row r="10" spans="2:2" s="2" customFormat="1" ht="36">
      <c r="B10" s="60" t="s">
        <v>581</v>
      </c>
    </row>
    <row r="11" spans="2:2" s="2" customFormat="1" ht="18">
      <c r="B11" s="60" t="s">
        <v>619</v>
      </c>
    </row>
    <row r="12" spans="2:2" s="2" customFormat="1"/>
    <row r="13" spans="2:2" s="2" customFormat="1">
      <c r="B13" s="1" t="s">
        <v>327</v>
      </c>
    </row>
    <row r="14" spans="2:2" s="2" customFormat="1" ht="36">
      <c r="B14" s="60" t="s">
        <v>326</v>
      </c>
    </row>
    <row r="15" spans="2:2" s="2" customFormat="1">
      <c r="B15" s="60"/>
    </row>
    <row r="16" spans="2:2" s="2" customFormat="1">
      <c r="B16" s="1" t="s">
        <v>297</v>
      </c>
    </row>
    <row r="17" spans="2:2" s="2" customFormat="1" ht="18">
      <c r="B17" s="108" t="s">
        <v>298</v>
      </c>
    </row>
    <row r="18" spans="2:2" s="2" customFormat="1"/>
    <row r="19" spans="2:2" s="2" customFormat="1">
      <c r="B19" s="1" t="s">
        <v>263</v>
      </c>
    </row>
    <row r="20" spans="2:2" s="2" customFormat="1" ht="18">
      <c r="B20" s="108" t="s">
        <v>264</v>
      </c>
    </row>
    <row r="21" spans="2:2" s="2" customFormat="1"/>
    <row r="22" spans="2:2" s="2" customFormat="1">
      <c r="B22" s="1" t="s">
        <v>238</v>
      </c>
    </row>
    <row r="23" spans="2:2" s="2" customFormat="1" ht="36">
      <c r="B23" s="108" t="s">
        <v>243</v>
      </c>
    </row>
    <row r="24" spans="2:2" s="2" customFormat="1"/>
    <row r="25" spans="2:2" s="2" customFormat="1">
      <c r="B25" s="1" t="s">
        <v>235</v>
      </c>
    </row>
    <row r="26" spans="2:2" s="2" customFormat="1">
      <c r="B26" s="2" t="s">
        <v>236</v>
      </c>
    </row>
    <row r="27" spans="2:2" s="2" customFormat="1"/>
    <row r="28" spans="2:2" s="2" customFormat="1">
      <c r="B28" s="107" t="s">
        <v>218</v>
      </c>
    </row>
    <row r="29" spans="2:2" s="2" customFormat="1" ht="36">
      <c r="B29" s="108" t="s">
        <v>221</v>
      </c>
    </row>
    <row r="30" spans="2:2" s="2" customFormat="1" ht="36">
      <c r="B30" s="73" t="s">
        <v>199</v>
      </c>
    </row>
    <row r="31" spans="2:2" s="2" customFormat="1" ht="18">
      <c r="B31" s="73" t="s">
        <v>224</v>
      </c>
    </row>
    <row r="32" spans="2:2" s="2" customFormat="1">
      <c r="B32" s="73"/>
    </row>
    <row r="33" spans="2:2" s="2" customFormat="1">
      <c r="B33" s="107" t="s">
        <v>201</v>
      </c>
    </row>
    <row r="34" spans="2:2" s="2" customFormat="1" ht="108">
      <c r="B34" s="108" t="s">
        <v>202</v>
      </c>
    </row>
    <row r="35" spans="2:2" s="2" customFormat="1"/>
    <row r="36" spans="2:2">
      <c r="B36" s="107" t="s">
        <v>203</v>
      </c>
    </row>
    <row r="37" spans="2:2" ht="54">
      <c r="B37" s="60" t="s">
        <v>204</v>
      </c>
    </row>
    <row r="39" spans="2:2" ht="90">
      <c r="B39" s="60" t="s">
        <v>205</v>
      </c>
    </row>
    <row r="41" spans="2:2">
      <c r="B41" s="7" t="s">
        <v>206</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13</vt:i4>
      </vt:variant>
      <vt:variant>
        <vt:lpstr>Named Ranges</vt:lpstr>
      </vt:variant>
      <vt:variant>
        <vt:i4>2</vt:i4>
      </vt:variant>
    </vt:vector>
  </HeadingPairs>
  <TitlesOfParts>
    <vt:vector size="15" baseType="lpstr">
      <vt:lpstr>README</vt:lpstr>
      <vt:lpstr>Features</vt:lpstr>
      <vt:lpstr>Disclaimer</vt:lpstr>
      <vt:lpstr>Outline</vt:lpstr>
      <vt:lpstr>Get Started</vt:lpstr>
      <vt:lpstr>Unit Economics</vt:lpstr>
      <vt:lpstr>Summary</vt:lpstr>
      <vt:lpstr>Forecast</vt:lpstr>
      <vt:lpstr>Key Reports</vt:lpstr>
      <vt:lpstr>Statements</vt:lpstr>
      <vt:lpstr>Scenarios</vt:lpstr>
      <vt:lpstr>Impact</vt:lpstr>
      <vt:lpstr>Changelog</vt:lpstr>
      <vt:lpstr>Impact!Print_Area</vt:lpstr>
      <vt:lpstr>Summary!Print_Area</vt:lpstr>
    </vt:vector>
  </TitlesOfParts>
  <Manager/>
  <Company>Unstructured Ventures, LLC</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Unstructured Ventures, LLC</dc:creator>
  <cp:keywords/>
  <dc:description>https://foresight.is</dc:description>
  <cp:lastModifiedBy>Taylor Davidson</cp:lastModifiedBy>
  <dcterms:created xsi:type="dcterms:W3CDTF">2017-07-02T20:28:22Z</dcterms:created>
  <dcterms:modified xsi:type="dcterms:W3CDTF">2020-07-29T14:44:15Z</dcterms:modified>
  <cp:category/>
</cp:coreProperties>
</file>