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mor\OneDrive\Desktop\"/>
    </mc:Choice>
  </mc:AlternateContent>
  <xr:revisionPtr revIDLastSave="0" documentId="13_ncr:1_{41F2E5F0-FE47-46CA-8305-4594470E1C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  <sheet name="outcome_cat" sheetId="2" r:id="rId2"/>
    <sheet name="outcome_subcat" sheetId="3" r:id="rId3"/>
    <sheet name="outcome_mon" sheetId="5" r:id="rId4"/>
    <sheet name="goal" sheetId="7" r:id="rId5"/>
    <sheet name="stat" sheetId="8" r:id="rId6"/>
  </sheets>
  <definedNames>
    <definedName name="_xlnm._FilterDatabase" localSheetId="0" hidden="1">Crowdfunding!$G$1:$G$1001</definedName>
    <definedName name="_xlnm._FilterDatabase" localSheetId="5" hidden="1">stat!$A$1:$E$567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841E416B-1EF1-43b6-AB56-02D37102CBD5}">
      <x15:pivotCaches>
        <pivotCache cacheId="2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I7" i="8"/>
  <c r="I6" i="8"/>
  <c r="I5" i="8"/>
  <c r="I4" i="8"/>
  <c r="I3" i="8"/>
  <c r="H7" i="8"/>
  <c r="H6" i="8"/>
  <c r="H5" i="8"/>
  <c r="H4" i="8"/>
  <c r="I2" i="8"/>
  <c r="H2" i="8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D4" i="7"/>
  <c r="C4" i="7"/>
  <c r="D3" i="7"/>
  <c r="C3" i="7"/>
  <c r="D2" i="7"/>
  <c r="B13" i="7"/>
  <c r="B12" i="7"/>
  <c r="E12" i="7" s="1"/>
  <c r="B11" i="7"/>
  <c r="B7" i="7"/>
  <c r="B6" i="7"/>
  <c r="C5" i="7"/>
  <c r="C2" i="7"/>
  <c r="B10" i="7"/>
  <c r="B9" i="7"/>
  <c r="B8" i="7"/>
  <c r="B5" i="7"/>
  <c r="B4" i="7"/>
  <c r="E4" i="7" s="1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3" i="1"/>
  <c r="E3" i="7" l="1"/>
  <c r="E9" i="7"/>
  <c r="G9" i="7" s="1"/>
  <c r="G3" i="7"/>
  <c r="H3" i="7"/>
  <c r="G12" i="7"/>
  <c r="G4" i="7"/>
  <c r="H12" i="7"/>
  <c r="H4" i="7"/>
  <c r="F9" i="7"/>
  <c r="E13" i="7"/>
  <c r="G13" i="7" s="1"/>
  <c r="F4" i="7"/>
  <c r="F3" i="7"/>
  <c r="E8" i="7"/>
  <c r="G8" i="7" s="1"/>
  <c r="F12" i="7"/>
  <c r="E2" i="7"/>
  <c r="H2" i="7" s="1"/>
  <c r="E5" i="7"/>
  <c r="F5" i="7" s="1"/>
  <c r="E10" i="7"/>
  <c r="F10" i="7" s="1"/>
  <c r="E11" i="7"/>
  <c r="H11" i="7" s="1"/>
  <c r="E6" i="7"/>
  <c r="G6" i="7" s="1"/>
  <c r="E7" i="7"/>
  <c r="H7" i="7" s="1"/>
  <c r="F7" i="7" l="1"/>
  <c r="F6" i="7"/>
  <c r="H9" i="7"/>
  <c r="H6" i="7"/>
  <c r="F13" i="7"/>
  <c r="G11" i="7"/>
  <c r="H10" i="7"/>
  <c r="F8" i="7"/>
  <c r="F11" i="7"/>
  <c r="H8" i="7"/>
  <c r="H5" i="7"/>
  <c r="G10" i="7"/>
  <c r="G5" i="7"/>
  <c r="G7" i="7"/>
  <c r="H13" i="7"/>
  <c r="G2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8566F-B15F-4360-B8E2-B7A99D4F90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D6FFF6-AE7B-4893-96C2-204E205EC267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<sst xmlns="http://schemas.openxmlformats.org/spreadsheetml/2006/main" count="9063" uniqueCount="2115">
  <si>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</si>
  <si>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</si>
  <si>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</si>
  <si>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</si>
  <si>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</si>
  <si>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</si>
  <si>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</si>
  <si>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</si>
  <si>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</si>
  <si>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</si>
  <si>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</si>
  <si>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</si>
  <si>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</si>
  <si>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</si>
  <si>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</si>
  <si>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</si>
  <si>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</si>
  <si>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</si>
  <si>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</si>
  <si>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</si>
  <si>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</si>
  <si>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</si>
  <si>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</si>
  <si>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</si>
  <si>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</si>
  <si>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</si>
  <si>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</si>
  <si>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</si>
  <si>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</si>
  <si>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</si>
  <si>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</si>
  <si>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</si>
  <si>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</si>
  <si>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</si>
  <si>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</si>
  <si>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</si>
  <si>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</si>
  <si>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</si>
  <si>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</si>
  <si>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</si>
  <si>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</si>
  <si>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</si>
  <si>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</si>
  <si>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</si>
  <si>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</si>
  <si>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</si>
  <si>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</si>
  <si>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</si>
  <si>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</si>
  <si>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</si>
  <si>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</si>
  <si>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</si>
  <si>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</si>
  <si>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</si>
  <si>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</si>
  <si>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</si>
  <si>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</si>
  <si>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</si>
  <si>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</si>
  <si>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</si>
  <si>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</si>
  <si>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</si>
  <si>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</si>
  <si>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</si>
  <si>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</si>
  <si>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</si>
  <si>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</si>
  <si>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</si>
  <si>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</si>
  <si>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</si>
  <si>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</si>
  <si>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</si>
  <si>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</si>
  <si>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</si>
  <si>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</si>
  <si>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</si>
  <si>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</si>
  <si>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</si>
  <si>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</si>
  <si>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</si>
  <si>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</si>
  <si>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</si>
  <si>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</si>
  <si>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</si>
  <si>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</si>
  <si>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</si>
  <si>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</si>
  <si>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</si>
  <si>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</si>
  <si>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</si>
  <si>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</si>
  <si>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</si>
  <si>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</si>
  <si>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</si>
  <si>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</si>
  <si>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</si>
  <si>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</si>
  <si>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</si>
  <si>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</si>
  <si>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</si>
  <si>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</si>
  <si>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</si>
  <si>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</si>
  <si>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</si>
  <si>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</si>
  <si>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</si>
  <si>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</si>
  <si>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</si>
  <si>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</si>
  <si>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</si>
  <si>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</si>
  <si>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</si>
  <si>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</si>
  <si>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</si>
  <si>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</si>
  <si>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</si>
  <si>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</si>
  <si>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</si>
  <si>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</si>
  <si>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</si>
  <si>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</si>
  <si>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</si>
  <si>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</si>
  <si>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</si>
  <si>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</si>
  <si>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</si>
  <si>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</si>
  <si>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</si>
  <si>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</si>
  <si>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</si>
  <si>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</si>
  <si>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</si>
  <si>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</si>
  <si>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</si>
  <si>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</si>
  <si>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</si>
  <si>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</si>
  <si>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</si>
  <si>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</si>
  <si>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</si>
  <si>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</si>
  <si>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</si>
  <si>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</si>
  <si>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</si>
  <si>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</si>
  <si>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</si>
  <si>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</si>
  <si>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</si>
  <si>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</si>
  <si>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</si>
  <si>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</si>
  <si>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</si>
  <si>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</si>
  <si>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</si>
  <si>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</si>
  <si>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</si>
  <si>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</si>
  <si>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</si>
  <si>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</si>
  <si>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</si>
  <si>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</si>
  <si>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</si>
  <si>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</si>
  <si>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</si>
  <si>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</si>
  <si>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</si>
  <si>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</si>
  <si>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</si>
  <si>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</si>
  <si>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</si>
  <si>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</si>
  <si>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</si>
  <si>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</si>
  <si>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</si>
  <si>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</si>
  <si>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</si>
  <si>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</si>
  <si>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</si>
  <si>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</si>
  <si>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</si>
  <si>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</si>
  <si>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</si>
  <si>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</si>
  <si>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</si>
  <si>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</si>
  <si>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</si>
  <si>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</si>
  <si>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</si>
  <si>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</si>
  <si>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</si>
  <si>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</si>
  <si>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</si>
  <si>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</si>
  <si>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</si>
  <si>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</si>
  <si>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</si>
  <si>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</si>
  <si>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</si>
  <si>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</si>
  <si>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</si>
  <si>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</si>
  <si>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</si>
  <si>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</si>
  <si>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</si>
  <si>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</si>
  <si>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</si>
  <si>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</si>
  <si>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</si>
  <si>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</si>
  <si>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</si>
  <si>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</si>
  <si>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</si>
  <si>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</si>
  <si>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</si>
  <si>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</si>
  <si>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</si>
  <si>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</si>
  <si>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</si>
  <si>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</si>
  <si>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</si>
  <si>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</si>
  <si>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</si>
  <si>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</si>
  <si>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</si>
  <si>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</si>
  <si>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</si>
  <si>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</si>
  <si>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</si>
  <si>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</si>
  <si>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</si>
  <si>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</si>
  <si>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</si>
  <si>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</si>
  <si>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</si>
  <si>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</si>
  <si>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</si>
  <si>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</si>
  <si>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</si>
  <si>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</si>
  <si>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</si>
  <si>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</si>
  <si>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</si>
  <si>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</si>
  <si>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</si>
  <si>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</si>
  <si>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</si>
  <si>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</si>
  <si>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</si>
  <si>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</si>
  <si>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</si>
  <si>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</si>
  <si>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</si>
  <si>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</si>
  <si>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</si>
  <si>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</si>
  <si>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</si>
  <si>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</si>
  <si>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</si>
  <si>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</si>
  <si>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</si>
  <si>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</si>
  <si>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</si>
  <si>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</si>
  <si>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</si>
  <si>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</si>
  <si>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</si>
  <si>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</si>
  <si>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</si>
  <si>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</si>
  <si>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</si>
  <si>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</si>
  <si>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</si>
  <si>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</si>
  <si>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</si>
  <si>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</si>
  <si>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</si>
  <si>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</si>
  <si>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</si>
  <si>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</si>
  <si>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</si>
  <si>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</si>
  <si>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</si>
  <si>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</si>
  <si>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</si>
  <si>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</si>
  <si>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</si>
  <si>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</si>
  <si>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</si>
  <si>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</si>
  <si>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</si>
  <si>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</si>
  <si>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</si>
  <si>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</si>
  <si>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</si>
  <si>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</si>
  <si>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</si>
  <si>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</si>
  <si>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</si>
  <si>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</si>
  <si>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</si>
  <si>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</si>
  <si>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</si>
  <si>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</si>
  <si>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</si>
  <si>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</si>
  <si>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</si>
  <si>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</si>
  <si>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</si>
  <si>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</si>
  <si>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</si>
  <si>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</si>
  <si>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</si>
  <si>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</si>
  <si>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</si>
  <si>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</si>
  <si>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</si>
  <si>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</si>
  <si>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</si>
  <si>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</si>
  <si>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</si>
  <si>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</si>
  <si>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</si>
  <si>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</si>
  <si>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</si>
  <si>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</si>
  <si>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</si>
  <si>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</si>
  <si>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</si>
  <si>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</si>
  <si>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</si>
  <si>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</si>
  <si>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</si>
  <si>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</si>
  <si>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</si>
  <si>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</si>
  <si>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</si>
  <si>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</si>
  <si>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</si>
  <si>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</si>
  <si>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</si>
  <si>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</si>
  <si>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</si>
  <si>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</si>
  <si>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</si>
  <si>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</si>
  <si>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</si>
  <si>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</si>
  <si>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</si>
  <si>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</si>
  <si>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</si>
  <si>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</si>
  <si>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</si>
  <si>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</si>
  <si>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</si>
  <si>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</si>
  <si>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</si>
  <si>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</si>
  <si>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</si>
  <si>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</si>
  <si>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</si>
  <si>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</si>
  <si>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</si>
  <si>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</si>
  <si>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</si>
  <si>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</si>
  <si>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</si>
  <si>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</si>
  <si>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</si>
  <si>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</si>
  <si>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</si>
  <si>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</si>
  <si>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</si>
  <si>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</si>
  <si>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</si>
  <si>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</si>
  <si>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</si>
  <si>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</si>
  <si>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</si>
  <si>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</si>
  <si>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</si>
  <si>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</si>
  <si>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</si>
  <si>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</si>
  <si>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</si>
  <si>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</si>
  <si>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</si>
  <si>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</si>
  <si>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</si>
  <si>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</si>
  <si>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</si>
  <si>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</si>
  <si>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</si>
  <si>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</si>
  <si>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</si>
  <si>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</si>
  <si>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</si>
  <si>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</si>
  <si>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</si>
  <si>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</si>
  <si>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</si>
  <si>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</si>
  <si>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</si>
  <si>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</si>
  <si>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</si>
  <si>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</si>
  <si>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</si>
  <si>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</si>
  <si>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</si>
  <si>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</si>
  <si>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</si>
  <si>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</si>
  <si>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</si>
  <si>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</si>
  <si>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</si>
  <si>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</si>
  <si>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</si>
  <si>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</si>
  <si>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</si>
  <si>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</si>
  <si>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</si>
  <si>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</si>
  <si>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</si>
  <si>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</si>
  <si>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</si>
  <si>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</si>
  <si>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</si>
  <si>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</si>
  <si>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</si>
  <si>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</si>
  <si>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</si>
  <si>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</si>
  <si>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</si>
  <si>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</si>
  <si>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</si>
  <si>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</si>
  <si>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</si>
  <si>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</si>
  <si>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</si>
  <si>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</si>
  <si>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</si>
  <si>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</si>
  <si>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</si>
  <si>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</si>
  <si>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</si>
  <si>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</si>
  <si>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</si>
  <si>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</si>
  <si>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</si>
  <si>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</si>
  <si>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</si>
  <si>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</si>
  <si>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</si>
  <si>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</si>
  <si>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</si>
  <si>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</si>
  <si>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</si>
  <si>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</si>
  <si>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</si>
  <si>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</si>
  <si>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</si>
  <si>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</si>
  <si>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</si>
  <si>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</si>
  <si>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</si>
  <si>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</si>
  <si>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</si>
  <si>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</si>
  <si>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</si>
  <si>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</si>
  <si>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</si>
  <si>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</si>
  <si>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</si>
  <si>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</si>
  <si>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</si>
  <si>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</si>
  <si>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</si>
  <si>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</si>
  <si>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</si>
  <si>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</si>
  <si>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</si>
  <si>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</si>
  <si>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</si>
  <si>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</si>
  <si>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</si>
  <si>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</si>
  <si>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</si>
  <si>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</si>
  <si>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</si>
  <si>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</si>
  <si>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</si>
  <si>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</si>
  <si>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</si>
  <si>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</si>
  <si>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</si>
  <si>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</si>
  <si>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</si>
  <si>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</si>
  <si>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</si>
  <si>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</si>
  <si>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</si>
  <si>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</si>
  <si>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</si>
  <si>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</si>
  <si>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</si>
  <si>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</si>
  <si>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</si>
  <si>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</si>
  <si>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</si>
  <si>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</si>
  <si>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</si>
  <si>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</si>
  <si>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</si>
  <si>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</si>
  <si>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</si>
  <si>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</si>
  <si>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</si>
  <si>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</si>
  <si>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</si>
  <si>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</si>
  <si>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</si>
  <si>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</si>
  <si>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</si>
  <si>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</si>
  <si>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</si>
  <si>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</si>
  <si>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</si>
  <si>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</si>
  <si>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</si>
  <si>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</si>
  <si>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</si>
  <si>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</si>
  <si>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</si>
  <si>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</si>
  <si>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</si>
  <si>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</si>
  <si>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</si>
  <si>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</si>
  <si>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</si>
  <si>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</si>
  <si>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</si>
  <si>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</si>
  <si>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</si>
  <si>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</si>
  <si>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</si>
  <si>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</si>
  <si>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</si>
  <si>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</si>
  <si>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</si>
  <si>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</si>
  <si>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</si>
  <si>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</si>
  <si>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</si>
  <si>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</si>
  <si>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</si>
  <si>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</si>
  <si>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</si>
  <si>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</si>
  <si>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</si>
  <si>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</si>
  <si>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</si>
  <si>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</si>
  <si>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</si>
  <si>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</si>
  <si>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</si>
  <si>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</si>
  <si>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</si>
  <si>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</si>
  <si>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</si>
  <si>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</si>
  <si>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</si>
  <si>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</si>
  <si>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</si>
  <si>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</si>
  <si>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</si>
  <si>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</si>
  <si>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</si>
  <si>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</si>
  <si>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</si>
  <si>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</si>
  <si>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</si>
  <si>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</si>
  <si>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</si>
  <si>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</si>
  <si>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</si>
  <si>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</si>
  <si>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</si>
  <si>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</si>
  <si>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</si>
  <si>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</si>
  <si>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</si>
  <si>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</si>
  <si>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</si>
  <si>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</si>
  <si>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</si>
  <si>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</si>
  <si>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</si>
  <si>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</si>
  <si>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</si>
  <si>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</si>
  <si>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</si>
  <si>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</si>
  <si>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</si>
  <si>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</si>
  <si>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</si>
  <si>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</si>
  <si>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</si>
  <si>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</si>
  <si>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</si>
  <si>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</si>
  <si>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</si>
  <si>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</si>
  <si>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</si>
  <si>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</si>
  <si>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</si>
  <si>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</si>
  <si>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</si>
  <si>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</si>
  <si>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</si>
  <si>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</si>
  <si>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</si>
  <si>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</si>
  <si>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</si>
  <si>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</si>
  <si>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</si>
  <si>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</si>
  <si>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</si>
  <si>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</si>
  <si>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</si>
  <si>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</si>
  <si>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</si>
  <si>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</si>
  <si>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</si>
  <si>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</si>
  <si>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</si>
  <si>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</si>
  <si>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</si>
  <si>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</si>
  <si>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</si>
  <si>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</si>
  <si>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</si>
  <si>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</si>
  <si>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</si>
  <si>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</si>
  <si>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</si>
  <si>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</si>
  <si>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</si>
  <si>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</si>
  <si>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</si>
  <si>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</si>
  <si>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</si>
  <si>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</si>
  <si>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</si>
  <si>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</si>
  <si>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</si>
  <si>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</si>
  <si>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</si>
  <si>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</si>
  <si>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</si>
  <si>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</si>
  <si>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</si>
  <si>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</si>
  <si>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</si>
  <si>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</si>
  <si>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</si>
  <si>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</si>
  <si>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</si>
  <si>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</si>
  <si>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</si>
  <si>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</si>
  <si>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</si>
  <si>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</si>
  <si>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</si>
  <si>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</si>
  <si>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</si>
  <si>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</si>
  <si>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</si>
  <si>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</si>
  <si>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</si>
  <si>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</si>
  <si>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</si>
  <si>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</si>
  <si>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</si>
  <si>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</si>
  <si>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</si>
  <si>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</si>
  <si>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</si>
  <si>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</si>
  <si>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</si>
  <si>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</si>
  <si>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</si>
  <si>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</si>
  <si>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</si>
  <si>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</si>
  <si>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</si>
  <si>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</si>
  <si>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</si>
  <si>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</si>
  <si>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</si>
  <si>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</si>
  <si>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</si>
  <si>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</si>
  <si>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</si>
  <si>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</si>
  <si>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</si>
  <si>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</si>
  <si>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</si>
  <si>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</si>
  <si>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</si>
  <si>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</si>
  <si>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</si>
  <si>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</si>
  <si>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</si>
  <si>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</si>
  <si>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</si>
  <si>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</si>
  <si>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</si>
  <si>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</si>
  <si>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</si>
  <si>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</si>
  <si>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</si>
  <si>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</si>
  <si>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</si>
  <si>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</si>
  <si>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</si>
  <si>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</si>
  <si>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</si>
  <si>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</si>
  <si>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</si>
  <si>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</si>
  <si>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</si>
  <si>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</si>
  <si>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</si>
  <si>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</si>
  <si>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</si>
  <si>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</si>
  <si>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</si>
  <si>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</si>
  <si>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</si>
  <si>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</si>
  <si>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</si>
  <si>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</si>
  <si>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</si>
  <si>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</si>
  <si>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</si>
  <si>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</si>
  <si>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</si>
  <si>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</si>
  <si>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</si>
  <si>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</si>
  <si>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</si>
  <si>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</si>
  <si>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</si>
  <si>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</si>
  <si>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</si>
  <si>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</si>
  <si>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</si>
  <si>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</si>
  <si>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</si>
  <si>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</si>
  <si>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</si>
  <si>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</si>
  <si>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</si>
  <si>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</si>
  <si>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</si>
  <si>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</si>
  <si>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</si>
  <si>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</si>
  <si>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</si>
  <si>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</si>
  <si>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</si>
  <si>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</si>
  <si>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</si>
  <si>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</si>
  <si>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</si>
  <si>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</si>
  <si>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</si>
  <si>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</si>
  <si>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</si>
  <si>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</si>
  <si>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</si>
  <si>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</si>
  <si>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</si>
  <si>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</si>
  <si>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</si>
  <si>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</si>
  <si>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</si>
  <si>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</si>
  <si>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</si>
  <si>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</si>
  <si>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</si>
  <si>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</si>
  <si>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</si>
  <si>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</si>
  <si>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</si>
  <si>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</si>
  <si>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</si>
  <si>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</si>
  <si>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</si>
  <si>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</si>
  <si>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</si>
  <si>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</si>
  <si>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</si>
  <si>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</si>
  <si>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</si>
  <si>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</si>
  <si>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</si>
  <si>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</si>
  <si>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</si>
  <si>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</si>
  <si>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</si>
  <si>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</si>
  <si>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</si>
  <si>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</si>
  <si>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</si>
  <si>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</si>
  <si>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</si>
  <si>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</si>
  <si>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</si>
  <si>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</si>
  <si>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</si>
  <si>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</si>
  <si>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</si>
  <si>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</si>
  <si>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</si>
  <si>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</si>
  <si>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</si>
  <si>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</si>
  <si>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</si>
  <si>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</si>
  <si>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</si>
  <si>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</si>
  <si>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</si>
  <si>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</si>
  <si>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</si>
  <si>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</si>
  <si>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</si>
  <si>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</si>
  <si>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</si>
  <si>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</si>
  <si>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</si>
  <si>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</si>
  <si>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</si>
  <si>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</si>
  <si>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</si>
  <si>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</si>
  <si>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</si>
  <si>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</si>
  <si>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</si>
  <si>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</si>
  <si>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</si>
  <si>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</si>
  <si>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</si>
  <si>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</si>
  <si>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</si>
  <si>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</si>
  <si>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</si>
  <si>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</si>
  <si>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</si>
  <si>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</si>
  <si>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</si>
  <si>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</si>
  <si>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</si>
  <si>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</si>
  <si>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</si>
  <si>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</si>
  <si>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</si>
  <si>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</si>
  <si>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</si>
  <si>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</si>
  <si>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</si>
  <si>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</si>
  <si>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</si>
  <si>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</si>
  <si>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</si>
  <si>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</si>
  <si>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</si>
  <si>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</si>
  <si>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</si>
  <si>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</si>
  <si>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</si>
  <si>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</si>
  <si>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</si>
  <si>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</si>
  <si>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</si>
  <si>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</si>
  <si>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</si>
  <si>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</si>
  <si>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</si>
  <si>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</si>
  <si>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</si>
  <si>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</si>
  <si>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</si>
  <si>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</si>
  <si>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</si>
  <si>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</si>
  <si>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</si>
  <si>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</si>
  <si>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</si>
  <si>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</si>
  <si>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</si>
  <si>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</si>
  <si>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</si>
  <si>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</si>
  <si>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</si>
  <si>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</si>
  <si>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</si>
  <si>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</si>
  <si>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</si>
  <si>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</si>
  <si>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</si>
  <si>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</si>
  <si>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</si>
  <si>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</si>
  <si>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</si>
  <si>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</si>
  <si>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</si>
  <si>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</si>
  <si>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</si>
  <si>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</si>
  <si>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</si>
  <si>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</si>
  <si>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</si>
  <si>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</si>
  <si>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</si>
  <si>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</si>
  <si>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</si>
  <si>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</si>
  <si>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</si>
  <si>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</si>
  <si>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</si>
  <si>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</si>
  <si>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</si>
  <si>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</si>
  <si>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</si>
  <si>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</si>
  <si>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</si>
  <si>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</si>
  <si>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</si>
  <si>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</si>
  <si>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</si>
  <si>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</si>
  <si>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</si>
  <si>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</si>
  <si>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</si>
  <si>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</si>
  <si>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</si>
  <si>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</si>
  <si>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</si>
  <si>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</si>
  <si>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</si>
  <si>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</si>
  <si>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</si>
  <si>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</si>
  <si>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</si>
  <si>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</si>
  <si>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</si>
  <si>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</si>
  <si>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</si>
  <si>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</si>
  <si>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</si>
  <si>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</si>
  <si>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</si>
  <si>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</si>
  <si>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</si>
  <si>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</si>
  <si>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</si>
  <si>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</si>
  <si>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</si>
  <si>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</si>
  <si>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</si>
  <si>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</si>
  <si>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</si>
  <si>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</si>
  <si>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</si>
  <si>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</si>
  <si>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</si>
  <si>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</si>
  <si>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</si>
  <si>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</si>
  <si>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</si>
  <si>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</si>
  <si>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</si>
  <si>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</si>
  <si>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</si>
  <si>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</si>
  <si>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</si>
  <si>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</si>
  <si>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</si>
  <si>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</si>
  <si>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</si>
  <si>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</si>
  <si>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</si>
  <si>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</si>
  <si>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</si>
  <si>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</si>
  <si>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</si>
  <si>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</si>
  <si>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</si>
  <si>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</si>
  <si>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</si>
  <si>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</si>
  <si>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</si>
  <si>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</si>
  <si>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</si>
  <si>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</si>
  <si>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</si>
  <si>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</si>
  <si>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</si>
  <si>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</si>
  <si>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</si>
  <si>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</si>
  <si>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</si>
  <si>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</si>
  <si>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</si>
  <si>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</si>
  <si>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</si>
  <si>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</si>
  <si>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</si>
  <si>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</si>
  <si>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</si>
  <si>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</si>
  <si>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</si>
  <si>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</si>
  <si>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</si>
  <si>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</si>
  <si>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</si>
  <si>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</si>
  <si>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</si>
  <si>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</si>
  <si>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</si>
  <si>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</si>
  <si>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</si>
  <si>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</si>
  <si>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</si>
  <si>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</si>
  <si>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</si>
  <si>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</si>
  <si>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</si>
  <si>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</si>
  <si>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</si>
  <si>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</si>
  <si>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</si>
  <si>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</si>
  <si>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</si>
  <si>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</si>
  <si>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</si>
  <si>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</si>
  <si>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</si>
  <si>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</si>
  <si>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</si>
  <si>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</si>
  <si>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</si>
  <si>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</si>
  <si>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</si>
  <si>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</si>
  <si>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</si>
  <si>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</si>
  <si>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</si>
  <si>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</si>
  <si>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</si>
  <si>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</si>
  <si>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</si>
  <si>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</si>
  <si>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</si>
  <si>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</si>
  <si>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</si>
  <si>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</si>
  <si>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</si>
  <si>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</si>
  <si>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</si>
  <si>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</si>
  <si>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</si>
  <si>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</si>
  <si>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</si>
  <si>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</si>
  <si>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</si>
  <si>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</si>
  <si>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</si>
  <si>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</si>
  <si>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</si>
  <si>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</si>
  <si>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</si>
  <si>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</si>
  <si>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</si>
  <si>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</si>
  <si>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</si>
  <si>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</si>
  <si>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</si>
  <si>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</si>
  <si>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</si>
  <si>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</si>
  <si>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</si>
  <si>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</si>
  <si>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</si>
  <si>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</si>
  <si>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</si>
  <si>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</si>
  <si>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</si>
  <si>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</si>
  <si>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</si>
  <si>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</si>
  <si>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</si>
  <si>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</si>
  <si>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</si>
  <si>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</si>
  <si>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</si>
  <si>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</si>
  <si>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</si>
  <si>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</si>
  <si>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</si>
  <si>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</si>
  <si>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</si>
  <si>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</si>
  <si>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</si>
  <si>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</si>
  <si>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</si>
  <si>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</si>
  <si>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</si>
  <si>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</si>
  <si>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</si>
  <si>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</si>
  <si>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</si>
  <si>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</si>
  <si>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</si>
  <si>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</si>
  <si>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</si>
  <si>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</si>
  <si>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</si>
  <si>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</si>
  <si>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</si>
  <si>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</si>
  <si>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</si>
  <si>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</si>
  <si>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</si>
  <si>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</si>
  <si>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</si>
  <si>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</si>
  <si>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</si>
  <si>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</si>
  <si>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</si>
  <si>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</si>
  <si>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</si>
  <si>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</si>
  <si>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</si>
  <si>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</si>
  <si>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</si>
  <si>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</si>
  <si>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</si>
  <si>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</si>
  <si>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</si>
  <si>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</si>
  <si>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</si>
  <si>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</si>
  <si>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</si>
  <si>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</si>
  <si>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</si>
  <si>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</si>
  <si>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</si>
  <si>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</si>
  <si>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</si>
  <si>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</si>
  <si>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</si>
  <si>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</si>
  <si>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</si>
  <si>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</si>
  <si>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</si>
  <si>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</si>
  <si>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</si>
  <si>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</si>
  <si>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</si>
  <si>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</si>
  <si>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</si>
  <si>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</si>
  <si>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</si>
  <si>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</si>
  <si>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</si>
  <si>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</si>
  <si>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</si>
  <si>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</si>
  <si>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</si>
  <si>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</si>
  <si>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</si>
  <si>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</si>
  <si>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</si>
  <si>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</si>
  <si>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</si>
  <si>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</si>
  <si>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</si>
  <si>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</si>
  <si>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</si>
  <si>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</si>
  <si>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</si>
  <si>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</si>
  <si>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</si>
  <si>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</si>
  <si>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</si>
  <si>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</si>
  <si>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</si>
  <si>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</si>
  <si>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</si>
  <si>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</si>
  <si>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</si>
  <si>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</si>
  <si>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</si>
  <si>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</si>
  <si>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</si>
  <si>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</si>
  <si>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</si>
  <si>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</si>
  <si>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</si>
  <si>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</si>
  <si>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</si>
  <si>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</si>
  <si>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</si>
  <si>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</si>
  <si>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</si>
  <si>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</si>
  <si>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</si>
  <si>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</si>
  <si>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</si>
  <si>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</si>
  <si>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</si>
  <si>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</si>
  <si>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</si>
  <si>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</si>
  <si>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</si>
  <si>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</si>
  <si>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</si>
  <si>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</si>
  <si>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</si>
  <si>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</si>
  <si>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</si>
  <si>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</si>
  <si>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</si>
  <si>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</si>
  <si>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</si>
  <si>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</si>
  <si>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</si>
  <si>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</si>
  <si>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</si>
  <si>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</si>
  <si>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</si>
  <si>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</si>
  <si>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</si>
  <si>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</si>
  <si>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</si>
  <si>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</si>
  <si>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</si>
  <si>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</si>
  <si>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</si>
  <si>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</si>
  <si>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</si>
  <si>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</si>
  <si>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</si>
  <si>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</si>
  <si>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</si>
  <si>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</si>
  <si>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</si>
  <si>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</si>
  <si>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</si>
  <si>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</si>
  <si>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</si>
  <si>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</si>
  <si>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</si>
  <si>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</si>
  <si>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</si>
  <si>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</si>
  <si>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</si>
  <si>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</si>
  <si>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</si>
  <si>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</si>
  <si>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</si>
  <si>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</si>
  <si>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</si>
  <si>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</si>
  <si>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</si>
  <si>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</si>
  <si>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</si>
  <si>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</si>
  <si>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</si>
  <si>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</si>
  <si>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</si>
  <si>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</si>
  <si>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</si>
  <si>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</si>
  <si>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</si>
  <si>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</si>
  <si>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</si>
  <si>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</si>
  <si>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</si>
  <si>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</si>
  <si>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</si>
  <si>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</si>
  <si>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</si>
  <si>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</si>
  <si>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</si>
  <si>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</si>
  <si>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</si>
  <si>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</si>
  <si>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</si>
  <si>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</si>
  <si>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</si>
  <si>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</si>
  <si>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</si>
  <si>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</si>
  <si>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</si>
  <si>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</si>
  <si>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</si>
  <si>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</si>
  <si>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</si>
  <si>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</si>
  <si>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</si>
  <si>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</si>
  <si>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</si>
  <si>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</si>
  <si>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</si>
  <si>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</si>
  <si>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</si>
  <si>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</si>
  <si>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</si>
  <si>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</si>
  <si>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</si>
  <si>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</si>
  <si>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</si>
  <si>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</si>
  <si>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</si>
  <si>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</si>
  <si>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</si>
  <si>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</si>
  <si>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</si>
  <si>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</si>
  <si>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</si>
  <si>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</si>
  <si>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</si>
  <si>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</si>
  <si>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</si>
  <si>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</si>
  <si>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</si>
  <si>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</si>
  <si>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</si>
  <si>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</si>
  <si>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</si>
  <si>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</si>
  <si>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</si>
  <si>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</si>
  <si>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</si>
  <si>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</si>
  <si>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</si>
  <si>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</si>
  <si>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</si>
  <si>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</si>
  <si>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</si>
  <si>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</si>
  <si>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</si>
  <si>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</si>
  <si>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</si>
  <si>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</si>
  <si>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</si>
  <si>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</si>
  <si>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</si>
  <si>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</si>
  <si>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</si>
  <si>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</si>
  <si>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</si>
  <si>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</si>
  <si>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</si>
  <si>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</si>
  <si>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</si>
  <si>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</si>
  <si>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</si>
  <si>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</si>
  <si>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</si>
  <si>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</si>
  <si>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</si>
  <si>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</si>
  <si>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</si>
  <si>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</si>
  <si>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</si>
  <si>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</si>
  <si>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</si>
  <si>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</si>
  <si>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</si>
  <si>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</si>
  <si>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</si>
  <si>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</si>
  <si>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</si>
  <si>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</si>
  <si>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</si>
  <si>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</si>
  <si>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</si>
  <si>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</si>
  <si>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</si>
  <si>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</si>
  <si>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</si>
  <si>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</si>
  <si>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</si>
  <si>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</si>
  <si>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</si>
  <si>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</si>
  <si>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</si>
  <si>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</si>
  <si>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</si>
  <si>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</si>
  <si>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</si>
  <si>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</si>
  <si>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</si>
  <si>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</si>
  <si>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</si>
  <si>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</si>
  <si>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</si>
  <si>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</si>
  <si>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</si>
  <si>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</si>
  <si>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</si>
  <si>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</si>
  <si>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</si>
  <si>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</si>
  <si>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</si>
  <si>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</si>
  <si>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</si>
  <si>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</si>
  <si>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</si>
  <si>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</si>
  <si>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</si>
  <si>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</si>
  <si>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</si>
  <si>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</si>
  <si>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</si>
  <si>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</si>
  <si>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</si>
  <si>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</si>
  <si>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</si>
  <si>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</si>
  <si>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</si>
  <si>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</si>
  <si>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</si>
  <si>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</si>
  <si>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</si>
  <si>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</si>
  <si>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</si>
  <si>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</si>
  <si>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</si>
  <si>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</si>
  <si>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</si>
  <si>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</si>
  <si>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</si>
  <si>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</si>
  <si>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</si>
  <si>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</si>
  <si>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</si>
  <si>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</si>
  <si>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</si>
  <si>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</si>
  <si>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</si>
  <si>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</si>
  <si>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</si>
  <si>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</si>
  <si>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</si>
  <si>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</si>
  <si>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</si>
  <si>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</si>
  <si>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</si>
  <si>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</si>
  <si>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</si>
  <si>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</si>
  <si>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</si>
  <si>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</si>
  <si>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</si>
  <si>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</si>
  <si>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</si>
  <si>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</si>
  <si>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</si>
  <si>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</si>
  <si>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</si>
  <si>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</si>
  <si>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</si>
  <si>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</si>
  <si>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</si>
  <si>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</si>
  <si>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</si>
  <si>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</si>
  <si>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</si>
  <si>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</si>
  <si>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</si>
  <si>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</si>
  <si>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</si>
  <si>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</si>
  <si>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</si>
  <si>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</si>
  <si>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</si>
  <si>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</si>
  <si>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</si>
  <si>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</si>
  <si>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</si>
  <si>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</si>
  <si>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</si>
  <si>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</si>
  <si>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</si>
  <si>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</si>
  <si>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</si>
  <si>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</si>
  <si>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</si>
  <si>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</si>
  <si>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</si>
  <si>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</si>
  <si>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</si>
  <si>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</si>
  <si>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</si>
  <si>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</si>
  <si>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</si>
  <si>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</si>
  <si>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</si>
  <si>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</si>
  <si>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</si>
  <si>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</si>
  <si>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</si>
  <si>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</si>
  <si>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</si>
  <si>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</si>
  <si>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</si>
  <si>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</si>
  <si>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</si>
  <si>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</si>
  <si>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</si>
  <si>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</si>
  <si>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</si>
  <si>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</si>
  <si>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</si>
  <si>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</si>
  <si>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</si>
  <si>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</si>
  <si>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</si>
  <si>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</si>
  <si>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</si>
  <si>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</si>
  <si>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</si>
  <si>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</si>
  <si>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</si>
  <si>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</si>
  <si>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</si>
  <si>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</si>
  <si>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</si>
  <si>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</si>
  <si>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</si>
  <si>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</si>
  <si>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</si>
  <si>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</si>
  <si>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</si>
  <si>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</si>
  <si>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</si>
  <si>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</si>
  <si>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</si>
  <si>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</si>
  <si>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</si>
  <si>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</si>
  <si>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</si>
  <si>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</si>
  <si>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</si>
  <si>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</si>
  <si>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</si>
  <si>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</si>
  <si>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</si>
  <si>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</si>
  <si>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</si>
  <si>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</si>
  <si>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</si>
  <si>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</si>
  <si>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</si>
  <si>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</si>
  <si>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</si>
  <si>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</si>
  <si>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</si>
  <si>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</si>
  <si>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</si>
  <si>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</si>
  <si>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</si>
  <si>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</si>
  <si>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</si>
  <si>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</si>
  <si>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</si>
  <si>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</si>
  <si>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</si>
  <si>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</si>
  <si>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</si>
  <si>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</si>
  <si>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</si>
  <si>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</si>
  <si>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</si>
  <si>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</si>
  <si>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</si>
  <si>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</si>
  <si>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</si>
  <si>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</si>
  <si>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</si>
  <si>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</si>
  <si>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</si>
  <si>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</si>
  <si>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</si>
  <si>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</si>
  <si>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</si>
  <si>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</si>
  <si>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</si>
  <si>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</si>
  <si>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</si>
  <si>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</si>
  <si>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</si>
  <si>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</si>
  <si>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</si>
  <si>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</si>
  <si>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</si>
  <si>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</si>
  <si>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</si>
  <si>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</si>
  <si>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</si>
  <si>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</si>
  <si>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</si>
  <si>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</si>
  <si>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</si>
  <si>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</si>
  <si>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</si>
  <si>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</si>
  <si>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</si>
  <si>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</si>
  <si>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</si>
  <si>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</si>
  <si>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</si>
  <si>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</si>
  <si>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</si>
  <si>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</si>
  <si>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</si>
  <si>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</si>
  <si>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</si>
  <si>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</si>
  <si>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</si>
  <si>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</si>
  <si>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</si>
  <si>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</si>
  <si>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</si>
  <si>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</si>
  <si>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</si>
  <si>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</si>
  <si>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</si>
  <si>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</si>
  <si>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</si>
  <si>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</si>
  <si>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</si>
  <si>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</si>
  <si>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</si>
  <si>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</si>
  <si>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</si>
  <si>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</si>
  <si>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</si>
  <si>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</si>
  <si>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</si>
  <si>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</si>
  <si>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</si>
  <si>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</si>
  <si>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</si>
  <si>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</si>
  <si>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</si>
  <si>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</si>
  <si>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</si>
  <si>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</si>
  <si>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</si>
  <si>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</si>
  <si>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</si>
  <si>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</si>
  <si>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</si>
  <si>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</si>
  <si>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</si>
  <si>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</si>
  <si>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</si>
  <si>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</si>
  <si>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</si>
  <si>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</si>
  <si>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</si>
  <si>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</si>
  <si>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</si>
  <si>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</si>
  <si>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</si>
  <si>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</si>
  <si>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</si>
  <si>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</si>
  <si>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</si>
  <si>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</si>
  <si>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</si>
  <si>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</si>
  <si>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</si>
  <si>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</si>
  <si>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</si>
  <si>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</si>
  <si>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</si>
  <si>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</si>
  <si>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</si>
  <si>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</si>
  <si>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</si>
  <si>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</si>
  <si>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</si>
  <si>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</si>
  <si>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</si>
  <si>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</si>
  <si>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</si>
  <si>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</si>
  <si>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</si>
  <si>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</si>
  <si>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</si>
  <si>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</si>
  <si>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</si>
  <si>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</si>
  <si>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</si>
  <si>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</si>
  <si>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</si>
  <si>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</si>
  <si>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</si>
  <si>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</si>
  <si>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</si>
  <si>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</si>
  <si>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</si>
  <si>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</si>
  <si>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</si>
  <si>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</si>
  <si>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</si>
  <si>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</si>
  <si>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</si>
  <si>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</si>
  <si>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</si>
  <si>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</si>
  <si>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</si>
  <si>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</si>
  <si>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</si>
  <si>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</si>
  <si>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</si>
  <si>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</si>
  <si>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</si>
  <si>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</si>
  <si>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</si>
  <si>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</si>
  <si>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</si>
  <si>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</si>
  <si>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</si>
  <si>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</si>
  <si>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</si>
  <si>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</si>
  <si>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</si>
  <si>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</si>
  <si>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</si>
  <si>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</si>
  <si>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</si>
  <si>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</si>
  <si>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</si>
  <si>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</si>
  <si>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</si>
  <si>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</si>
  <si>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</si>
  <si>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</si>
  <si>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</si>
  <si>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</si>
  <si>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</si>
  <si>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</si>
  <si>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</si>
  <si>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</si>
  <si>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</si>
  <si>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</si>
  <si>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</si>
  <si>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</si>
  <si>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</si>
  <si>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</si>
  <si>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</si>
  <si>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</si>
  <si>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</si>
  <si>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</si>
  <si>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</si>
  <si>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</si>
  <si>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</si>
  <si>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</si>
  <si>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</si>
  <si>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</si>
  <si>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</si>
  <si>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</si>
  <si>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</si>
  <si>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</si>
  <si>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</si>
  <si>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</si>
  <si>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</si>
  <si>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</si>
  <si>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</si>
  <si>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</si>
  <si>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</si>
  <si>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</si>
  <si>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</si>
  <si>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</si>
  <si>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</si>
  <si>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</si>
  <si>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</si>
  <si>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</si>
  <si>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</si>
  <si>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</si>
  <si>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</si>
  <si>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</si>
  <si>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</si>
  <si>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</si>
  <si>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</si>
  <si>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</si>
  <si>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</si>
  <si>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</si>
  <si>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</si>
  <si>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</si>
  <si>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</si>
  <si>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</si>
  <si>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</si>
  <si>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</si>
  <si>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</si>
  <si>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</si>
  <si>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</si>
  <si>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</si>
  <si>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</si>
  <si>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</si>
  <si>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</si>
  <si>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</si>
  <si>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</si>
  <si>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</si>
  <si>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</si>
  <si>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</si>
  <si>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</si>
  <si>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</si>
  <si>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</si>
  <si>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</si>
  <si>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</si>
  <si>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</si>
  <si>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</si>
  <si>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</si>
  <si>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</si>
  <si>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</si>
  <si>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</si>
  <si>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</si>
  <si>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</si>
  <si>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</si>
  <si>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</si>
  <si>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</si>
  <si>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</si>
  <si>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</si>
  <si>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</si>
  <si>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</si>
  <si>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</si>
  <si>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</si>
  <si>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</si>
  <si>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</si>
  <si>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</si>
  <si>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</si>
  <si>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</si>
  <si>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</si>
  <si>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</si>
  <si>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</si>
  <si>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</si>
  <si>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</si>
  <si>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</si>
  <si>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</si>
  <si>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</si>
  <si>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</si>
  <si>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</si>
  <si>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</si>
  <si>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</si>
  <si>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</si>
  <si>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</si>
  <si>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</si>
  <si>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</si>
  <si>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</si>
  <si>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</si>
  <si>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</si>
  <si>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</si>
  <si>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</si>
  <si>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</si>
  <si>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</si>
  <si>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</si>
  <si>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</si>
  <si>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</si>
  <si>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</si>
  <si>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</si>
  <si>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</si>
  <si>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</si>
  <si>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</si>
  <si>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</si>
  <si>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</si>
  <si>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</si>
  <si>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</si>
  <si>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</si>
  <si>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</si>
  <si>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</si>
  <si>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</si>
  <si>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</si>
  <si>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</si>
  <si>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</si>
  <si>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</si>
  <si>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</si>
  <si>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</si>
  <si>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</si>
  <si>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</si>
  <si>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</si>
  <si>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</si>
  <si>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</si>
  <si>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</si>
  <si>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</si>
  <si>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</si>
  <si>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</si>
  <si>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</si>
  <si>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</si>
  <si>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</si>
  <si>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</si>
  <si>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</si>
  <si>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</si>
  <si>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</si>
  <si>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</si>
  <si>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</si>
  <si>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</si>
  <si>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</si>
  <si>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</si>
  <si>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</si>
  <si>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</si>
  <si>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</si>
  <si>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</si>
  <si>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</si>
  <si>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</si>
  <si>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</si>
  <si>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</si>
  <si>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</si>
  <si>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</si>
  <si>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</si>
  <si>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</si>
  <si>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</si>
  <si>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</si>
  <si>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</si>
  <si>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</si>
  <si>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</si>
  <si>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</si>
  <si>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</si>
  <si>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</si>
  <si>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</si>
  <si>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</si>
  <si>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</si>
  <si>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</si>
  <si>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</si>
  <si>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</si>
  <si>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</si>
  <si>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</si>
  <si>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</si>
  <si>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</si>
  <si>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</si>
  <si>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</si>
  <si>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</si>
  <si>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</si>
  <si>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</si>
  <si>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</si>
  <si>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</si>
  <si>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</si>
  <si>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</si>
  <si>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</si>
  <si>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</si>
  <si>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</si>
  <si>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</si>
  <si>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</si>
  <si>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</si>
  <si>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</si>
  <si>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</si>
  <si>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</si>
  <si>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</si>
  <si>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</si>
  <si>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</si>
  <si>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</si>
  <si>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</si>
  <si>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</si>
  <si>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</si>
  <si>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</si>
  <si>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</si>
  <si>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</si>
  <si>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</si>
  <si>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</si>
  <si>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</si>
  <si>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</si>
  <si>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</si>
  <si>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</si>
  <si>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</si>
  <si>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</si>
  <si>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</si>
  <si>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</si>
  <si>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</si>
  <si>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</si>
  <si>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</si>
  <si>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</si>
  <si>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</si>
  <si>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</si>
  <si>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</si>
  <si>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</si>
  <si>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</si>
  <si>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</si>
  <si>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</si>
  <si>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</si>
  <si>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</si>
  <si>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</si>
  <si>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</si>
  <si>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</si>
  <si>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</si>
  <si>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</si>
  <si>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</si>
  <si>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</si>
  <si>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</si>
  <si>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</si>
  <si>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</si>
  <si>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</si>
  <si>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</si>
  <si>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</si>
  <si>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</si>
  <si>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</si>
  <si>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</si>
  <si>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</si>
  <si>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</si>
  <si>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</si>
  <si>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</si>
  <si>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</si>
  <si>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</si>
  <si>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</si>
  <si>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</si>
  <si>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</si>
  <si>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</si>
  <si>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</si>
  <si>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</si>
  <si>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</si>
  <si>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</si>
  <si>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</si>
  <si>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</si>
  <si>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</si>
  <si>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</si>
  <si>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</si>
  <si>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</si>
  <si>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</si>
  <si>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</si>
  <si>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</si>
  <si>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</si>
  <si>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</si>
  <si>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</si>
  <si>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</si>
  <si>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</si>
  <si>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</si>
  <si>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</si>
  <si>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</si>
  <si>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</si>
  <si>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</si>
  <si>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</si>
  <si>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</si>
  <si>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</si>
  <si>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</si>
  <si>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</si>
  <si>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</si>
  <si>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</si>
  <si>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</si>
  <si>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</si>
  <si>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</si>
  <si>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</si>
  <si>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</si>
  <si>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</si>
  <si>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</si>
  <si>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</si>
  <si>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</si>
  <si>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</si>
  <si>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</si>
  <si>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</si>
  <si>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</si>
  <si>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</si>
  <si>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</si>
  <si>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</si>
  <si>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</si>
  <si>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</si>
  <si>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</si>
  <si>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</si>
  <si>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</si>
  <si>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</si>
  <si>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</si>
  <si>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</si>
  <si>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</si>
  <si>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</si>
  <si>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</si>
  <si>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</si>
  <si>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</si>
  <si>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</si>
  <si>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</si>
  <si>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</si>
  <si>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</si>
  <si>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</si>
  <si>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</si>
  <si>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</si>
  <si>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</si>
  <si>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</si>
  <si>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</si>
  <si>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</si>
  <si>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</si>
  <si>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&lt;1000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</si>
  <si>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</si>
  <si>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</si>
  <si>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</si>
  <si>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</si>
  <si>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</si>
  <si>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</si>
  <si>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</si>
  <si>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</si>
  <si>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</si>
  <si>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</si>
  <si>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&gt;=50000</t>
  </si>
  <si>
    <t>Number Canceled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</si>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</sst>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16" fillId="0" borderId="0" xfId="0" applyFont="1"/>
    <xf numFmtId="9" fontId="0" fillId="0" borderId="0" xfId="42" applyFont="1"/>
    <xf numFmtId="9" fontId="1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Table" Target="pivotTables/pivotTabl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[excel_challenge.xlsx]outcome_cat!PivotTable1</c:name>
    <c:fmtId val="0"/>
  </c:pivotSource>
  <c:chart>
    <c:autoTitleDeleted val="1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outcome_cat!$B$3:$B$4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outcome_cat!$A$5:$A$14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B-4CAE-B5AC-3A5C15DC9488}"/>
            </c:ext>
          </c:extLst>
        </c:ser>
        <c:ser>
          <c:idx val="1"/>
          <c:order val="1"/>
          <c:tx>
            <c:strRef>
              <c:f>outcome_cat!$C$3:$C$4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outcome_cat!$A$5:$A$14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B-4CAE-B5AC-3A5C15DC9488}"/>
            </c:ext>
          </c:extLst>
        </c:ser>
        <c:ser>
          <c:idx val="2"/>
          <c:order val="2"/>
          <c:tx>
            <c:strRef>
              <c:f>outcome_cat!$D$3:$D$4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outcome_cat!$A$5:$A$14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B-4CAE-B5AC-3A5C15DC9488}"/>
            </c:ext>
          </c:extLst>
        </c:ser>
        <c:ser>
          <c:idx val="3"/>
          <c:order val="3"/>
          <c:tx>
            <c:strRef>
              <c:f>outcome_cat!$E$3:$E$4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outcome_cat!$A$5:$A$14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outcome_cat!$E$5:$E$14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B-4CAE-B5AC-3A5C15DC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5347744"/>
        <c:axId val="606761328"/>
      </c:barChart>
      <c:catAx>
        <c:axId val="9253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61328"/>
        <c:crosses val="autoZero"/>
        <c:auto val="0"/>
        <c:lblAlgn val="ctr"/>
        <c:lblOffset val="100"/>
        <c:tickLblSkip val="1"/>
        <c:noMultiLvlLbl val="0"/>
      </c:catAx>
      <c:valAx>
        <c:axId val="6067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>
              <a:alpha val="96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[excel_challenge.xlsx]outcome_subcat!PivotTable2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outcome_subcat!$A$6:$A$30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outcome_subcat!$B$6:$B$30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5-45AA-8C07-B553814E1F54}"/>
            </c:ext>
          </c:extLst>
        </c:ser>
        <c:ser>
          <c:idx val="1"/>
          <c:order val="1"/>
          <c:tx>
            <c:strRef>
              <c:f>outcome_subcat!$C$4:$C$5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outcome_subcat!$A$6:$A$30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outcome_subcat!$C$6:$C$30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5-45AA-8C07-B553814E1F54}"/>
            </c:ext>
          </c:extLst>
        </c:ser>
        <c:ser>
          <c:idx val="2"/>
          <c:order val="2"/>
          <c:tx>
            <c:strRef>
              <c:f>outcome_subcat!$D$4:$D$5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outcome_subcat!$A$6:$A$30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outcome_subcat!$D$6:$D$30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5-45AA-8C07-B553814E1F54}"/>
            </c:ext>
          </c:extLst>
        </c:ser>
        <c:ser>
          <c:idx val="3"/>
          <c:order val="3"/>
          <c:tx>
            <c:strRef>
              <c:f>outcome_subcat!$E$4:$E$5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outcome_subcat!$A$6:$A$30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outcome_subcat!$E$6:$E$30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5-45AA-8C07-B553814E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8126016"/>
        <c:axId val="616320176"/>
      </c:barChart>
      <c:catAx>
        <c:axId val="9281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0176"/>
        <c:crosses val="autoZero"/>
        <c:auto val="1"/>
        <c:lblAlgn val="ctr"/>
        <c:lblOffset val="100"/>
        <c:noMultiLvlLbl val="0"/>
      </c:catAx>
      <c:valAx>
        <c:axId val="6163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>
                <a:alpha val="95000"/>
              </a:srgbClr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>
                <a:alpha val="96000"/>
              </a:srgbClr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74D-4C11-847D-BA435B183CBD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95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574D-4C11-847D-BA435B183CBD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9">
                <c:v>1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574D-4C11-847D-BA435B183CBD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74D-4C11-847D-BA435B183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580624"/>
        <c:axId val="770536960"/>
      </c:lineChart>
      <c:catAx>
        <c:axId val="815580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369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70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806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[excel_challenge.xlsx]PivotChartTable1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2-4FC4-89ED-A7912F8FB606}"/>
            </c:ext>
          </c:extLst>
        </c:ser>
        <c:ser>
          <c:idx val="5"/>
          <c:order val="5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12-4FC4-89ED-A7912F8FB606}"/>
            </c:ext>
          </c:extLst>
        </c:ser>
        <c:ser>
          <c:idx val="6"/>
          <c:order val="6"/>
          <c:tx>
            <c:strRef>
              <c:f>goal!$H$1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&gt;=50000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12-4FC4-89ED-A7912F8FB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008896"/>
        <c:axId val="421223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12-4FC4-89ED-A7912F8FB6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12-4FC4-89ED-A7912F8FB6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12-4FC4-89ED-A7912F8FB6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&gt;=50000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12-4FC4-89ED-A7912F8FB606}"/>
                  </c:ext>
                </c:extLst>
              </c15:ser>
            </c15:filteredLineSeries>
          </c:ext>
        </c:extLst>
      </c:lineChart>
      <c:catAx>
        <c:axId val="13550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23584"/>
        <c:crosses val="autoZero"/>
        <c:auto val="1"/>
        <c:lblAlgn val="ctr"/>
        <c:lblOffset val="100"/>
        <c:noMultiLvlLbl val="0"/>
      </c:catAx>
      <c:valAx>
        <c:axId val="4212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0</xdr:row>
      <xdr:rowOff>19050</xdr:rowOff>
    </xdr:from>
    <xdr:to>
      <xdr:col>16</xdr:col>
      <xdr:colOff>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13391-66FA-2D7C-9326-12F6D17C7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282574</xdr:colOff>
      <xdr:row>5</xdr:row>
      <xdr:rowOff>92075</xdr:rowOff>
    </xdr:from>
    <xdr:to>
      <xdr:col>18</xdr:col>
      <xdr:colOff>19050</xdr:colOff>
      <xdr:row>26</xdr:row>
      <xdr:rowOff>82551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A5EB3-6F54-840E-D988-702E89CD9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3</xdr:row>
      <xdr:rowOff>6350</xdr:rowOff>
    </xdr:from>
    <xdr:to>
      <xdr:col>12</xdr:col>
      <xdr:colOff>19050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DC2CD-22D9-2C0E-8889-46E52B944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171450</xdr:rowOff>
    </xdr:from>
    <xdr:to>
      <xdr:col>7</xdr:col>
      <xdr:colOff>1409700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F5E0A-76DC-23C9-8158-DB1A440D2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est" refreshedDate="45174.502925115739" createdVersion="8" refreshedVersion="8" minRefreshableVersion="3" recordCount="1000" xr:uid="{716DBB65-0DBA-4215-864E-A2B588B6C68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orest" refreshedDate="45174.549637384262" backgroundQuery="1" createdVersion="8" refreshedVersion="8" minRefreshableVersion="3" recordCount="0" supportSubquery="1" supportAdvancedDrill="1" xr:uid="{18508B0A-D49F-4FF3-92D9-636D6B538080}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orest" refreshedDate="45174.557597916668" backgroundQuery="1" createdVersion="8" refreshedVersion="8" minRefreshableVersion="3" recordCount="0" supportSubquery="1" supportAdvancedDrill="1" xr:uid="{7227BE1F-E710-4AE8-B50E-A6C8EA000A3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770371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0CF01-0E52-4D55-8E0D-E800FF581DE1}" name="PivotChar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Range].[Parent Category].[All]" cap="All"/>
    <pageField fld="0" hier="20" name="[Range].[Date Created Conversion (Year)].[All]" cap="All"/>
  </pageFields>
  <dataFields count="1">
    <dataField name="Count of outcom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5" cacheId="77037138">
        <x15:pivotRow count="5">
          <x15:c>
            <x15:v>6</x15:v>
          </x15:c>
          <x15:c>
            <x15:v>36</x15:v>
          </x15:c>
          <x15:c>
            <x15:v>1</x15:v>
          </x15:c>
          <x15:c>
            <x15:v>49</x15:v>
          </x15:c>
          <x15:c>
            <x15:v>92</x15:v>
          </x15:c>
        </x15:pivotRow>
        <x15:pivotRow count="5">
          <x15:c>
            <x15:v>7</x15:v>
          </x15:c>
          <x15:c>
            <x15:v>28</x15:v>
          </x15:c>
          <x15:c t="e">
            <x15:v/>
          </x15:c>
          <x15:c>
            <x15:v>44</x15:v>
          </x15:c>
          <x15:c>
            <x15:v>79</x15:v>
          </x15:c>
        </x15:pivotRow>
        <x15:pivotRow count="5">
          <x15:c>
            <x15:v>4</x15:v>
          </x15:c>
          <x15:c>
            <x15:v>33</x15:v>
          </x15:c>
          <x15:c t="e">
            <x15:v/>
          </x15:c>
          <x15:c>
            <x15:v>49</x15:v>
          </x15:c>
          <x15:c>
            <x15:v>86</x15:v>
          </x15:c>
        </x15:pivotRow>
        <x15:pivotRow count="5">
          <x15:c>
            <x15:v>1</x15:v>
          </x15:c>
          <x15:c>
            <x15:v>30</x15:v>
          </x15:c>
          <x15:c>
            <x15:v>1</x15:v>
          </x15:c>
          <x15:c>
            <x15:v>46</x15:v>
          </x15:c>
          <x15:c>
            <x15:v>78</x15:v>
          </x15:c>
        </x15:pivotRow>
        <x15:pivotRow count="5">
          <x15:c>
            <x15:v>3</x15:v>
          </x15:c>
          <x15:c>
            <x15:v>35</x15:v>
          </x15:c>
          <x15:c>
            <x15:v>2</x15:v>
          </x15:c>
          <x15:c>
            <x15:v>46</x15:v>
          </x15:c>
          <x15:c>
            <x15:v>86</x15:v>
          </x15:c>
        </x15:pivotRow>
        <x15:pivotRow count="5">
          <x15:c>
            <x15:v>3</x15:v>
          </x15:c>
          <x15:c>
            <x15:v>28</x15:v>
          </x15:c>
          <x15:c>
            <x15:v>1</x15:v>
          </x15:c>
          <x15:c>
            <x15:v>55</x15:v>
          </x15:c>
          <x15:c>
            <x15:v>87</x15:v>
          </x15:c>
        </x15:pivotRow>
        <x15:pivotRow count="5">
          <x15:c>
            <x15:v>4</x15:v>
          </x15:c>
          <x15:c>
            <x15:v>31</x15:v>
          </x15:c>
          <x15:c>
            <x15:v>1</x15:v>
          </x15:c>
          <x15:c>
            <x15:v>58</x15:v>
          </x15:c>
          <x15:c>
            <x15:v>94</x15:v>
          </x15:c>
        </x15:pivotRow>
        <x15:pivotRow count="5">
          <x15:c>
            <x15:v>8</x15:v>
          </x15:c>
          <x15:c>
            <x15:v>35</x15:v>
          </x15:c>
          <x15:c>
            <x15:v>1</x15:v>
          </x15:c>
          <x15:c>
            <x15:v>41</x15:v>
          </x15:c>
          <x15:c>
            <x15:v>85</x15:v>
          </x15:c>
        </x15:pivotRow>
        <x15:pivotRow count="5">
          <x15:c>
            <x15:v>5</x15:v>
          </x15:c>
          <x15:c>
            <x15:v>23</x15:v>
          </x15:c>
          <x15:c t="e">
            <x15:v/>
          </x15:c>
          <x15:c>
            <x15:v>45</x15:v>
          </x15:c>
          <x15:c>
            <x15:v>73</x15:v>
          </x15:c>
        </x15:pivotRow>
        <x15:pivotRow count="5">
          <x15:c>
            <x15:v>6</x15:v>
          </x15:c>
          <x15:c>
            <x15:v>26</x15:v>
          </x15:c>
          <x15:c>
            <x15:v>1</x15:v>
          </x15:c>
          <x15:c>
            <x15:v>45</x15:v>
          </x15:c>
          <x15:c>
            <x15:v>78</x15:v>
          </x15:c>
        </x15:pivotRow>
        <x15:pivotRow count="5">
          <x15:c>
            <x15:v>3</x15:v>
          </x15:c>
          <x15:c>
            <x15:v>27</x15:v>
          </x15:c>
          <x15:c>
            <x15:v>3</x15:v>
          </x15:c>
          <x15:c>
            <x15:v>45</x15:v>
          </x15:c>
          <x15:c>
            <x15:v>78</x15:v>
          </x15:c>
        </x15:pivotRow>
        <x15:pivotRow count="5">
          <x15:c>
            <x15:v>7</x15:v>
          </x15:c>
          <x15:c>
            <x15:v>32</x15:v>
          </x15:c>
          <x15:c>
            <x15:v>3</x15:v>
          </x15:c>
          <x15:c>
            <x15:v>42</x15:v>
          </x15:c>
          <x15:c>
            <x15:v>84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30E39-999C-45CD-AEA3-513B631E28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E6AA5-84BB-457C-85A5-F9180E0CA2F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DC298-9000-49C9-AB1F-EE86E1385F14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0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1003" sqref="C100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0.6640625" style="4"/>
    <col min="8" max="8" width="13" bestFit="1" customWidth="1"/>
    <col min="9" max="9" width="13" style="4" customWidth="1"/>
    <col min="12" max="13" width="11.1640625" bestFit="1" customWidth="1"/>
    <col min="14" max="14" width="24.08203125" style="7" customWidth="1"/>
    <col min="15" max="15" width="20.58203125" style="8" customWidth="1"/>
    <col min="18" max="18" width="28" bestFit="1" customWidth="1"/>
    <col min="19" max="19" width="16.1640625" style="4" customWidth="1"/>
    <col min="20" max="20" width="16.6640625" style="4" customWidth="1"/>
  </cols>
  <sheetData>
    <row r="1" spans="1:20" s="1" customFormat="1" ht="3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2029</v>
      </c>
      <c r="G1" s="1" t="s">
        <v>4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2" t="s">
        <v>2031</v>
      </c>
      <c r="T1" s="2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ROUND(E2/D2*100, 0)</f>
        <v>0</v>
      </c>
      <c r="G2" t="s">
        <v>14</v>
      </c>
      <c r="H2">
        <v>0</v>
      </c>
      <c r="I2" s="4">
        <f>0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s="4" t="s">
        <v>2033</v>
      </c>
      <c r="T2" s="4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ROUND(E3/D3*100, 0)</f>
        <v>1040</v>
      </c>
      <c r="G3" t="s">
        <v>20</v>
      </c>
      <c r="H3">
        <v>158</v>
      </c>
      <c r="I3" s="4">
        <f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s="4" t="s">
        <v>2035</v>
      </c>
      <c r="T3" s="4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ROUND(E4/D4*100, 0)</f>
        <v>131</v>
      </c>
      <c r="G4" t="s">
        <v>20</v>
      </c>
      <c r="H4">
        <v>1425</v>
      </c>
      <c r="I4" s="4">
        <f t="shared" ref="I4:I67" si="3">ROUND(E4/H4, 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s="4" t="s">
        <v>2037</v>
      </c>
      <c r="T4" s="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59</v>
      </c>
      <c r="G5" t="s">
        <v>14</v>
      </c>
      <c r="H5">
        <v>24</v>
      </c>
      <c r="I5" s="4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s="4" t="s">
        <v>2035</v>
      </c>
      <c r="T5" s="4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69</v>
      </c>
      <c r="G6" t="s">
        <v>14</v>
      </c>
      <c r="H6">
        <v>53</v>
      </c>
      <c r="I6" s="4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s="4" t="s">
        <v>2039</v>
      </c>
      <c r="T6" s="4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174</v>
      </c>
      <c r="G7" t="s">
        <v>20</v>
      </c>
      <c r="H7">
        <v>174</v>
      </c>
      <c r="I7" s="4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s="4" t="s">
        <v>2039</v>
      </c>
      <c r="T7" s="4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21</v>
      </c>
      <c r="G8" t="s">
        <v>14</v>
      </c>
      <c r="H8">
        <v>18</v>
      </c>
      <c r="I8" s="4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s="4" t="s">
        <v>2041</v>
      </c>
      <c r="T8" s="4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328</v>
      </c>
      <c r="G9" t="s">
        <v>20</v>
      </c>
      <c r="H9">
        <v>227</v>
      </c>
      <c r="I9" s="4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s="4" t="s">
        <v>2039</v>
      </c>
      <c r="T9" s="4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20</v>
      </c>
      <c r="G10" t="s">
        <v>47</v>
      </c>
      <c r="H10">
        <v>708</v>
      </c>
      <c r="I10" s="4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s="4" t="s">
        <v>2039</v>
      </c>
      <c r="T10" s="4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52</v>
      </c>
      <c r="G11" t="s">
        <v>14</v>
      </c>
      <c r="H11">
        <v>44</v>
      </c>
      <c r="I11" s="4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s="4" t="s">
        <v>2035</v>
      </c>
      <c r="T11" s="4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266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s="4" t="s">
        <v>2041</v>
      </c>
      <c r="T12" s="4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48</v>
      </c>
      <c r="G13" t="s">
        <v>14</v>
      </c>
      <c r="H13">
        <v>27</v>
      </c>
      <c r="I13" s="4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s="4" t="s">
        <v>2039</v>
      </c>
      <c r="T13" s="4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89</v>
      </c>
      <c r="G14" t="s">
        <v>14</v>
      </c>
      <c r="H14">
        <v>55</v>
      </c>
      <c r="I14" s="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s="4" t="s">
        <v>2041</v>
      </c>
      <c r="T14" s="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245</v>
      </c>
      <c r="G15" t="s">
        <v>20</v>
      </c>
      <c r="H15">
        <v>98</v>
      </c>
      <c r="I15" s="4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s="4" t="s">
        <v>2035</v>
      </c>
      <c r="T15" s="4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67</v>
      </c>
      <c r="G16" t="s">
        <v>14</v>
      </c>
      <c r="H16">
        <v>200</v>
      </c>
      <c r="I16" s="4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s="4" t="s">
        <v>2035</v>
      </c>
      <c r="T16" s="4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47</v>
      </c>
      <c r="G17" t="s">
        <v>14</v>
      </c>
      <c r="H17">
        <v>452</v>
      </c>
      <c r="I17" s="4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s="4" t="s">
        <v>2037</v>
      </c>
      <c r="T17" s="4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649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s="4" t="s">
        <v>2047</v>
      </c>
      <c r="T18" s="4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159</v>
      </c>
      <c r="G19" t="s">
        <v>20</v>
      </c>
      <c r="H19">
        <v>1249</v>
      </c>
      <c r="I19" s="4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s="4" t="s">
        <v>2041</v>
      </c>
      <c r="T19" s="4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67</v>
      </c>
      <c r="G20" t="s">
        <v>74</v>
      </c>
      <c r="H20">
        <v>135</v>
      </c>
      <c r="I20" s="4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s="4" t="s">
        <v>2039</v>
      </c>
      <c r="T20" s="4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49</v>
      </c>
      <c r="G21" t="s">
        <v>14</v>
      </c>
      <c r="H21">
        <v>674</v>
      </c>
      <c r="I21" s="4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s="4" t="s">
        <v>2039</v>
      </c>
      <c r="T21" s="4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112</v>
      </c>
      <c r="G22" t="s">
        <v>20</v>
      </c>
      <c r="H22">
        <v>1396</v>
      </c>
      <c r="I22" s="4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s="4" t="s">
        <v>2041</v>
      </c>
      <c r="T22" s="4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41</v>
      </c>
      <c r="G23" t="s">
        <v>14</v>
      </c>
      <c r="H23">
        <v>558</v>
      </c>
      <c r="I23" s="4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s="4" t="s">
        <v>2039</v>
      </c>
      <c r="T23" s="4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128</v>
      </c>
      <c r="G24" t="s">
        <v>20</v>
      </c>
      <c r="H24">
        <v>890</v>
      </c>
      <c r="I24" s="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s="4" t="s">
        <v>2039</v>
      </c>
      <c r="T24" s="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332</v>
      </c>
      <c r="G25" t="s">
        <v>20</v>
      </c>
      <c r="H25">
        <v>142</v>
      </c>
      <c r="I25" s="4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s="4" t="s">
        <v>2041</v>
      </c>
      <c r="T25" s="4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113</v>
      </c>
      <c r="G26" t="s">
        <v>20</v>
      </c>
      <c r="H26">
        <v>2673</v>
      </c>
      <c r="I26" s="4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s="4" t="s">
        <v>2037</v>
      </c>
      <c r="T26" s="4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216</v>
      </c>
      <c r="G27" t="s">
        <v>20</v>
      </c>
      <c r="H27">
        <v>163</v>
      </c>
      <c r="I27" s="4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s="4" t="s">
        <v>2050</v>
      </c>
      <c r="T27" s="4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48</v>
      </c>
      <c r="G28" t="s">
        <v>74</v>
      </c>
      <c r="H28">
        <v>1480</v>
      </c>
      <c r="I28" s="4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s="4" t="s">
        <v>2039</v>
      </c>
      <c r="T28" s="4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80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s="4" t="s">
        <v>2035</v>
      </c>
      <c r="T29" s="4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105</v>
      </c>
      <c r="G30" t="s">
        <v>20</v>
      </c>
      <c r="H30">
        <v>2220</v>
      </c>
      <c r="I30" s="4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s="4" t="s">
        <v>2039</v>
      </c>
      <c r="T30" s="4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329</v>
      </c>
      <c r="G31" t="s">
        <v>20</v>
      </c>
      <c r="H31">
        <v>1606</v>
      </c>
      <c r="I31" s="4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s="4" t="s">
        <v>2041</v>
      </c>
      <c r="T31" s="4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161</v>
      </c>
      <c r="G32" t="s">
        <v>20</v>
      </c>
      <c r="H32">
        <v>129</v>
      </c>
      <c r="I32" s="4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s="4" t="s">
        <v>2041</v>
      </c>
      <c r="T32" s="4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310</v>
      </c>
      <c r="G33" t="s">
        <v>20</v>
      </c>
      <c r="H33">
        <v>226</v>
      </c>
      <c r="I33" s="4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s="4" t="s">
        <v>2050</v>
      </c>
      <c r="T33" s="4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87</v>
      </c>
      <c r="G34" t="s">
        <v>14</v>
      </c>
      <c r="H34">
        <v>2307</v>
      </c>
      <c r="I34" s="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s="4" t="s">
        <v>2041</v>
      </c>
      <c r="T34" s="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378</v>
      </c>
      <c r="G35" t="s">
        <v>20</v>
      </c>
      <c r="H35">
        <v>5419</v>
      </c>
      <c r="I35" s="4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s="4" t="s">
        <v>2039</v>
      </c>
      <c r="T35" s="4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151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s="4" t="s">
        <v>2041</v>
      </c>
      <c r="T36" s="4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150</v>
      </c>
      <c r="G37" t="s">
        <v>20</v>
      </c>
      <c r="H37">
        <v>1965</v>
      </c>
      <c r="I37" s="4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s="4" t="s">
        <v>2041</v>
      </c>
      <c r="T37" s="4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157</v>
      </c>
      <c r="G38" t="s">
        <v>20</v>
      </c>
      <c r="H38">
        <v>16</v>
      </c>
      <c r="I38" s="4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s="4" t="s">
        <v>2039</v>
      </c>
      <c r="T38" s="4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140</v>
      </c>
      <c r="G39" t="s">
        <v>20</v>
      </c>
      <c r="H39">
        <v>107</v>
      </c>
      <c r="I39" s="4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s="4" t="s">
        <v>2047</v>
      </c>
      <c r="T39" s="4" t="s">
        <v>2053</v>
      </c>
    </row>
    <row r="40" spans="1:20" ht="3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325</v>
      </c>
      <c r="G40" t="s">
        <v>20</v>
      </c>
      <c r="H40">
        <v>134</v>
      </c>
      <c r="I40" s="4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s="4" t="s">
        <v>2054</v>
      </c>
      <c r="T40" s="4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51</v>
      </c>
      <c r="G41" t="s">
        <v>14</v>
      </c>
      <c r="H41">
        <v>88</v>
      </c>
      <c r="I41" s="4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s="4" t="s">
        <v>2039</v>
      </c>
      <c r="T41" s="4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169</v>
      </c>
      <c r="G42" t="s">
        <v>20</v>
      </c>
      <c r="H42">
        <v>198</v>
      </c>
      <c r="I42" s="4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s="4" t="s">
        <v>2037</v>
      </c>
      <c r="T42" s="4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213</v>
      </c>
      <c r="G43" t="s">
        <v>20</v>
      </c>
      <c r="H43">
        <v>111</v>
      </c>
      <c r="I43" s="4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s="4" t="s">
        <v>2035</v>
      </c>
      <c r="T43" s="4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444</v>
      </c>
      <c r="G44" t="s">
        <v>20</v>
      </c>
      <c r="H44">
        <v>222</v>
      </c>
      <c r="I44" s="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s="4" t="s">
        <v>2033</v>
      </c>
      <c r="T44" s="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186</v>
      </c>
      <c r="G45" t="s">
        <v>20</v>
      </c>
      <c r="H45">
        <v>6212</v>
      </c>
      <c r="I45" s="4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s="4" t="s">
        <v>2047</v>
      </c>
      <c r="T45" s="4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659</v>
      </c>
      <c r="G46" t="s">
        <v>20</v>
      </c>
      <c r="H46">
        <v>98</v>
      </c>
      <c r="I46" s="4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s="4" t="s">
        <v>2047</v>
      </c>
      <c r="T46" s="4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48</v>
      </c>
      <c r="G47" t="s">
        <v>14</v>
      </c>
      <c r="H47">
        <v>48</v>
      </c>
      <c r="I47" s="4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s="4" t="s">
        <v>2039</v>
      </c>
      <c r="T47" s="4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115</v>
      </c>
      <c r="G48" t="s">
        <v>20</v>
      </c>
      <c r="H48">
        <v>92</v>
      </c>
      <c r="I48" s="4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s="4" t="s">
        <v>2035</v>
      </c>
      <c r="T48" s="4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475</v>
      </c>
      <c r="G49" t="s">
        <v>20</v>
      </c>
      <c r="H49">
        <v>149</v>
      </c>
      <c r="I49" s="4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s="4" t="s">
        <v>2039</v>
      </c>
      <c r="T49" s="4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387</v>
      </c>
      <c r="G50" t="s">
        <v>20</v>
      </c>
      <c r="H50">
        <v>2431</v>
      </c>
      <c r="I50" s="4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s="4" t="s">
        <v>2039</v>
      </c>
      <c r="T50" s="4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190</v>
      </c>
      <c r="G51" t="s">
        <v>20</v>
      </c>
      <c r="H51">
        <v>303</v>
      </c>
      <c r="I51" s="4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s="4" t="s">
        <v>2035</v>
      </c>
      <c r="T51" s="4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s="4" t="s">
        <v>2035</v>
      </c>
      <c r="T52" s="4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92</v>
      </c>
      <c r="G53" t="s">
        <v>14</v>
      </c>
      <c r="H53">
        <v>1467</v>
      </c>
      <c r="I53" s="4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s="4" t="s">
        <v>2037</v>
      </c>
      <c r="T53" s="4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34</v>
      </c>
      <c r="G54" t="s">
        <v>14</v>
      </c>
      <c r="H54">
        <v>75</v>
      </c>
      <c r="I54" s="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s="4" t="s">
        <v>2039</v>
      </c>
      <c r="T54" s="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140</v>
      </c>
      <c r="G55" t="s">
        <v>20</v>
      </c>
      <c r="H55">
        <v>209</v>
      </c>
      <c r="I55" s="4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s="4" t="s">
        <v>2041</v>
      </c>
      <c r="T55" s="4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90</v>
      </c>
      <c r="G56" t="s">
        <v>14</v>
      </c>
      <c r="H56">
        <v>120</v>
      </c>
      <c r="I56" s="4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s="4" t="s">
        <v>2037</v>
      </c>
      <c r="T56" s="4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178</v>
      </c>
      <c r="G57" t="s">
        <v>20</v>
      </c>
      <c r="H57">
        <v>131</v>
      </c>
      <c r="I57" s="4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s="4" t="s">
        <v>2035</v>
      </c>
      <c r="T57" s="4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144</v>
      </c>
      <c r="G58" t="s">
        <v>20</v>
      </c>
      <c r="H58">
        <v>164</v>
      </c>
      <c r="I58" s="4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s="4" t="s">
        <v>2037</v>
      </c>
      <c r="T58" s="4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215</v>
      </c>
      <c r="G59" t="s">
        <v>20</v>
      </c>
      <c r="H59">
        <v>201</v>
      </c>
      <c r="I59" s="4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s="4" t="s">
        <v>2050</v>
      </c>
      <c r="T59" s="4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227</v>
      </c>
      <c r="G60" t="s">
        <v>20</v>
      </c>
      <c r="H60">
        <v>211</v>
      </c>
      <c r="I60" s="4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s="4" t="s">
        <v>2039</v>
      </c>
      <c r="T60" s="4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275</v>
      </c>
      <c r="G61" t="s">
        <v>20</v>
      </c>
      <c r="H61">
        <v>128</v>
      </c>
      <c r="I61" s="4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s="4" t="s">
        <v>2039</v>
      </c>
      <c r="T61" s="4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144</v>
      </c>
      <c r="G62" t="s">
        <v>20</v>
      </c>
      <c r="H62">
        <v>1600</v>
      </c>
      <c r="I62" s="4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s="4" t="s">
        <v>2039</v>
      </c>
      <c r="T62" s="4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93</v>
      </c>
      <c r="G63" t="s">
        <v>14</v>
      </c>
      <c r="H63">
        <v>2253</v>
      </c>
      <c r="I63" s="4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s="4" t="s">
        <v>2039</v>
      </c>
      <c r="T63" s="4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723</v>
      </c>
      <c r="G64" t="s">
        <v>20</v>
      </c>
      <c r="H64">
        <v>249</v>
      </c>
      <c r="I64" s="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s="4" t="s">
        <v>2037</v>
      </c>
      <c r="T64" s="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12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s="4" t="s">
        <v>2039</v>
      </c>
      <c r="T65" s="4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98</v>
      </c>
      <c r="G66" t="s">
        <v>14</v>
      </c>
      <c r="H66">
        <v>38</v>
      </c>
      <c r="I66" s="4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s="4" t="s">
        <v>2037</v>
      </c>
      <c r="T66" s="4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236</v>
      </c>
      <c r="G67" t="s">
        <v>20</v>
      </c>
      <c r="H67">
        <v>236</v>
      </c>
      <c r="I67" s="4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4">(((L67/60)/60)/24)+DATE(1970,1,1)</f>
        <v>40570.25</v>
      </c>
      <c r="O67" s="8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s="4" t="s">
        <v>2039</v>
      </c>
      <c r="T67" s="4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ROUND(E68/D68*100, 0)</f>
        <v>45</v>
      </c>
      <c r="G68" t="s">
        <v>14</v>
      </c>
      <c r="H68">
        <v>12</v>
      </c>
      <c r="I68" s="4">
        <f t="shared" ref="I68:I131" si="7">ROUND(E68/H68,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4"/>
        <v>42102.208333333328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s="4" t="s">
        <v>2039</v>
      </c>
      <c r="T68" s="4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</v>
      </c>
      <c r="G69" t="s">
        <v>20</v>
      </c>
      <c r="H69">
        <v>4065</v>
      </c>
      <c r="I69" s="4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4"/>
        <v>40203.25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s="4" t="s">
        <v>2037</v>
      </c>
      <c r="T69" s="4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255</v>
      </c>
      <c r="G70" t="s">
        <v>20</v>
      </c>
      <c r="H70">
        <v>246</v>
      </c>
      <c r="I70" s="4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4"/>
        <v>42943.208333333328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s="4" t="s">
        <v>2039</v>
      </c>
      <c r="T70" s="4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</v>
      </c>
      <c r="G71" t="s">
        <v>74</v>
      </c>
      <c r="H71">
        <v>17</v>
      </c>
      <c r="I71" s="4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4"/>
        <v>40531.25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s="4" t="s">
        <v>2039</v>
      </c>
      <c r="T71" s="4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124</v>
      </c>
      <c r="G72" t="s">
        <v>20</v>
      </c>
      <c r="H72">
        <v>2475</v>
      </c>
      <c r="I72" s="4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4"/>
        <v>40484.208333333336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s="4" t="s">
        <v>2039</v>
      </c>
      <c r="T72" s="4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</v>
      </c>
      <c r="G73" t="s">
        <v>20</v>
      </c>
      <c r="H73">
        <v>76</v>
      </c>
      <c r="I73" s="4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4"/>
        <v>43799.25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s="4" t="s">
        <v>2039</v>
      </c>
      <c r="T73" s="4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</v>
      </c>
      <c r="G74" t="s">
        <v>20</v>
      </c>
      <c r="H74">
        <v>54</v>
      </c>
      <c r="I74" s="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4"/>
        <v>42186.208333333328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s="4" t="s">
        <v>2041</v>
      </c>
      <c r="T74" s="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661</v>
      </c>
      <c r="G75" t="s">
        <v>20</v>
      </c>
      <c r="H75">
        <v>88</v>
      </c>
      <c r="I75" s="4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4"/>
        <v>42701.25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s="4" t="s">
        <v>2035</v>
      </c>
      <c r="T75" s="4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</v>
      </c>
      <c r="G76" t="s">
        <v>20</v>
      </c>
      <c r="H76">
        <v>85</v>
      </c>
      <c r="I76" s="4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4"/>
        <v>42456.208333333328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s="4" t="s">
        <v>2035</v>
      </c>
      <c r="T76" s="4" t="s">
        <v>2057</v>
      </c>
    </row>
    <row r="77" spans="1:20" ht="3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151</v>
      </c>
      <c r="G77" t="s">
        <v>20</v>
      </c>
      <c r="H77">
        <v>170</v>
      </c>
      <c r="I77" s="4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4"/>
        <v>43296.208333333328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s="4" t="s">
        <v>2054</v>
      </c>
      <c r="T77" s="4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</v>
      </c>
      <c r="G78" t="s">
        <v>14</v>
      </c>
      <c r="H78">
        <v>1684</v>
      </c>
      <c r="I78" s="4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4"/>
        <v>42027.25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s="4" t="s">
        <v>2039</v>
      </c>
      <c r="T78" s="4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47</v>
      </c>
      <c r="G79" t="s">
        <v>14</v>
      </c>
      <c r="H79">
        <v>56</v>
      </c>
      <c r="I79" s="4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4"/>
        <v>40448.208333333336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s="4" t="s">
        <v>2041</v>
      </c>
      <c r="T79" s="4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301</v>
      </c>
      <c r="G80" t="s">
        <v>20</v>
      </c>
      <c r="H80">
        <v>330</v>
      </c>
      <c r="I80" s="4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4"/>
        <v>43206.208333333328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s="4" t="s">
        <v>2047</v>
      </c>
      <c r="T80" s="4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70</v>
      </c>
      <c r="G81" t="s">
        <v>14</v>
      </c>
      <c r="H81">
        <v>838</v>
      </c>
      <c r="I81" s="4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4"/>
        <v>43267.208333333328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s="4" t="s">
        <v>2039</v>
      </c>
      <c r="T81" s="4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</v>
      </c>
      <c r="G82" t="s">
        <v>20</v>
      </c>
      <c r="H82">
        <v>127</v>
      </c>
      <c r="I82" s="4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4"/>
        <v>42976.208333333328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s="4" t="s">
        <v>2050</v>
      </c>
      <c r="T82" s="4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</v>
      </c>
      <c r="G83" t="s">
        <v>20</v>
      </c>
      <c r="H83">
        <v>411</v>
      </c>
      <c r="I83" s="4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4"/>
        <v>43062.25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s="4" t="s">
        <v>2035</v>
      </c>
      <c r="T83" s="4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</v>
      </c>
      <c r="G84" t="s">
        <v>20</v>
      </c>
      <c r="H84">
        <v>180</v>
      </c>
      <c r="I84" s="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4"/>
        <v>43482.25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s="4" t="s">
        <v>2050</v>
      </c>
      <c r="T84" s="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38</v>
      </c>
      <c r="G85" t="s">
        <v>14</v>
      </c>
      <c r="H85">
        <v>1000</v>
      </c>
      <c r="I85" s="4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4"/>
        <v>42579.208333333328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s="4" t="s">
        <v>2035</v>
      </c>
      <c r="T85" s="4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</v>
      </c>
      <c r="G86" t="s">
        <v>20</v>
      </c>
      <c r="H86">
        <v>374</v>
      </c>
      <c r="I86" s="4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4"/>
        <v>41118.208333333336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s="4" t="s">
        <v>2037</v>
      </c>
      <c r="T86" s="4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</v>
      </c>
      <c r="G87" t="s">
        <v>20</v>
      </c>
      <c r="H87">
        <v>71</v>
      </c>
      <c r="I87" s="4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4"/>
        <v>40797.208333333336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s="4" t="s">
        <v>2035</v>
      </c>
      <c r="T87" s="4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168</v>
      </c>
      <c r="G88" t="s">
        <v>20</v>
      </c>
      <c r="H88">
        <v>203</v>
      </c>
      <c r="I88" s="4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4"/>
        <v>42128.208333333328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s="4" t="s">
        <v>2039</v>
      </c>
      <c r="T88" s="4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62</v>
      </c>
      <c r="G89" t="s">
        <v>14</v>
      </c>
      <c r="H89">
        <v>1482</v>
      </c>
      <c r="I89" s="4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4"/>
        <v>40610.25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s="4" t="s">
        <v>2035</v>
      </c>
      <c r="T89" s="4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261</v>
      </c>
      <c r="G90" t="s">
        <v>20</v>
      </c>
      <c r="H90">
        <v>113</v>
      </c>
      <c r="I90" s="4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4"/>
        <v>42110.208333333328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s="4" t="s">
        <v>2047</v>
      </c>
      <c r="T90" s="4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253</v>
      </c>
      <c r="G91" t="s">
        <v>20</v>
      </c>
      <c r="H91">
        <v>96</v>
      </c>
      <c r="I91" s="4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4"/>
        <v>40283.208333333336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s="4" t="s">
        <v>2039</v>
      </c>
      <c r="T91" s="4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79</v>
      </c>
      <c r="G92" t="s">
        <v>14</v>
      </c>
      <c r="H92">
        <v>106</v>
      </c>
      <c r="I92" s="4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4"/>
        <v>42425.25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s="4" t="s">
        <v>2039</v>
      </c>
      <c r="T92" s="4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</v>
      </c>
      <c r="G93" t="s">
        <v>14</v>
      </c>
      <c r="H93">
        <v>679</v>
      </c>
      <c r="I93" s="4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4"/>
        <v>42588.208333333328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s="4" t="s">
        <v>2047</v>
      </c>
      <c r="T93" s="4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259</v>
      </c>
      <c r="G94" t="s">
        <v>20</v>
      </c>
      <c r="H94">
        <v>498</v>
      </c>
      <c r="I94" s="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4"/>
        <v>40352.208333333336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s="4" t="s">
        <v>2050</v>
      </c>
      <c r="T94" s="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61</v>
      </c>
      <c r="G95" t="s">
        <v>74</v>
      </c>
      <c r="H95">
        <v>610</v>
      </c>
      <c r="I95" s="4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4"/>
        <v>41202.208333333336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s="4" t="s">
        <v>2039</v>
      </c>
      <c r="T95" s="4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304</v>
      </c>
      <c r="G96" t="s">
        <v>20</v>
      </c>
      <c r="H96">
        <v>180</v>
      </c>
      <c r="I96" s="4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4"/>
        <v>43562.208333333328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s="4" t="s">
        <v>2037</v>
      </c>
      <c r="T96" s="4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113</v>
      </c>
      <c r="G97" t="s">
        <v>20</v>
      </c>
      <c r="H97">
        <v>27</v>
      </c>
      <c r="I97" s="4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4"/>
        <v>43752.208333333328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s="4" t="s">
        <v>2041</v>
      </c>
      <c r="T97" s="4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</v>
      </c>
      <c r="G98" t="s">
        <v>20</v>
      </c>
      <c r="H98">
        <v>2331</v>
      </c>
      <c r="I98" s="4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4"/>
        <v>40612.25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s="4" t="s">
        <v>2039</v>
      </c>
      <c r="T98" s="4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927</v>
      </c>
      <c r="G99" t="s">
        <v>20</v>
      </c>
      <c r="H99">
        <v>113</v>
      </c>
      <c r="I99" s="4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4"/>
        <v>42180.208333333328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s="4" t="s">
        <v>2033</v>
      </c>
      <c r="T99" s="4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34</v>
      </c>
      <c r="G100" t="s">
        <v>14</v>
      </c>
      <c r="H100">
        <v>1220</v>
      </c>
      <c r="I100" s="4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4"/>
        <v>42212.208333333328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s="4" t="s">
        <v>2050</v>
      </c>
      <c r="T100" s="4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197</v>
      </c>
      <c r="G101" t="s">
        <v>20</v>
      </c>
      <c r="H101">
        <v>164</v>
      </c>
      <c r="I101" s="4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4"/>
        <v>41968.25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s="4" t="s">
        <v>2039</v>
      </c>
      <c r="T101" s="4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4"/>
        <v>40835.208333333336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s="4" t="s">
        <v>2039</v>
      </c>
      <c r="T102" s="4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</v>
      </c>
      <c r="G103" t="s">
        <v>20</v>
      </c>
      <c r="H103">
        <v>164</v>
      </c>
      <c r="I103" s="4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4"/>
        <v>42056.25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s="4" t="s">
        <v>2035</v>
      </c>
      <c r="T103" s="4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282</v>
      </c>
      <c r="G104" t="s">
        <v>20</v>
      </c>
      <c r="H104">
        <v>336</v>
      </c>
      <c r="I104" s="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4"/>
        <v>43234.208333333328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s="4" t="s">
        <v>2037</v>
      </c>
      <c r="T104" s="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25</v>
      </c>
      <c r="G105" t="s">
        <v>14</v>
      </c>
      <c r="H105">
        <v>37</v>
      </c>
      <c r="I105" s="4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4"/>
        <v>40475.208333333336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s="4" t="s">
        <v>2035</v>
      </c>
      <c r="T105" s="4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</v>
      </c>
      <c r="G106" t="s">
        <v>20</v>
      </c>
      <c r="H106">
        <v>1917</v>
      </c>
      <c r="I106" s="4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4"/>
        <v>42878.208333333328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s="4" t="s">
        <v>2035</v>
      </c>
      <c r="T106" s="4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145</v>
      </c>
      <c r="G107" t="s">
        <v>20</v>
      </c>
      <c r="H107">
        <v>95</v>
      </c>
      <c r="I107" s="4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4"/>
        <v>41366.208333333336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s="4" t="s">
        <v>2037</v>
      </c>
      <c r="T107" s="4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</v>
      </c>
      <c r="G108" t="s">
        <v>20</v>
      </c>
      <c r="H108">
        <v>147</v>
      </c>
      <c r="I108" s="4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4"/>
        <v>43716.208333333328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s="4" t="s">
        <v>2039</v>
      </c>
      <c r="T108" s="4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</v>
      </c>
      <c r="G109" t="s">
        <v>20</v>
      </c>
      <c r="H109">
        <v>86</v>
      </c>
      <c r="I109" s="4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4"/>
        <v>43213.208333333328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s="4" t="s">
        <v>2039</v>
      </c>
      <c r="T109" s="4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</v>
      </c>
      <c r="G110" t="s">
        <v>20</v>
      </c>
      <c r="H110">
        <v>83</v>
      </c>
      <c r="I110" s="4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4"/>
        <v>41005.208333333336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s="4" t="s">
        <v>2041</v>
      </c>
      <c r="T110" s="4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</v>
      </c>
      <c r="G111" t="s">
        <v>14</v>
      </c>
      <c r="H111">
        <v>60</v>
      </c>
      <c r="I111" s="4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4"/>
        <v>41651.25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s="4" t="s">
        <v>2041</v>
      </c>
      <c r="T111" s="4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15</v>
      </c>
      <c r="G112" t="s">
        <v>14</v>
      </c>
      <c r="H112">
        <v>296</v>
      </c>
      <c r="I112" s="4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4"/>
        <v>43354.208333333328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s="4" t="s">
        <v>2033</v>
      </c>
      <c r="T112" s="4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120</v>
      </c>
      <c r="G113" t="s">
        <v>20</v>
      </c>
      <c r="H113">
        <v>676</v>
      </c>
      <c r="I113" s="4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4"/>
        <v>41174.208333333336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s="4" t="s">
        <v>2047</v>
      </c>
      <c r="T113" s="4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269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4"/>
        <v>41875.208333333336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s="4" t="s">
        <v>2037</v>
      </c>
      <c r="T114" s="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377</v>
      </c>
      <c r="G115" t="s">
        <v>20</v>
      </c>
      <c r="H115">
        <v>131</v>
      </c>
      <c r="I115" s="4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4"/>
        <v>42990.208333333328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s="4" t="s">
        <v>2033</v>
      </c>
      <c r="T115" s="4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</v>
      </c>
      <c r="G116" t="s">
        <v>20</v>
      </c>
      <c r="H116">
        <v>126</v>
      </c>
      <c r="I116" s="4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4"/>
        <v>43564.208333333328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s="4" t="s">
        <v>2037</v>
      </c>
      <c r="T116" s="4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</v>
      </c>
      <c r="G117" t="s">
        <v>14</v>
      </c>
      <c r="H117">
        <v>3304</v>
      </c>
      <c r="I117" s="4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4"/>
        <v>43056.25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s="4" t="s">
        <v>2047</v>
      </c>
      <c r="T117" s="4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4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4"/>
        <v>42265.208333333328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s="4" t="s">
        <v>2039</v>
      </c>
      <c r="T118" s="4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174</v>
      </c>
      <c r="G119" t="s">
        <v>20</v>
      </c>
      <c r="H119">
        <v>275</v>
      </c>
      <c r="I119" s="4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4"/>
        <v>40808.208333333336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s="4" t="s">
        <v>2041</v>
      </c>
      <c r="T119" s="4" t="s">
        <v>2060</v>
      </c>
    </row>
    <row r="120" spans="1:20" ht="3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118</v>
      </c>
      <c r="G120" t="s">
        <v>20</v>
      </c>
      <c r="H120">
        <v>67</v>
      </c>
      <c r="I120" s="4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4"/>
        <v>41665.25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s="4" t="s">
        <v>2054</v>
      </c>
      <c r="T120" s="4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215</v>
      </c>
      <c r="G121" t="s">
        <v>20</v>
      </c>
      <c r="H121">
        <v>154</v>
      </c>
      <c r="I121" s="4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4"/>
        <v>41806.208333333336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s="4" t="s">
        <v>2041</v>
      </c>
      <c r="T121" s="4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</v>
      </c>
      <c r="G122" t="s">
        <v>20</v>
      </c>
      <c r="H122">
        <v>1782</v>
      </c>
      <c r="I122" s="4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4"/>
        <v>42111.208333333328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s="4" t="s">
        <v>2050</v>
      </c>
      <c r="T122" s="4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</v>
      </c>
      <c r="G123" t="s">
        <v>20</v>
      </c>
      <c r="H123">
        <v>903</v>
      </c>
      <c r="I123" s="4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4"/>
        <v>41917.208333333336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s="4" t="s">
        <v>2050</v>
      </c>
      <c r="T123" s="4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</v>
      </c>
      <c r="G124" t="s">
        <v>14</v>
      </c>
      <c r="H124">
        <v>3387</v>
      </c>
      <c r="I124" s="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4"/>
        <v>41970.25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s="4" t="s">
        <v>2047</v>
      </c>
      <c r="T124" s="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19</v>
      </c>
      <c r="G125" t="s">
        <v>14</v>
      </c>
      <c r="H125">
        <v>662</v>
      </c>
      <c r="I125" s="4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4"/>
        <v>42332.25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s="4" t="s">
        <v>2039</v>
      </c>
      <c r="T125" s="4" t="s">
        <v>2040</v>
      </c>
    </row>
    <row r="126" spans="1:20" ht="3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368</v>
      </c>
      <c r="G126" t="s">
        <v>20</v>
      </c>
      <c r="H126">
        <v>94</v>
      </c>
      <c r="I126" s="4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4"/>
        <v>43598.208333333328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s="4" t="s">
        <v>2054</v>
      </c>
      <c r="T126" s="4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160</v>
      </c>
      <c r="G127" t="s">
        <v>20</v>
      </c>
      <c r="H127">
        <v>180</v>
      </c>
      <c r="I127" s="4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4"/>
        <v>43362.208333333328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s="4" t="s">
        <v>2039</v>
      </c>
      <c r="T127" s="4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39</v>
      </c>
      <c r="G128" t="s">
        <v>14</v>
      </c>
      <c r="H128">
        <v>774</v>
      </c>
      <c r="I128" s="4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4"/>
        <v>42596.208333333328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s="4" t="s">
        <v>2039</v>
      </c>
      <c r="T128" s="4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</v>
      </c>
      <c r="G129" t="s">
        <v>14</v>
      </c>
      <c r="H129">
        <v>672</v>
      </c>
      <c r="I129" s="4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4"/>
        <v>40310.208333333336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s="4" t="s">
        <v>2039</v>
      </c>
      <c r="T129" s="4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</v>
      </c>
      <c r="G130" t="s">
        <v>74</v>
      </c>
      <c r="H130">
        <v>532</v>
      </c>
      <c r="I130" s="4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4"/>
        <v>40417.208333333336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s="4" t="s">
        <v>2035</v>
      </c>
      <c r="T130" s="4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</v>
      </c>
      <c r="G131" t="s">
        <v>74</v>
      </c>
      <c r="H131">
        <v>55</v>
      </c>
      <c r="I131" s="4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8">(((L131/60)/60)/24)+DATE(1970,1,1)</f>
        <v>42038.25</v>
      </c>
      <c r="O131" s="8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s="4" t="s">
        <v>2033</v>
      </c>
      <c r="T131" s="4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ROUND(E132/D132*100, 0)</f>
        <v>155</v>
      </c>
      <c r="G132" t="s">
        <v>20</v>
      </c>
      <c r="H132">
        <v>533</v>
      </c>
      <c r="I132" s="4">
        <f t="shared" ref="I132:I195" si="11">ROUND(E132/H132,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8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s="4" t="s">
        <v>2041</v>
      </c>
      <c r="T132" s="4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101</v>
      </c>
      <c r="G133" t="s">
        <v>20</v>
      </c>
      <c r="H133">
        <v>2443</v>
      </c>
      <c r="I133" s="4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8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s="4" t="s">
        <v>2037</v>
      </c>
      <c r="T133" s="4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116</v>
      </c>
      <c r="G134" t="s">
        <v>20</v>
      </c>
      <c r="H134">
        <v>89</v>
      </c>
      <c r="I134" s="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8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s="4" t="s">
        <v>2039</v>
      </c>
      <c r="T134" s="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311</v>
      </c>
      <c r="G135" t="s">
        <v>20</v>
      </c>
      <c r="H135">
        <v>159</v>
      </c>
      <c r="I135" s="4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8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s="4" t="s">
        <v>2035</v>
      </c>
      <c r="T135" s="4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90</v>
      </c>
      <c r="G136" t="s">
        <v>14</v>
      </c>
      <c r="H136">
        <v>940</v>
      </c>
      <c r="I136" s="4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8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s="4" t="s">
        <v>2041</v>
      </c>
      <c r="T136" s="4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71</v>
      </c>
      <c r="G137" t="s">
        <v>14</v>
      </c>
      <c r="H137">
        <v>117</v>
      </c>
      <c r="I137" s="4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8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s="4" t="s">
        <v>2039</v>
      </c>
      <c r="T137" s="4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</v>
      </c>
      <c r="G138" t="s">
        <v>74</v>
      </c>
      <c r="H138">
        <v>58</v>
      </c>
      <c r="I138" s="4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8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s="4" t="s">
        <v>2041</v>
      </c>
      <c r="T138" s="4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262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8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s="4" t="s">
        <v>2047</v>
      </c>
      <c r="T139" s="4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96</v>
      </c>
      <c r="G140" t="s">
        <v>14</v>
      </c>
      <c r="H140">
        <v>115</v>
      </c>
      <c r="I140" s="4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8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s="4" t="s">
        <v>2050</v>
      </c>
      <c r="T140" s="4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21</v>
      </c>
      <c r="G141" t="s">
        <v>14</v>
      </c>
      <c r="H141">
        <v>326</v>
      </c>
      <c r="I141" s="4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8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s="4" t="s">
        <v>2037</v>
      </c>
      <c r="T141" s="4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223</v>
      </c>
      <c r="G142" t="s">
        <v>20</v>
      </c>
      <c r="H142">
        <v>186</v>
      </c>
      <c r="I142" s="4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8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s="4" t="s">
        <v>2041</v>
      </c>
      <c r="T142" s="4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102</v>
      </c>
      <c r="G143" t="s">
        <v>20</v>
      </c>
      <c r="H143">
        <v>1071</v>
      </c>
      <c r="I143" s="4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8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s="4" t="s">
        <v>2037</v>
      </c>
      <c r="T143" s="4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230</v>
      </c>
      <c r="G144" t="s">
        <v>20</v>
      </c>
      <c r="H144">
        <v>117</v>
      </c>
      <c r="I144" s="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8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s="4" t="s">
        <v>2037</v>
      </c>
      <c r="T144" s="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136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8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s="4" t="s">
        <v>2035</v>
      </c>
      <c r="T145" s="4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129</v>
      </c>
      <c r="G146" t="s">
        <v>20</v>
      </c>
      <c r="H146">
        <v>135</v>
      </c>
      <c r="I146" s="4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8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s="4" t="s">
        <v>2039</v>
      </c>
      <c r="T146" s="4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237</v>
      </c>
      <c r="G147" t="s">
        <v>20</v>
      </c>
      <c r="H147">
        <v>768</v>
      </c>
      <c r="I147" s="4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8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s="4" t="s">
        <v>2037</v>
      </c>
      <c r="T147" s="4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17</v>
      </c>
      <c r="G148" t="s">
        <v>74</v>
      </c>
      <c r="H148">
        <v>51</v>
      </c>
      <c r="I148" s="4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8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s="4" t="s">
        <v>2039</v>
      </c>
      <c r="T148" s="4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112</v>
      </c>
      <c r="G149" t="s">
        <v>20</v>
      </c>
      <c r="H149">
        <v>199</v>
      </c>
      <c r="I149" s="4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8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s="4" t="s">
        <v>2039</v>
      </c>
      <c r="T149" s="4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121</v>
      </c>
      <c r="G150" t="s">
        <v>20</v>
      </c>
      <c r="H150">
        <v>107</v>
      </c>
      <c r="I150" s="4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8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s="4" t="s">
        <v>2037</v>
      </c>
      <c r="T150" s="4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220</v>
      </c>
      <c r="G151" t="s">
        <v>20</v>
      </c>
      <c r="H151">
        <v>195</v>
      </c>
      <c r="I151" s="4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8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s="4" t="s">
        <v>2035</v>
      </c>
      <c r="T151" s="4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8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s="4" t="s">
        <v>2035</v>
      </c>
      <c r="T152" s="4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64</v>
      </c>
      <c r="G153" t="s">
        <v>14</v>
      </c>
      <c r="H153">
        <v>1467</v>
      </c>
      <c r="I153" s="4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8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s="4" t="s">
        <v>2035</v>
      </c>
      <c r="T153" s="4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423</v>
      </c>
      <c r="G154" t="s">
        <v>20</v>
      </c>
      <c r="H154">
        <v>3376</v>
      </c>
      <c r="I154" s="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8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s="4" t="s">
        <v>2035</v>
      </c>
      <c r="T154" s="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93</v>
      </c>
      <c r="G155" t="s">
        <v>14</v>
      </c>
      <c r="H155">
        <v>5681</v>
      </c>
      <c r="I155" s="4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8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s="4" t="s">
        <v>2039</v>
      </c>
      <c r="T155" s="4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59</v>
      </c>
      <c r="G156" t="s">
        <v>14</v>
      </c>
      <c r="H156">
        <v>1059</v>
      </c>
      <c r="I156" s="4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8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s="4" t="s">
        <v>2035</v>
      </c>
      <c r="T156" s="4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65</v>
      </c>
      <c r="G157" t="s">
        <v>14</v>
      </c>
      <c r="H157">
        <v>1194</v>
      </c>
      <c r="I157" s="4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8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s="4" t="s">
        <v>2039</v>
      </c>
      <c r="T157" s="4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74</v>
      </c>
      <c r="G158" t="s">
        <v>74</v>
      </c>
      <c r="H158">
        <v>379</v>
      </c>
      <c r="I158" s="4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8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s="4" t="s">
        <v>2035</v>
      </c>
      <c r="T158" s="4" t="s">
        <v>2036</v>
      </c>
    </row>
    <row r="159" spans="1:20" ht="3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53</v>
      </c>
      <c r="G159" t="s">
        <v>14</v>
      </c>
      <c r="H159">
        <v>30</v>
      </c>
      <c r="I159" s="4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8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s="4" t="s">
        <v>2054</v>
      </c>
      <c r="T159" s="4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221</v>
      </c>
      <c r="G160" t="s">
        <v>20</v>
      </c>
      <c r="H160">
        <v>41</v>
      </c>
      <c r="I160" s="4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8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s="4" t="s">
        <v>2035</v>
      </c>
      <c r="T160" s="4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100</v>
      </c>
      <c r="G161" t="s">
        <v>20</v>
      </c>
      <c r="H161">
        <v>1821</v>
      </c>
      <c r="I161" s="4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8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s="4" t="s">
        <v>2039</v>
      </c>
      <c r="T161" s="4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162</v>
      </c>
      <c r="G162" t="s">
        <v>20</v>
      </c>
      <c r="H162">
        <v>164</v>
      </c>
      <c r="I162" s="4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8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s="4" t="s">
        <v>2037</v>
      </c>
      <c r="T162" s="4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78</v>
      </c>
      <c r="G163" t="s">
        <v>14</v>
      </c>
      <c r="H163">
        <v>75</v>
      </c>
      <c r="I163" s="4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8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s="4" t="s">
        <v>2037</v>
      </c>
      <c r="T163" s="4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150</v>
      </c>
      <c r="G164" t="s">
        <v>20</v>
      </c>
      <c r="H164">
        <v>157</v>
      </c>
      <c r="I164" s="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8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s="4" t="s">
        <v>2035</v>
      </c>
      <c r="T164" s="4" t="s">
        <v>2036</v>
      </c>
    </row>
    <row r="165" spans="1:20" ht="3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253</v>
      </c>
      <c r="G165" t="s">
        <v>20</v>
      </c>
      <c r="H165">
        <v>246</v>
      </c>
      <c r="I165" s="4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8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s="4" t="s">
        <v>2054</v>
      </c>
      <c r="T165" s="4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100</v>
      </c>
      <c r="G166" t="s">
        <v>20</v>
      </c>
      <c r="H166">
        <v>1396</v>
      </c>
      <c r="I166" s="4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8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s="4" t="s">
        <v>2039</v>
      </c>
      <c r="T166" s="4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122</v>
      </c>
      <c r="G167" t="s">
        <v>20</v>
      </c>
      <c r="H167">
        <v>2506</v>
      </c>
      <c r="I167" s="4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8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s="4" t="s">
        <v>2037</v>
      </c>
      <c r="T167" s="4" t="s">
        <v>2038</v>
      </c>
    </row>
    <row r="168" spans="1:20" ht="3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137</v>
      </c>
      <c r="G168" t="s">
        <v>20</v>
      </c>
      <c r="H168">
        <v>244</v>
      </c>
      <c r="I168" s="4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8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s="4" t="s">
        <v>2054</v>
      </c>
      <c r="T168" s="4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416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8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s="4" t="s">
        <v>2039</v>
      </c>
      <c r="T169" s="4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31</v>
      </c>
      <c r="G170" t="s">
        <v>14</v>
      </c>
      <c r="H170">
        <v>955</v>
      </c>
      <c r="I170" s="4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8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s="4" t="s">
        <v>2035</v>
      </c>
      <c r="T170" s="4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424</v>
      </c>
      <c r="G171" t="s">
        <v>20</v>
      </c>
      <c r="H171">
        <v>1267</v>
      </c>
      <c r="I171" s="4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8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s="4" t="s">
        <v>2041</v>
      </c>
      <c r="T171" s="4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3</v>
      </c>
      <c r="G172" t="s">
        <v>14</v>
      </c>
      <c r="H172">
        <v>67</v>
      </c>
      <c r="I172" s="4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8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s="4" t="s">
        <v>2035</v>
      </c>
      <c r="T172" s="4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11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8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s="4" t="s">
        <v>2047</v>
      </c>
      <c r="T173" s="4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83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8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s="4" t="s">
        <v>2041</v>
      </c>
      <c r="T174" s="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163</v>
      </c>
      <c r="G175" t="s">
        <v>20</v>
      </c>
      <c r="H175">
        <v>1561</v>
      </c>
      <c r="I175" s="4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8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s="4" t="s">
        <v>2039</v>
      </c>
      <c r="T175" s="4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895</v>
      </c>
      <c r="G176" t="s">
        <v>20</v>
      </c>
      <c r="H176">
        <v>48</v>
      </c>
      <c r="I176" s="4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8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s="4" t="s">
        <v>2037</v>
      </c>
      <c r="T176" s="4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26</v>
      </c>
      <c r="G177" t="s">
        <v>14</v>
      </c>
      <c r="H177">
        <v>1130</v>
      </c>
      <c r="I177" s="4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8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s="4" t="s">
        <v>2039</v>
      </c>
      <c r="T177" s="4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75</v>
      </c>
      <c r="G178" t="s">
        <v>14</v>
      </c>
      <c r="H178">
        <v>782</v>
      </c>
      <c r="I178" s="4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8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s="4" t="s">
        <v>2039</v>
      </c>
      <c r="T178" s="4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416</v>
      </c>
      <c r="G179" t="s">
        <v>20</v>
      </c>
      <c r="H179">
        <v>2739</v>
      </c>
      <c r="I179" s="4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8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s="4" t="s">
        <v>2039</v>
      </c>
      <c r="T179" s="4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96</v>
      </c>
      <c r="G180" t="s">
        <v>14</v>
      </c>
      <c r="H180">
        <v>210</v>
      </c>
      <c r="I180" s="4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8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s="4" t="s">
        <v>2033</v>
      </c>
      <c r="T180" s="4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358</v>
      </c>
      <c r="G181" t="s">
        <v>20</v>
      </c>
      <c r="H181">
        <v>3537</v>
      </c>
      <c r="I181" s="4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8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s="4" t="s">
        <v>2039</v>
      </c>
      <c r="T181" s="4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308</v>
      </c>
      <c r="G182" t="s">
        <v>20</v>
      </c>
      <c r="H182">
        <v>2107</v>
      </c>
      <c r="I182" s="4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8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s="4" t="s">
        <v>2037</v>
      </c>
      <c r="T182" s="4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62</v>
      </c>
      <c r="G183" t="s">
        <v>14</v>
      </c>
      <c r="H183">
        <v>136</v>
      </c>
      <c r="I183" s="4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8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s="4" t="s">
        <v>2037</v>
      </c>
      <c r="T183" s="4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722</v>
      </c>
      <c r="G184" t="s">
        <v>20</v>
      </c>
      <c r="H184">
        <v>3318</v>
      </c>
      <c r="I184" s="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8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s="4" t="s">
        <v>2039</v>
      </c>
      <c r="T184" s="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69</v>
      </c>
      <c r="G185" t="s">
        <v>14</v>
      </c>
      <c r="H185">
        <v>86</v>
      </c>
      <c r="I185" s="4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8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s="4" t="s">
        <v>2035</v>
      </c>
      <c r="T185" s="4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293</v>
      </c>
      <c r="G186" t="s">
        <v>20</v>
      </c>
      <c r="H186">
        <v>340</v>
      </c>
      <c r="I186" s="4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8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s="4" t="s">
        <v>2039</v>
      </c>
      <c r="T186" s="4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72</v>
      </c>
      <c r="G187" t="s">
        <v>14</v>
      </c>
      <c r="H187">
        <v>19</v>
      </c>
      <c r="I187" s="4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8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s="4" t="s">
        <v>2041</v>
      </c>
      <c r="T187" s="4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32</v>
      </c>
      <c r="G188" t="s">
        <v>14</v>
      </c>
      <c r="H188">
        <v>886</v>
      </c>
      <c r="I188" s="4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8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s="4" t="s">
        <v>2039</v>
      </c>
      <c r="T188" s="4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230</v>
      </c>
      <c r="G189" t="s">
        <v>20</v>
      </c>
      <c r="H189">
        <v>1442</v>
      </c>
      <c r="I189" s="4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8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s="4" t="s">
        <v>2041</v>
      </c>
      <c r="T189" s="4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32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8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s="4" t="s">
        <v>2039</v>
      </c>
      <c r="T190" s="4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24</v>
      </c>
      <c r="G191" t="s">
        <v>74</v>
      </c>
      <c r="H191">
        <v>441</v>
      </c>
      <c r="I191" s="4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8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s="4" t="s">
        <v>2039</v>
      </c>
      <c r="T191" s="4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69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8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s="4" t="s">
        <v>2039</v>
      </c>
      <c r="T192" s="4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38</v>
      </c>
      <c r="G193" t="s">
        <v>14</v>
      </c>
      <c r="H193">
        <v>86</v>
      </c>
      <c r="I193" s="4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8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s="4" t="s">
        <v>2039</v>
      </c>
      <c r="T193" s="4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20</v>
      </c>
      <c r="G194" t="s">
        <v>14</v>
      </c>
      <c r="H194">
        <v>243</v>
      </c>
      <c r="I194" s="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8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s="4" t="s">
        <v>2035</v>
      </c>
      <c r="T194" s="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46</v>
      </c>
      <c r="G195" t="s">
        <v>14</v>
      </c>
      <c r="H195">
        <v>65</v>
      </c>
      <c r="I195" s="4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2">(((L195/60)/60)/24)+DATE(1970,1,1)</f>
        <v>43198.208333333328</v>
      </c>
      <c r="O195" s="8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s="4" t="s">
        <v>2035</v>
      </c>
      <c r="T195" s="4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ROUND(E196/D196*100, 0)</f>
        <v>123</v>
      </c>
      <c r="G196" t="s">
        <v>20</v>
      </c>
      <c r="H196">
        <v>126</v>
      </c>
      <c r="I196" s="4">
        <f t="shared" ref="I196:I259" si="15">ROUND(E196/H196,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2"/>
        <v>42261.208333333328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s="4" t="s">
        <v>2035</v>
      </c>
      <c r="T196" s="4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362</v>
      </c>
      <c r="G197" t="s">
        <v>20</v>
      </c>
      <c r="H197">
        <v>524</v>
      </c>
      <c r="I197" s="4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2"/>
        <v>43310.208333333328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s="4" t="s">
        <v>2035</v>
      </c>
      <c r="T197" s="4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63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2"/>
        <v>42616.208333333328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s="4" t="s">
        <v>2037</v>
      </c>
      <c r="T198" s="4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298</v>
      </c>
      <c r="G199" t="s">
        <v>20</v>
      </c>
      <c r="H199">
        <v>1989</v>
      </c>
      <c r="I199" s="4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2"/>
        <v>42909.208333333328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s="4" t="s">
        <v>2041</v>
      </c>
      <c r="T199" s="4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10</v>
      </c>
      <c r="G200" t="s">
        <v>14</v>
      </c>
      <c r="H200">
        <v>168</v>
      </c>
      <c r="I200" s="4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2"/>
        <v>40396.208333333336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s="4" t="s">
        <v>2035</v>
      </c>
      <c r="T200" s="4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54</v>
      </c>
      <c r="G201" t="s">
        <v>14</v>
      </c>
      <c r="H201">
        <v>13</v>
      </c>
      <c r="I201" s="4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2"/>
        <v>42192.208333333328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s="4" t="s">
        <v>2035</v>
      </c>
      <c r="T201" s="4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2"/>
        <v>40262.208333333336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s="4" t="s">
        <v>2039</v>
      </c>
      <c r="T202" s="4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681</v>
      </c>
      <c r="G203" t="s">
        <v>20</v>
      </c>
      <c r="H203">
        <v>157</v>
      </c>
      <c r="I203" s="4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2"/>
        <v>41845.208333333336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s="4" t="s">
        <v>2037</v>
      </c>
      <c r="T203" s="4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79</v>
      </c>
      <c r="G204" t="s">
        <v>74</v>
      </c>
      <c r="H204">
        <v>82</v>
      </c>
      <c r="I204" s="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2"/>
        <v>40818.208333333336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s="4" t="s">
        <v>2033</v>
      </c>
      <c r="T204" s="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134</v>
      </c>
      <c r="G205" t="s">
        <v>20</v>
      </c>
      <c r="H205">
        <v>4498</v>
      </c>
      <c r="I205" s="4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2"/>
        <v>42752.25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s="4" t="s">
        <v>2039</v>
      </c>
      <c r="T205" s="4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</v>
      </c>
      <c r="G206" t="s">
        <v>14</v>
      </c>
      <c r="H206">
        <v>40</v>
      </c>
      <c r="I206" s="4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2"/>
        <v>40636.208333333336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s="4" t="s">
        <v>2035</v>
      </c>
      <c r="T206" s="4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432</v>
      </c>
      <c r="G207" t="s">
        <v>20</v>
      </c>
      <c r="H207">
        <v>80</v>
      </c>
      <c r="I207" s="4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2"/>
        <v>43390.208333333328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s="4" t="s">
        <v>2039</v>
      </c>
      <c r="T207" s="4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39</v>
      </c>
      <c r="G208" t="s">
        <v>74</v>
      </c>
      <c r="H208">
        <v>57</v>
      </c>
      <c r="I208" s="4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2"/>
        <v>40236.25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s="4" t="s">
        <v>2047</v>
      </c>
      <c r="T208" s="4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426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2"/>
        <v>43340.208333333328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s="4" t="s">
        <v>2035</v>
      </c>
      <c r="T209" s="4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101</v>
      </c>
      <c r="G210" t="s">
        <v>20</v>
      </c>
      <c r="H210">
        <v>2053</v>
      </c>
      <c r="I210" s="4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2"/>
        <v>43048.25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s="4" t="s">
        <v>2041</v>
      </c>
      <c r="T210" s="4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21</v>
      </c>
      <c r="G211" t="s">
        <v>47</v>
      </c>
      <c r="H211">
        <v>808</v>
      </c>
      <c r="I211" s="4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2"/>
        <v>42496.208333333328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s="4" t="s">
        <v>2041</v>
      </c>
      <c r="T211" s="4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67</v>
      </c>
      <c r="G212" t="s">
        <v>14</v>
      </c>
      <c r="H212">
        <v>226</v>
      </c>
      <c r="I212" s="4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2"/>
        <v>42797.25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s="4" t="s">
        <v>2041</v>
      </c>
      <c r="T212" s="4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95</v>
      </c>
      <c r="G213" t="s">
        <v>14</v>
      </c>
      <c r="H213">
        <v>1625</v>
      </c>
      <c r="I213" s="4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2"/>
        <v>41513.208333333336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s="4" t="s">
        <v>2039</v>
      </c>
      <c r="T213" s="4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152</v>
      </c>
      <c r="G214" t="s">
        <v>20</v>
      </c>
      <c r="H214">
        <v>168</v>
      </c>
      <c r="I214" s="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2"/>
        <v>43814.25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s="4" t="s">
        <v>2039</v>
      </c>
      <c r="T214" s="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195</v>
      </c>
      <c r="G215" t="s">
        <v>20</v>
      </c>
      <c r="H215">
        <v>4289</v>
      </c>
      <c r="I215" s="4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2"/>
        <v>40488.208333333336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s="4" t="s">
        <v>2035</v>
      </c>
      <c r="T215" s="4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1023</v>
      </c>
      <c r="G216" t="s">
        <v>20</v>
      </c>
      <c r="H216">
        <v>165</v>
      </c>
      <c r="I216" s="4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2"/>
        <v>40409.208333333336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s="4" t="s">
        <v>2035</v>
      </c>
      <c r="T216" s="4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4</v>
      </c>
      <c r="G217" t="s">
        <v>14</v>
      </c>
      <c r="H217">
        <v>143</v>
      </c>
      <c r="I217" s="4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2"/>
        <v>43509.25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s="4" t="s">
        <v>2039</v>
      </c>
      <c r="T217" s="4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155</v>
      </c>
      <c r="G218" t="s">
        <v>20</v>
      </c>
      <c r="H218">
        <v>1815</v>
      </c>
      <c r="I218" s="4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2"/>
        <v>40869.25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s="4" t="s">
        <v>2039</v>
      </c>
      <c r="T218" s="4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45</v>
      </c>
      <c r="G219" t="s">
        <v>14</v>
      </c>
      <c r="H219">
        <v>934</v>
      </c>
      <c r="I219" s="4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2"/>
        <v>43583.208333333328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s="4" t="s">
        <v>2041</v>
      </c>
      <c r="T219" s="4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216</v>
      </c>
      <c r="G220" t="s">
        <v>20</v>
      </c>
      <c r="H220">
        <v>397</v>
      </c>
      <c r="I220" s="4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2"/>
        <v>40858.25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s="4" t="s">
        <v>2041</v>
      </c>
      <c r="T220" s="4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332</v>
      </c>
      <c r="G221" t="s">
        <v>20</v>
      </c>
      <c r="H221">
        <v>1539</v>
      </c>
      <c r="I221" s="4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2"/>
        <v>41137.208333333336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s="4" t="s">
        <v>2041</v>
      </c>
      <c r="T221" s="4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</v>
      </c>
      <c r="G222" t="s">
        <v>14</v>
      </c>
      <c r="H222">
        <v>17</v>
      </c>
      <c r="I222" s="4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2"/>
        <v>40725.208333333336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s="4" t="s">
        <v>2039</v>
      </c>
      <c r="T222" s="4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99</v>
      </c>
      <c r="G223" t="s">
        <v>14</v>
      </c>
      <c r="H223">
        <v>2179</v>
      </c>
      <c r="I223" s="4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2"/>
        <v>41081.208333333336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s="4" t="s">
        <v>2033</v>
      </c>
      <c r="T223" s="4" t="s">
        <v>2034</v>
      </c>
    </row>
    <row r="224" spans="1:20" ht="3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138</v>
      </c>
      <c r="G224" t="s">
        <v>20</v>
      </c>
      <c r="H224">
        <v>138</v>
      </c>
      <c r="I224" s="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2"/>
        <v>41914.208333333336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s="4" t="s">
        <v>2054</v>
      </c>
      <c r="T224" s="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94</v>
      </c>
      <c r="G225" t="s">
        <v>14</v>
      </c>
      <c r="H225">
        <v>931</v>
      </c>
      <c r="I225" s="4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2"/>
        <v>42445.208333333328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s="4" t="s">
        <v>2039</v>
      </c>
      <c r="T225" s="4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404</v>
      </c>
      <c r="G226" t="s">
        <v>20</v>
      </c>
      <c r="H226">
        <v>3594</v>
      </c>
      <c r="I226" s="4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2"/>
        <v>41906.208333333336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s="4" t="s">
        <v>2041</v>
      </c>
      <c r="T226" s="4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260</v>
      </c>
      <c r="G227" t="s">
        <v>20</v>
      </c>
      <c r="H227">
        <v>5880</v>
      </c>
      <c r="I227" s="4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2"/>
        <v>41762.208333333336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s="4" t="s">
        <v>2035</v>
      </c>
      <c r="T227" s="4" t="s">
        <v>2036</v>
      </c>
    </row>
    <row r="228" spans="1:20" ht="3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367</v>
      </c>
      <c r="G228" t="s">
        <v>20</v>
      </c>
      <c r="H228">
        <v>112</v>
      </c>
      <c r="I228" s="4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2"/>
        <v>40276.208333333336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s="4" t="s">
        <v>2054</v>
      </c>
      <c r="T228" s="4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169</v>
      </c>
      <c r="G229" t="s">
        <v>20</v>
      </c>
      <c r="H229">
        <v>943</v>
      </c>
      <c r="I229" s="4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2"/>
        <v>42139.208333333328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s="4" t="s">
        <v>2050</v>
      </c>
      <c r="T229" s="4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120</v>
      </c>
      <c r="G230" t="s">
        <v>20</v>
      </c>
      <c r="H230">
        <v>2468</v>
      </c>
      <c r="I230" s="4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2"/>
        <v>42613.208333333328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s="4" t="s">
        <v>2041</v>
      </c>
      <c r="T230" s="4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194</v>
      </c>
      <c r="G231" t="s">
        <v>20</v>
      </c>
      <c r="H231">
        <v>2551</v>
      </c>
      <c r="I231" s="4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2"/>
        <v>42887.208333333328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s="4" t="s">
        <v>2050</v>
      </c>
      <c r="T231" s="4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420</v>
      </c>
      <c r="G232" t="s">
        <v>20</v>
      </c>
      <c r="H232">
        <v>101</v>
      </c>
      <c r="I232" s="4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2"/>
        <v>43805.25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s="4" t="s">
        <v>2050</v>
      </c>
      <c r="T232" s="4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77</v>
      </c>
      <c r="G233" t="s">
        <v>74</v>
      </c>
      <c r="H233">
        <v>67</v>
      </c>
      <c r="I233" s="4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2"/>
        <v>41415.208333333336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s="4" t="s">
        <v>2039</v>
      </c>
      <c r="T233" s="4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171</v>
      </c>
      <c r="G234" t="s">
        <v>20</v>
      </c>
      <c r="H234">
        <v>92</v>
      </c>
      <c r="I234" s="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2"/>
        <v>42576.208333333328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s="4" t="s">
        <v>2039</v>
      </c>
      <c r="T234" s="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158</v>
      </c>
      <c r="G235" t="s">
        <v>20</v>
      </c>
      <c r="H235">
        <v>62</v>
      </c>
      <c r="I235" s="4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2"/>
        <v>40706.208333333336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s="4" t="s">
        <v>2041</v>
      </c>
      <c r="T235" s="4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109</v>
      </c>
      <c r="G236" t="s">
        <v>20</v>
      </c>
      <c r="H236">
        <v>149</v>
      </c>
      <c r="I236" s="4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2"/>
        <v>42969.208333333328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s="4" t="s">
        <v>2050</v>
      </c>
      <c r="T236" s="4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42</v>
      </c>
      <c r="G237" t="s">
        <v>14</v>
      </c>
      <c r="H237">
        <v>92</v>
      </c>
      <c r="I237" s="4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2"/>
        <v>42779.25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s="4" t="s">
        <v>2041</v>
      </c>
      <c r="T237" s="4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11</v>
      </c>
      <c r="G238" t="s">
        <v>14</v>
      </c>
      <c r="H238">
        <v>57</v>
      </c>
      <c r="I238" s="4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2"/>
        <v>43641.208333333328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s="4" t="s">
        <v>2035</v>
      </c>
      <c r="T238" s="4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159</v>
      </c>
      <c r="G239" t="s">
        <v>20</v>
      </c>
      <c r="H239">
        <v>329</v>
      </c>
      <c r="I239" s="4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2"/>
        <v>41754.208333333336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s="4" t="s">
        <v>2041</v>
      </c>
      <c r="T239" s="4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422</v>
      </c>
      <c r="G240" t="s">
        <v>20</v>
      </c>
      <c r="H240">
        <v>97</v>
      </c>
      <c r="I240" s="4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2"/>
        <v>43083.25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s="4" t="s">
        <v>2039</v>
      </c>
      <c r="T240" s="4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98</v>
      </c>
      <c r="G241" t="s">
        <v>14</v>
      </c>
      <c r="H241">
        <v>41</v>
      </c>
      <c r="I241" s="4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2"/>
        <v>42245.208333333328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s="4" t="s">
        <v>2037</v>
      </c>
      <c r="T241" s="4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419</v>
      </c>
      <c r="G242" t="s">
        <v>20</v>
      </c>
      <c r="H242">
        <v>1784</v>
      </c>
      <c r="I242" s="4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2"/>
        <v>40396.208333333336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s="4" t="s">
        <v>2039</v>
      </c>
      <c r="T242" s="4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102</v>
      </c>
      <c r="G243" t="s">
        <v>20</v>
      </c>
      <c r="H243">
        <v>1684</v>
      </c>
      <c r="I243" s="4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2"/>
        <v>41742.208333333336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s="4" t="s">
        <v>2047</v>
      </c>
      <c r="T243" s="4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128</v>
      </c>
      <c r="G244" t="s">
        <v>20</v>
      </c>
      <c r="H244">
        <v>250</v>
      </c>
      <c r="I244" s="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2"/>
        <v>42865.208333333328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s="4" t="s">
        <v>2035</v>
      </c>
      <c r="T244" s="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445</v>
      </c>
      <c r="G245" t="s">
        <v>20</v>
      </c>
      <c r="H245">
        <v>238</v>
      </c>
      <c r="I245" s="4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2"/>
        <v>43163.25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s="4" t="s">
        <v>2039</v>
      </c>
      <c r="T245" s="4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570</v>
      </c>
      <c r="G246" t="s">
        <v>20</v>
      </c>
      <c r="H246">
        <v>53</v>
      </c>
      <c r="I246" s="4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2"/>
        <v>41834.208333333336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s="4" t="s">
        <v>2039</v>
      </c>
      <c r="T246" s="4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509</v>
      </c>
      <c r="G247" t="s">
        <v>20</v>
      </c>
      <c r="H247">
        <v>214</v>
      </c>
      <c r="I247" s="4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2"/>
        <v>41736.208333333336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s="4" t="s">
        <v>2039</v>
      </c>
      <c r="T247" s="4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326</v>
      </c>
      <c r="G248" t="s">
        <v>20</v>
      </c>
      <c r="H248">
        <v>222</v>
      </c>
      <c r="I248" s="4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2"/>
        <v>41491.208333333336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s="4" t="s">
        <v>2037</v>
      </c>
      <c r="T248" s="4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933</v>
      </c>
      <c r="G249" t="s">
        <v>20</v>
      </c>
      <c r="H249">
        <v>1884</v>
      </c>
      <c r="I249" s="4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2"/>
        <v>42726.25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s="4" t="s">
        <v>2047</v>
      </c>
      <c r="T249" s="4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211</v>
      </c>
      <c r="G250" t="s">
        <v>20</v>
      </c>
      <c r="H250">
        <v>218</v>
      </c>
      <c r="I250" s="4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2"/>
        <v>42004.25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s="4" t="s">
        <v>2050</v>
      </c>
      <c r="T250" s="4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273</v>
      </c>
      <c r="G251" t="s">
        <v>20</v>
      </c>
      <c r="H251">
        <v>6465</v>
      </c>
      <c r="I251" s="4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2"/>
        <v>42006.25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s="4" t="s">
        <v>2047</v>
      </c>
      <c r="T251" s="4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2"/>
        <v>40203.25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s="4" t="s">
        <v>2035</v>
      </c>
      <c r="T252" s="4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54</v>
      </c>
      <c r="G253" t="s">
        <v>14</v>
      </c>
      <c r="H253">
        <v>101</v>
      </c>
      <c r="I253" s="4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2"/>
        <v>41252.25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s="4" t="s">
        <v>2039</v>
      </c>
      <c r="T253" s="4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626</v>
      </c>
      <c r="G254" t="s">
        <v>20</v>
      </c>
      <c r="H254">
        <v>59</v>
      </c>
      <c r="I254" s="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2"/>
        <v>41572.208333333336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s="4" t="s">
        <v>2039</v>
      </c>
      <c r="T254" s="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89</v>
      </c>
      <c r="G255" t="s">
        <v>14</v>
      </c>
      <c r="H255">
        <v>1335</v>
      </c>
      <c r="I255" s="4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2"/>
        <v>40641.208333333336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s="4" t="s">
        <v>2041</v>
      </c>
      <c r="T255" s="4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185</v>
      </c>
      <c r="G256" t="s">
        <v>20</v>
      </c>
      <c r="H256">
        <v>88</v>
      </c>
      <c r="I256" s="4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2"/>
        <v>42787.25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s="4" t="s">
        <v>2047</v>
      </c>
      <c r="T256" s="4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120</v>
      </c>
      <c r="G257" t="s">
        <v>20</v>
      </c>
      <c r="H257">
        <v>1697</v>
      </c>
      <c r="I257" s="4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2"/>
        <v>40590.25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s="4" t="s">
        <v>2035</v>
      </c>
      <c r="T257" s="4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23</v>
      </c>
      <c r="G258" t="s">
        <v>14</v>
      </c>
      <c r="H258">
        <v>15</v>
      </c>
      <c r="I258" s="4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2"/>
        <v>42393.25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s="4" t="s">
        <v>2035</v>
      </c>
      <c r="T258" s="4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146</v>
      </c>
      <c r="G259" t="s">
        <v>20</v>
      </c>
      <c r="H259">
        <v>92</v>
      </c>
      <c r="I259" s="4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6">(((L259/60)/60)/24)+DATE(1970,1,1)</f>
        <v>41338.25</v>
      </c>
      <c r="O259" s="8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s="4" t="s">
        <v>2039</v>
      </c>
      <c r="T259" s="4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ROUND(E260/D260*100, 0)</f>
        <v>268</v>
      </c>
      <c r="G260" t="s">
        <v>20</v>
      </c>
      <c r="H260">
        <v>186</v>
      </c>
      <c r="I260" s="4">
        <f t="shared" ref="I260:I323" si="19">ROUND(E260/H260,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6"/>
        <v>42712.25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s="4" t="s">
        <v>2039</v>
      </c>
      <c r="T260" s="4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598</v>
      </c>
      <c r="G261" t="s">
        <v>20</v>
      </c>
      <c r="H261">
        <v>138</v>
      </c>
      <c r="I261" s="4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6"/>
        <v>41251.25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s="4" t="s">
        <v>2054</v>
      </c>
      <c r="T261" s="4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158</v>
      </c>
      <c r="G262" t="s">
        <v>20</v>
      </c>
      <c r="H262">
        <v>261</v>
      </c>
      <c r="I262" s="4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6"/>
        <v>41180.208333333336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s="4" t="s">
        <v>2035</v>
      </c>
      <c r="T262" s="4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31</v>
      </c>
      <c r="G263" t="s">
        <v>14</v>
      </c>
      <c r="H263">
        <v>454</v>
      </c>
      <c r="I263" s="4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6"/>
        <v>40415.208333333336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s="4" t="s">
        <v>2035</v>
      </c>
      <c r="T263" s="4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313</v>
      </c>
      <c r="G264" t="s">
        <v>20</v>
      </c>
      <c r="H264">
        <v>107</v>
      </c>
      <c r="I264" s="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6"/>
        <v>40638.208333333336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s="4" t="s">
        <v>2035</v>
      </c>
      <c r="T264" s="4" t="s">
        <v>2045</v>
      </c>
    </row>
    <row r="265" spans="1:20" ht="3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371</v>
      </c>
      <c r="G265" t="s">
        <v>20</v>
      </c>
      <c r="H265">
        <v>199</v>
      </c>
      <c r="I265" s="4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6"/>
        <v>40187.25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s="4" t="s">
        <v>2054</v>
      </c>
      <c r="T265" s="4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363</v>
      </c>
      <c r="G266" t="s">
        <v>20</v>
      </c>
      <c r="H266">
        <v>5512</v>
      </c>
      <c r="I266" s="4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6"/>
        <v>41317.25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s="4" t="s">
        <v>2039</v>
      </c>
      <c r="T266" s="4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123</v>
      </c>
      <c r="G267" t="s">
        <v>20</v>
      </c>
      <c r="H267">
        <v>86</v>
      </c>
      <c r="I267" s="4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6"/>
        <v>42372.25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s="4" t="s">
        <v>2039</v>
      </c>
      <c r="T267" s="4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77</v>
      </c>
      <c r="G268" t="s">
        <v>14</v>
      </c>
      <c r="H268">
        <v>3182</v>
      </c>
      <c r="I268" s="4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6"/>
        <v>41950.25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s="4" t="s">
        <v>2035</v>
      </c>
      <c r="T268" s="4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234</v>
      </c>
      <c r="G269" t="s">
        <v>20</v>
      </c>
      <c r="H269">
        <v>2768</v>
      </c>
      <c r="I269" s="4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6"/>
        <v>41206.208333333336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s="4" t="s">
        <v>2039</v>
      </c>
      <c r="T269" s="4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181</v>
      </c>
      <c r="G270" t="s">
        <v>20</v>
      </c>
      <c r="H270">
        <v>48</v>
      </c>
      <c r="I270" s="4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6"/>
        <v>41186.208333333336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s="4" t="s">
        <v>2041</v>
      </c>
      <c r="T270" s="4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253</v>
      </c>
      <c r="G271" t="s">
        <v>20</v>
      </c>
      <c r="H271">
        <v>87</v>
      </c>
      <c r="I271" s="4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6"/>
        <v>43496.25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s="4" t="s">
        <v>2041</v>
      </c>
      <c r="T271" s="4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27</v>
      </c>
      <c r="G272" t="s">
        <v>74</v>
      </c>
      <c r="H272">
        <v>1890</v>
      </c>
      <c r="I272" s="4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6"/>
        <v>40514.25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s="4" t="s">
        <v>2050</v>
      </c>
      <c r="T272" s="4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</v>
      </c>
      <c r="G273" t="s">
        <v>47</v>
      </c>
      <c r="H273">
        <v>61</v>
      </c>
      <c r="I273" s="4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6"/>
        <v>42345.25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s="4" t="s">
        <v>2054</v>
      </c>
      <c r="T273" s="4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304</v>
      </c>
      <c r="G274" t="s">
        <v>20</v>
      </c>
      <c r="H274">
        <v>1894</v>
      </c>
      <c r="I274" s="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6"/>
        <v>43656.208333333328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s="4" t="s">
        <v>2039</v>
      </c>
      <c r="T274" s="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137</v>
      </c>
      <c r="G275" t="s">
        <v>20</v>
      </c>
      <c r="H275">
        <v>282</v>
      </c>
      <c r="I275" s="4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6"/>
        <v>42995.208333333328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s="4" t="s">
        <v>2039</v>
      </c>
      <c r="T275" s="4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32</v>
      </c>
      <c r="G276" t="s">
        <v>14</v>
      </c>
      <c r="H276">
        <v>15</v>
      </c>
      <c r="I276" s="4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6"/>
        <v>43045.25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s="4" t="s">
        <v>2039</v>
      </c>
      <c r="T276" s="4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242</v>
      </c>
      <c r="G277" t="s">
        <v>20</v>
      </c>
      <c r="H277">
        <v>116</v>
      </c>
      <c r="I277" s="4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6"/>
        <v>43561.208333333328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s="4" t="s">
        <v>2047</v>
      </c>
      <c r="T277" s="4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97</v>
      </c>
      <c r="G278" t="s">
        <v>14</v>
      </c>
      <c r="H278">
        <v>133</v>
      </c>
      <c r="I278" s="4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6"/>
        <v>41018.208333333336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s="4" t="s">
        <v>2050</v>
      </c>
      <c r="T278" s="4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1066</v>
      </c>
      <c r="G279" t="s">
        <v>20</v>
      </c>
      <c r="H279">
        <v>83</v>
      </c>
      <c r="I279" s="4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6"/>
        <v>40378.208333333336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s="4" t="s">
        <v>2039</v>
      </c>
      <c r="T279" s="4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326</v>
      </c>
      <c r="G280" t="s">
        <v>20</v>
      </c>
      <c r="H280">
        <v>91</v>
      </c>
      <c r="I280" s="4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6"/>
        <v>41239.25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s="4" t="s">
        <v>2037</v>
      </c>
      <c r="T280" s="4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171</v>
      </c>
      <c r="G281" t="s">
        <v>20</v>
      </c>
      <c r="H281">
        <v>546</v>
      </c>
      <c r="I281" s="4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6"/>
        <v>43346.208333333328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s="4" t="s">
        <v>2039</v>
      </c>
      <c r="T281" s="4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581</v>
      </c>
      <c r="G282" t="s">
        <v>20</v>
      </c>
      <c r="H282">
        <v>393</v>
      </c>
      <c r="I282" s="4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6"/>
        <v>43060.25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s="4" t="s">
        <v>2041</v>
      </c>
      <c r="T282" s="4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92</v>
      </c>
      <c r="G283" t="s">
        <v>14</v>
      </c>
      <c r="H283">
        <v>2062</v>
      </c>
      <c r="I283" s="4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6"/>
        <v>40979.25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s="4" t="s">
        <v>2039</v>
      </c>
      <c r="T283" s="4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108</v>
      </c>
      <c r="G284" t="s">
        <v>20</v>
      </c>
      <c r="H284">
        <v>133</v>
      </c>
      <c r="I284" s="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6"/>
        <v>42701.25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s="4" t="s">
        <v>2041</v>
      </c>
      <c r="T284" s="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19</v>
      </c>
      <c r="G285" t="s">
        <v>14</v>
      </c>
      <c r="H285">
        <v>29</v>
      </c>
      <c r="I285" s="4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6"/>
        <v>42520.208333333328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s="4" t="s">
        <v>2035</v>
      </c>
      <c r="T285" s="4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83</v>
      </c>
      <c r="G286" t="s">
        <v>14</v>
      </c>
      <c r="H286">
        <v>132</v>
      </c>
      <c r="I286" s="4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6"/>
        <v>41030.208333333336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s="4" t="s">
        <v>2037</v>
      </c>
      <c r="T286" s="4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706</v>
      </c>
      <c r="G287" t="s">
        <v>20</v>
      </c>
      <c r="H287">
        <v>254</v>
      </c>
      <c r="I287" s="4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6"/>
        <v>42623.208333333328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s="4" t="s">
        <v>2039</v>
      </c>
      <c r="T287" s="4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17</v>
      </c>
      <c r="G288" t="s">
        <v>74</v>
      </c>
      <c r="H288">
        <v>184</v>
      </c>
      <c r="I288" s="4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6"/>
        <v>42697.25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s="4" t="s">
        <v>2039</v>
      </c>
      <c r="T288" s="4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210</v>
      </c>
      <c r="G289" t="s">
        <v>20</v>
      </c>
      <c r="H289">
        <v>176</v>
      </c>
      <c r="I289" s="4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6"/>
        <v>42122.208333333328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s="4" t="s">
        <v>2035</v>
      </c>
      <c r="T289" s="4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98</v>
      </c>
      <c r="G290" t="s">
        <v>14</v>
      </c>
      <c r="H290">
        <v>137</v>
      </c>
      <c r="I290" s="4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6"/>
        <v>40982.208333333336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s="4" t="s">
        <v>2035</v>
      </c>
      <c r="T290" s="4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1684</v>
      </c>
      <c r="G291" t="s">
        <v>20</v>
      </c>
      <c r="H291">
        <v>337</v>
      </c>
      <c r="I291" s="4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6"/>
        <v>42219.208333333328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s="4" t="s">
        <v>2039</v>
      </c>
      <c r="T291" s="4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54</v>
      </c>
      <c r="G292" t="s">
        <v>14</v>
      </c>
      <c r="H292">
        <v>908</v>
      </c>
      <c r="I292" s="4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6"/>
        <v>41404.208333333336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s="4" t="s">
        <v>2041</v>
      </c>
      <c r="T292" s="4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457</v>
      </c>
      <c r="G293" t="s">
        <v>20</v>
      </c>
      <c r="H293">
        <v>107</v>
      </c>
      <c r="I293" s="4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6"/>
        <v>40831.208333333336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s="4" t="s">
        <v>2037</v>
      </c>
      <c r="T293" s="4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10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6"/>
        <v>40984.208333333336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s="4" t="s">
        <v>2033</v>
      </c>
      <c r="T294" s="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16</v>
      </c>
      <c r="G295" t="s">
        <v>74</v>
      </c>
      <c r="H295">
        <v>32</v>
      </c>
      <c r="I295" s="4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6"/>
        <v>40456.208333333336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s="4" t="s">
        <v>2039</v>
      </c>
      <c r="T295" s="4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1340</v>
      </c>
      <c r="G296" t="s">
        <v>20</v>
      </c>
      <c r="H296">
        <v>183</v>
      </c>
      <c r="I296" s="4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6"/>
        <v>43399.208333333328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s="4" t="s">
        <v>2039</v>
      </c>
      <c r="T296" s="4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36</v>
      </c>
      <c r="G297" t="s">
        <v>14</v>
      </c>
      <c r="H297">
        <v>1910</v>
      </c>
      <c r="I297" s="4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6"/>
        <v>41562.208333333336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s="4" t="s">
        <v>2039</v>
      </c>
      <c r="T297" s="4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55</v>
      </c>
      <c r="G298" t="s">
        <v>14</v>
      </c>
      <c r="H298">
        <v>38</v>
      </c>
      <c r="I298" s="4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6"/>
        <v>43493.25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s="4" t="s">
        <v>2039</v>
      </c>
      <c r="T298" s="4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94</v>
      </c>
      <c r="G299" t="s">
        <v>14</v>
      </c>
      <c r="H299">
        <v>104</v>
      </c>
      <c r="I299" s="4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6"/>
        <v>41653.25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s="4" t="s">
        <v>2039</v>
      </c>
      <c r="T299" s="4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144</v>
      </c>
      <c r="G300" t="s">
        <v>20</v>
      </c>
      <c r="H300">
        <v>72</v>
      </c>
      <c r="I300" s="4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6"/>
        <v>42426.25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s="4" t="s">
        <v>2035</v>
      </c>
      <c r="T300" s="4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51</v>
      </c>
      <c r="G301" t="s">
        <v>14</v>
      </c>
      <c r="H301">
        <v>49</v>
      </c>
      <c r="I301" s="4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6"/>
        <v>42432.25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s="4" t="s">
        <v>2033</v>
      </c>
      <c r="T301" s="4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6"/>
        <v>42977.208333333328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s="4" t="s">
        <v>2047</v>
      </c>
      <c r="T302" s="4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1345</v>
      </c>
      <c r="G303" t="s">
        <v>20</v>
      </c>
      <c r="H303">
        <v>295</v>
      </c>
      <c r="I303" s="4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6"/>
        <v>42061.25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s="4" t="s">
        <v>2041</v>
      </c>
      <c r="T303" s="4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32</v>
      </c>
      <c r="G304" t="s">
        <v>14</v>
      </c>
      <c r="H304">
        <v>245</v>
      </c>
      <c r="I304" s="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6"/>
        <v>43345.208333333328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s="4" t="s">
        <v>2039</v>
      </c>
      <c r="T304" s="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83</v>
      </c>
      <c r="G305" t="s">
        <v>14</v>
      </c>
      <c r="H305">
        <v>32</v>
      </c>
      <c r="I305" s="4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6"/>
        <v>42376.25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s="4" t="s">
        <v>2035</v>
      </c>
      <c r="T305" s="4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546</v>
      </c>
      <c r="G306" t="s">
        <v>20</v>
      </c>
      <c r="H306">
        <v>142</v>
      </c>
      <c r="I306" s="4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6"/>
        <v>42589.208333333328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s="4" t="s">
        <v>2041</v>
      </c>
      <c r="T306" s="4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286</v>
      </c>
      <c r="G307" t="s">
        <v>20</v>
      </c>
      <c r="H307">
        <v>85</v>
      </c>
      <c r="I307" s="4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6"/>
        <v>42448.208333333328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s="4" t="s">
        <v>2039</v>
      </c>
      <c r="T307" s="4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8</v>
      </c>
      <c r="G308" t="s">
        <v>14</v>
      </c>
      <c r="H308">
        <v>7</v>
      </c>
      <c r="I308" s="4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6"/>
        <v>42930.208333333328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s="4" t="s">
        <v>2039</v>
      </c>
      <c r="T308" s="4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132</v>
      </c>
      <c r="G309" t="s">
        <v>20</v>
      </c>
      <c r="H309">
        <v>659</v>
      </c>
      <c r="I309" s="4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6"/>
        <v>41066.208333333336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s="4" t="s">
        <v>2047</v>
      </c>
      <c r="T309" s="4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74</v>
      </c>
      <c r="G310" t="s">
        <v>14</v>
      </c>
      <c r="H310">
        <v>803</v>
      </c>
      <c r="I310" s="4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6"/>
        <v>40651.208333333336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s="4" t="s">
        <v>2039</v>
      </c>
      <c r="T310" s="4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75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6"/>
        <v>40807.208333333336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s="4" t="s">
        <v>2035</v>
      </c>
      <c r="T311" s="4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20</v>
      </c>
      <c r="G312" t="s">
        <v>14</v>
      </c>
      <c r="H312">
        <v>16</v>
      </c>
      <c r="I312" s="4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6"/>
        <v>40277.208333333336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s="4" t="s">
        <v>2050</v>
      </c>
      <c r="T312" s="4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203</v>
      </c>
      <c r="G313" t="s">
        <v>20</v>
      </c>
      <c r="H313">
        <v>121</v>
      </c>
      <c r="I313" s="4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6"/>
        <v>40590.25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s="4" t="s">
        <v>2039</v>
      </c>
      <c r="T313" s="4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310</v>
      </c>
      <c r="G314" t="s">
        <v>20</v>
      </c>
      <c r="H314">
        <v>3742</v>
      </c>
      <c r="I314" s="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6"/>
        <v>41572.208333333336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s="4" t="s">
        <v>2039</v>
      </c>
      <c r="T314" s="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395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6"/>
        <v>40966.25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s="4" t="s">
        <v>2035</v>
      </c>
      <c r="T315" s="4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295</v>
      </c>
      <c r="G316" t="s">
        <v>20</v>
      </c>
      <c r="H316">
        <v>133</v>
      </c>
      <c r="I316" s="4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6"/>
        <v>43536.208333333328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s="4" t="s">
        <v>2041</v>
      </c>
      <c r="T316" s="4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34</v>
      </c>
      <c r="G317" t="s">
        <v>14</v>
      </c>
      <c r="H317">
        <v>31</v>
      </c>
      <c r="I317" s="4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6"/>
        <v>41783.208333333336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s="4" t="s">
        <v>2039</v>
      </c>
      <c r="T317" s="4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67</v>
      </c>
      <c r="G318" t="s">
        <v>14</v>
      </c>
      <c r="H318">
        <v>108</v>
      </c>
      <c r="I318" s="4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6"/>
        <v>43788.25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s="4" t="s">
        <v>2033</v>
      </c>
      <c r="T318" s="4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19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6"/>
        <v>42869.208333333328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s="4" t="s">
        <v>2039</v>
      </c>
      <c r="T319" s="4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16</v>
      </c>
      <c r="G320" t="s">
        <v>14</v>
      </c>
      <c r="H320">
        <v>17</v>
      </c>
      <c r="I320" s="4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6"/>
        <v>41684.25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s="4" t="s">
        <v>2035</v>
      </c>
      <c r="T320" s="4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39</v>
      </c>
      <c r="G321" t="s">
        <v>74</v>
      </c>
      <c r="H321">
        <v>64</v>
      </c>
      <c r="I321" s="4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6"/>
        <v>40402.208333333336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s="4" t="s">
        <v>2037</v>
      </c>
      <c r="T321" s="4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10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6"/>
        <v>40673.208333333336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s="4" t="s">
        <v>2047</v>
      </c>
      <c r="T322" s="4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94</v>
      </c>
      <c r="G323" t="s">
        <v>14</v>
      </c>
      <c r="H323">
        <v>2468</v>
      </c>
      <c r="I323" s="4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0">(((L323/60)/60)/24)+DATE(1970,1,1)</f>
        <v>40634.208333333336</v>
      </c>
      <c r="O323" s="8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s="4" t="s">
        <v>2041</v>
      </c>
      <c r="T323" s="4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ROUND(E324/D324*100, 0)</f>
        <v>167</v>
      </c>
      <c r="G324" t="s">
        <v>20</v>
      </c>
      <c r="H324">
        <v>5168</v>
      </c>
      <c r="I324" s="4">
        <f t="shared" ref="I324:I387" si="23">ROUND(E324/H324,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0"/>
        <v>40507.25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s="4" t="s">
        <v>2039</v>
      </c>
      <c r="T324" s="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24</v>
      </c>
      <c r="G325" t="s">
        <v>14</v>
      </c>
      <c r="H325">
        <v>26</v>
      </c>
      <c r="I325" s="4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0"/>
        <v>41725.208333333336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s="4" t="s">
        <v>2041</v>
      </c>
      <c r="T325" s="4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164</v>
      </c>
      <c r="G326" t="s">
        <v>20</v>
      </c>
      <c r="H326">
        <v>307</v>
      </c>
      <c r="I326" s="4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0"/>
        <v>42176.208333333328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s="4" t="s">
        <v>2039</v>
      </c>
      <c r="T326" s="4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91</v>
      </c>
      <c r="G327" t="s">
        <v>14</v>
      </c>
      <c r="H327">
        <v>73</v>
      </c>
      <c r="I327" s="4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0"/>
        <v>43267.208333333328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s="4" t="s">
        <v>2039</v>
      </c>
      <c r="T327" s="4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46</v>
      </c>
      <c r="G328" t="s">
        <v>14</v>
      </c>
      <c r="H328">
        <v>128</v>
      </c>
      <c r="I328" s="4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0"/>
        <v>42364.25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s="4" t="s">
        <v>2041</v>
      </c>
      <c r="T328" s="4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39</v>
      </c>
      <c r="G329" t="s">
        <v>14</v>
      </c>
      <c r="H329">
        <v>33</v>
      </c>
      <c r="I329" s="4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0"/>
        <v>43705.208333333328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s="4" t="s">
        <v>2039</v>
      </c>
      <c r="T329" s="4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134</v>
      </c>
      <c r="G330" t="s">
        <v>20</v>
      </c>
      <c r="H330">
        <v>2441</v>
      </c>
      <c r="I330" s="4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0"/>
        <v>43434.25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s="4" t="s">
        <v>2035</v>
      </c>
      <c r="T330" s="4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23</v>
      </c>
      <c r="G331" t="s">
        <v>47</v>
      </c>
      <c r="H331">
        <v>211</v>
      </c>
      <c r="I331" s="4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0"/>
        <v>42716.25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s="4" t="s">
        <v>2050</v>
      </c>
      <c r="T331" s="4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185</v>
      </c>
      <c r="G332" t="s">
        <v>20</v>
      </c>
      <c r="H332">
        <v>1385</v>
      </c>
      <c r="I332" s="4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0"/>
        <v>43077.25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s="4" t="s">
        <v>2041</v>
      </c>
      <c r="T332" s="4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444</v>
      </c>
      <c r="G333" t="s">
        <v>20</v>
      </c>
      <c r="H333">
        <v>190</v>
      </c>
      <c r="I333" s="4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0"/>
        <v>40896.25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s="4" t="s">
        <v>2033</v>
      </c>
      <c r="T333" s="4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200</v>
      </c>
      <c r="G334" t="s">
        <v>20</v>
      </c>
      <c r="H334">
        <v>470</v>
      </c>
      <c r="I334" s="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0"/>
        <v>41361.208333333336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s="4" t="s">
        <v>2037</v>
      </c>
      <c r="T334" s="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124</v>
      </c>
      <c r="G335" t="s">
        <v>20</v>
      </c>
      <c r="H335">
        <v>253</v>
      </c>
      <c r="I335" s="4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0"/>
        <v>43424.25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s="4" t="s">
        <v>2039</v>
      </c>
      <c r="T335" s="4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187</v>
      </c>
      <c r="G336" t="s">
        <v>20</v>
      </c>
      <c r="H336">
        <v>1113</v>
      </c>
      <c r="I336" s="4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0"/>
        <v>43110.25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s="4" t="s">
        <v>2035</v>
      </c>
      <c r="T336" s="4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114</v>
      </c>
      <c r="G337" t="s">
        <v>20</v>
      </c>
      <c r="H337">
        <v>2283</v>
      </c>
      <c r="I337" s="4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0"/>
        <v>43784.25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s="4" t="s">
        <v>2035</v>
      </c>
      <c r="T337" s="4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97</v>
      </c>
      <c r="G338" t="s">
        <v>14</v>
      </c>
      <c r="H338">
        <v>1072</v>
      </c>
      <c r="I338" s="4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0"/>
        <v>40527.25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s="4" t="s">
        <v>2035</v>
      </c>
      <c r="T338" s="4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123</v>
      </c>
      <c r="G339" t="s">
        <v>20</v>
      </c>
      <c r="H339">
        <v>1095</v>
      </c>
      <c r="I339" s="4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0"/>
        <v>43780.25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s="4" t="s">
        <v>2039</v>
      </c>
      <c r="T339" s="4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179</v>
      </c>
      <c r="G340" t="s">
        <v>20</v>
      </c>
      <c r="H340">
        <v>1690</v>
      </c>
      <c r="I340" s="4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0"/>
        <v>40821.208333333336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s="4" t="s">
        <v>2039</v>
      </c>
      <c r="T340" s="4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80</v>
      </c>
      <c r="G341" t="s">
        <v>74</v>
      </c>
      <c r="H341">
        <v>1297</v>
      </c>
      <c r="I341" s="4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0"/>
        <v>42949.208333333328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s="4" t="s">
        <v>2039</v>
      </c>
      <c r="T341" s="4" t="s">
        <v>2040</v>
      </c>
    </row>
    <row r="342" spans="1:20" ht="3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94</v>
      </c>
      <c r="G342" t="s">
        <v>14</v>
      </c>
      <c r="H342">
        <v>393</v>
      </c>
      <c r="I342" s="4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0"/>
        <v>40889.25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s="4" t="s">
        <v>2054</v>
      </c>
      <c r="T342" s="4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85</v>
      </c>
      <c r="G343" t="s">
        <v>14</v>
      </c>
      <c r="H343">
        <v>1257</v>
      </c>
      <c r="I343" s="4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0"/>
        <v>42244.208333333328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s="4" t="s">
        <v>2035</v>
      </c>
      <c r="T343" s="4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67</v>
      </c>
      <c r="G344" t="s">
        <v>14</v>
      </c>
      <c r="H344">
        <v>328</v>
      </c>
      <c r="I344" s="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0"/>
        <v>41475.208333333336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s="4" t="s">
        <v>2039</v>
      </c>
      <c r="T344" s="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54</v>
      </c>
      <c r="G345" t="s">
        <v>14</v>
      </c>
      <c r="H345">
        <v>147</v>
      </c>
      <c r="I345" s="4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0"/>
        <v>41597.25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s="4" t="s">
        <v>2039</v>
      </c>
      <c r="T345" s="4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42</v>
      </c>
      <c r="G346" t="s">
        <v>14</v>
      </c>
      <c r="H346">
        <v>830</v>
      </c>
      <c r="I346" s="4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0"/>
        <v>43122.25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s="4" t="s">
        <v>2050</v>
      </c>
      <c r="T346" s="4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15</v>
      </c>
      <c r="G347" t="s">
        <v>14</v>
      </c>
      <c r="H347">
        <v>331</v>
      </c>
      <c r="I347" s="4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0"/>
        <v>42194.208333333328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s="4" t="s">
        <v>2041</v>
      </c>
      <c r="T347" s="4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34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0"/>
        <v>42971.208333333328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s="4" t="s">
        <v>2035</v>
      </c>
      <c r="T348" s="4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1401</v>
      </c>
      <c r="G349" t="s">
        <v>20</v>
      </c>
      <c r="H349">
        <v>191</v>
      </c>
      <c r="I349" s="4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0"/>
        <v>42046.25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s="4" t="s">
        <v>2037</v>
      </c>
      <c r="T349" s="4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72</v>
      </c>
      <c r="G350" t="s">
        <v>14</v>
      </c>
      <c r="H350">
        <v>3483</v>
      </c>
      <c r="I350" s="4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0"/>
        <v>42782.25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s="4" t="s">
        <v>2033</v>
      </c>
      <c r="T350" s="4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53</v>
      </c>
      <c r="G351" t="s">
        <v>14</v>
      </c>
      <c r="H351">
        <v>923</v>
      </c>
      <c r="I351" s="4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0"/>
        <v>42930.208333333328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s="4" t="s">
        <v>2039</v>
      </c>
      <c r="T351" s="4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0"/>
        <v>42144.208333333328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s="4" t="s">
        <v>2035</v>
      </c>
      <c r="T352" s="4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128</v>
      </c>
      <c r="G353" t="s">
        <v>20</v>
      </c>
      <c r="H353">
        <v>2013</v>
      </c>
      <c r="I353" s="4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0"/>
        <v>42240.208333333328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s="4" t="s">
        <v>2035</v>
      </c>
      <c r="T353" s="4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35</v>
      </c>
      <c r="G354" t="s">
        <v>14</v>
      </c>
      <c r="H354">
        <v>33</v>
      </c>
      <c r="I354" s="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0"/>
        <v>42315.25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s="4" t="s">
        <v>2039</v>
      </c>
      <c r="T354" s="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411</v>
      </c>
      <c r="G355" t="s">
        <v>20</v>
      </c>
      <c r="H355">
        <v>1703</v>
      </c>
      <c r="I355" s="4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0"/>
        <v>43651.208333333328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s="4" t="s">
        <v>2039</v>
      </c>
      <c r="T355" s="4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124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0"/>
        <v>41520.208333333336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s="4" t="s">
        <v>2041</v>
      </c>
      <c r="T356" s="4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59</v>
      </c>
      <c r="G357" t="s">
        <v>47</v>
      </c>
      <c r="H357">
        <v>86</v>
      </c>
      <c r="I357" s="4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0"/>
        <v>42757.25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s="4" t="s">
        <v>2037</v>
      </c>
      <c r="T357" s="4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37</v>
      </c>
      <c r="G358" t="s">
        <v>14</v>
      </c>
      <c r="H358">
        <v>40</v>
      </c>
      <c r="I358" s="4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0"/>
        <v>40922.25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s="4" t="s">
        <v>2039</v>
      </c>
      <c r="T358" s="4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185</v>
      </c>
      <c r="G359" t="s">
        <v>20</v>
      </c>
      <c r="H359">
        <v>41</v>
      </c>
      <c r="I359" s="4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0"/>
        <v>42250.208333333328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s="4" t="s">
        <v>2050</v>
      </c>
      <c r="T359" s="4" t="s">
        <v>2051</v>
      </c>
    </row>
    <row r="360" spans="1:20" ht="3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12</v>
      </c>
      <c r="G360" t="s">
        <v>14</v>
      </c>
      <c r="H360">
        <v>23</v>
      </c>
      <c r="I360" s="4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0"/>
        <v>43322.208333333328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s="4" t="s">
        <v>2054</v>
      </c>
      <c r="T360" s="4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299</v>
      </c>
      <c r="G361" t="s">
        <v>20</v>
      </c>
      <c r="H361">
        <v>187</v>
      </c>
      <c r="I361" s="4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0"/>
        <v>40782.208333333336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s="4" t="s">
        <v>2041</v>
      </c>
      <c r="T361" s="4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226</v>
      </c>
      <c r="G362" t="s">
        <v>20</v>
      </c>
      <c r="H362">
        <v>2875</v>
      </c>
      <c r="I362" s="4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0"/>
        <v>40544.25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s="4" t="s">
        <v>2039</v>
      </c>
      <c r="T362" s="4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174</v>
      </c>
      <c r="G363" t="s">
        <v>20</v>
      </c>
      <c r="H363">
        <v>88</v>
      </c>
      <c r="I363" s="4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0"/>
        <v>43015.208333333328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s="4" t="s">
        <v>2039</v>
      </c>
      <c r="T363" s="4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372</v>
      </c>
      <c r="G364" t="s">
        <v>20</v>
      </c>
      <c r="H364">
        <v>191</v>
      </c>
      <c r="I364" s="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0"/>
        <v>40570.25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s="4" t="s">
        <v>2035</v>
      </c>
      <c r="T364" s="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160</v>
      </c>
      <c r="G365" t="s">
        <v>20</v>
      </c>
      <c r="H365">
        <v>139</v>
      </c>
      <c r="I365" s="4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0"/>
        <v>40904.25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s="4" t="s">
        <v>2035</v>
      </c>
      <c r="T365" s="4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1616</v>
      </c>
      <c r="G366" t="s">
        <v>20</v>
      </c>
      <c r="H366">
        <v>186</v>
      </c>
      <c r="I366" s="4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0"/>
        <v>43164.25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s="4" t="s">
        <v>2035</v>
      </c>
      <c r="T366" s="4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733</v>
      </c>
      <c r="G367" t="s">
        <v>20</v>
      </c>
      <c r="H367">
        <v>112</v>
      </c>
      <c r="I367" s="4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0"/>
        <v>42733.25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s="4" t="s">
        <v>2039</v>
      </c>
      <c r="T367" s="4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592</v>
      </c>
      <c r="G368" t="s">
        <v>20</v>
      </c>
      <c r="H368">
        <v>101</v>
      </c>
      <c r="I368" s="4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0"/>
        <v>40546.25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s="4" t="s">
        <v>2039</v>
      </c>
      <c r="T368" s="4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19</v>
      </c>
      <c r="G369" t="s">
        <v>14</v>
      </c>
      <c r="H369">
        <v>75</v>
      </c>
      <c r="I369" s="4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0"/>
        <v>41930.208333333336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s="4" t="s">
        <v>2039</v>
      </c>
      <c r="T369" s="4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277</v>
      </c>
      <c r="G370" t="s">
        <v>20</v>
      </c>
      <c r="H370">
        <v>206</v>
      </c>
      <c r="I370" s="4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0"/>
        <v>40464.208333333336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s="4" t="s">
        <v>2041</v>
      </c>
      <c r="T370" s="4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273</v>
      </c>
      <c r="G371" t="s">
        <v>20</v>
      </c>
      <c r="H371">
        <v>154</v>
      </c>
      <c r="I371" s="4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0"/>
        <v>41308.25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s="4" t="s">
        <v>2041</v>
      </c>
      <c r="T371" s="4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159</v>
      </c>
      <c r="G372" t="s">
        <v>20</v>
      </c>
      <c r="H372">
        <v>5966</v>
      </c>
      <c r="I372" s="4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0"/>
        <v>43570.208333333328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s="4" t="s">
        <v>2039</v>
      </c>
      <c r="T372" s="4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68</v>
      </c>
      <c r="G373" t="s">
        <v>14</v>
      </c>
      <c r="H373">
        <v>2176</v>
      </c>
      <c r="I373" s="4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0"/>
        <v>42043.25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s="4" t="s">
        <v>2039</v>
      </c>
      <c r="T373" s="4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1592</v>
      </c>
      <c r="G374" t="s">
        <v>20</v>
      </c>
      <c r="H374">
        <v>169</v>
      </c>
      <c r="I374" s="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0"/>
        <v>42012.25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s="4" t="s">
        <v>2041</v>
      </c>
      <c r="T374" s="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730</v>
      </c>
      <c r="G375" t="s">
        <v>20</v>
      </c>
      <c r="H375">
        <v>2106</v>
      </c>
      <c r="I375" s="4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0"/>
        <v>42964.208333333328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s="4" t="s">
        <v>2039</v>
      </c>
      <c r="T375" s="4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13</v>
      </c>
      <c r="G376" t="s">
        <v>14</v>
      </c>
      <c r="H376">
        <v>441</v>
      </c>
      <c r="I376" s="4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0"/>
        <v>43476.25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s="4" t="s">
        <v>2041</v>
      </c>
      <c r="T376" s="4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55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0"/>
        <v>42293.208333333328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s="4" t="s">
        <v>2035</v>
      </c>
      <c r="T377" s="4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361</v>
      </c>
      <c r="G378" t="s">
        <v>20</v>
      </c>
      <c r="H378">
        <v>131</v>
      </c>
      <c r="I378" s="4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0"/>
        <v>41826.208333333336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s="4" t="s">
        <v>2035</v>
      </c>
      <c r="T378" s="4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10</v>
      </c>
      <c r="G379" t="s">
        <v>14</v>
      </c>
      <c r="H379">
        <v>127</v>
      </c>
      <c r="I379" s="4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0"/>
        <v>43760.208333333328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s="4" t="s">
        <v>2039</v>
      </c>
      <c r="T379" s="4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14</v>
      </c>
      <c r="G380" t="s">
        <v>14</v>
      </c>
      <c r="H380">
        <v>355</v>
      </c>
      <c r="I380" s="4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0"/>
        <v>43241.208333333328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s="4" t="s">
        <v>2041</v>
      </c>
      <c r="T380" s="4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40</v>
      </c>
      <c r="G381" t="s">
        <v>14</v>
      </c>
      <c r="H381">
        <v>44</v>
      </c>
      <c r="I381" s="4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0"/>
        <v>40843.208333333336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s="4" t="s">
        <v>2039</v>
      </c>
      <c r="T381" s="4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160</v>
      </c>
      <c r="G382" t="s">
        <v>20</v>
      </c>
      <c r="H382">
        <v>84</v>
      </c>
      <c r="I382" s="4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0"/>
        <v>41448.208333333336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s="4" t="s">
        <v>2039</v>
      </c>
      <c r="T382" s="4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184</v>
      </c>
      <c r="G383" t="s">
        <v>20</v>
      </c>
      <c r="H383">
        <v>155</v>
      </c>
      <c r="I383" s="4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0"/>
        <v>42163.208333333328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s="4" t="s">
        <v>2039</v>
      </c>
      <c r="T383" s="4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64</v>
      </c>
      <c r="G384" t="s">
        <v>14</v>
      </c>
      <c r="H384">
        <v>67</v>
      </c>
      <c r="I384" s="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0"/>
        <v>43024.208333333328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s="4" t="s">
        <v>2054</v>
      </c>
      <c r="T384" s="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225</v>
      </c>
      <c r="G385" t="s">
        <v>20</v>
      </c>
      <c r="H385">
        <v>189</v>
      </c>
      <c r="I385" s="4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0"/>
        <v>43509.25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s="4" t="s">
        <v>2033</v>
      </c>
      <c r="T385" s="4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172</v>
      </c>
      <c r="G386" t="s">
        <v>20</v>
      </c>
      <c r="H386">
        <v>4799</v>
      </c>
      <c r="I386" s="4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0"/>
        <v>42776.25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s="4" t="s">
        <v>2041</v>
      </c>
      <c r="T386" s="4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146</v>
      </c>
      <c r="G387" t="s">
        <v>20</v>
      </c>
      <c r="H387">
        <v>1137</v>
      </c>
      <c r="I387" s="4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4">(((L387/60)/60)/24)+DATE(1970,1,1)</f>
        <v>43553.208333333328</v>
      </c>
      <c r="O387" s="8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s="4" t="s">
        <v>2047</v>
      </c>
      <c r="T387" s="4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ROUND(E388/D388*100, 0)</f>
        <v>76</v>
      </c>
      <c r="G388" t="s">
        <v>14</v>
      </c>
      <c r="H388">
        <v>1068</v>
      </c>
      <c r="I388" s="4">
        <f t="shared" ref="I388:I451" si="27">ROUND(E388/H388,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4"/>
        <v>40355.208333333336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s="4" t="s">
        <v>2039</v>
      </c>
      <c r="T388" s="4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39</v>
      </c>
      <c r="G389" t="s">
        <v>14</v>
      </c>
      <c r="H389">
        <v>424</v>
      </c>
      <c r="I389" s="4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4"/>
        <v>41072.208333333336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s="4" t="s">
        <v>2037</v>
      </c>
      <c r="T389" s="4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11</v>
      </c>
      <c r="G390" t="s">
        <v>74</v>
      </c>
      <c r="H390">
        <v>145</v>
      </c>
      <c r="I390" s="4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4"/>
        <v>40912.25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s="4" t="s">
        <v>2035</v>
      </c>
      <c r="T390" s="4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122</v>
      </c>
      <c r="G391" t="s">
        <v>20</v>
      </c>
      <c r="H391">
        <v>1152</v>
      </c>
      <c r="I391" s="4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4"/>
        <v>40479.208333333336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s="4" t="s">
        <v>2039</v>
      </c>
      <c r="T391" s="4" t="s">
        <v>2040</v>
      </c>
    </row>
    <row r="392" spans="1:20" ht="3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187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4"/>
        <v>41530.208333333336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s="4" t="s">
        <v>2054</v>
      </c>
      <c r="T392" s="4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</v>
      </c>
      <c r="G393" t="s">
        <v>14</v>
      </c>
      <c r="H393">
        <v>151</v>
      </c>
      <c r="I393" s="4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4"/>
        <v>41653.25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s="4" t="s">
        <v>2047</v>
      </c>
      <c r="T393" s="4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66</v>
      </c>
      <c r="G394" t="s">
        <v>14</v>
      </c>
      <c r="H394">
        <v>1608</v>
      </c>
      <c r="I394" s="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4"/>
        <v>40549.25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s="4" t="s">
        <v>2037</v>
      </c>
      <c r="T394" s="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229</v>
      </c>
      <c r="G395" t="s">
        <v>20</v>
      </c>
      <c r="H395">
        <v>3059</v>
      </c>
      <c r="I395" s="4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4"/>
        <v>42933.208333333328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s="4" t="s">
        <v>2035</v>
      </c>
      <c r="T395" s="4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469</v>
      </c>
      <c r="G396" t="s">
        <v>20</v>
      </c>
      <c r="H396">
        <v>34</v>
      </c>
      <c r="I396" s="4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4"/>
        <v>41484.208333333336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s="4" t="s">
        <v>2041</v>
      </c>
      <c r="T396" s="4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130</v>
      </c>
      <c r="G397" t="s">
        <v>20</v>
      </c>
      <c r="H397">
        <v>220</v>
      </c>
      <c r="I397" s="4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4"/>
        <v>40885.25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s="4" t="s">
        <v>2039</v>
      </c>
      <c r="T397" s="4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167</v>
      </c>
      <c r="G398" t="s">
        <v>20</v>
      </c>
      <c r="H398">
        <v>1604</v>
      </c>
      <c r="I398" s="4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4"/>
        <v>43378.208333333328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s="4" t="s">
        <v>2041</v>
      </c>
      <c r="T398" s="4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174</v>
      </c>
      <c r="G399" t="s">
        <v>20</v>
      </c>
      <c r="H399">
        <v>454</v>
      </c>
      <c r="I399" s="4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4"/>
        <v>41417.208333333336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s="4" t="s">
        <v>2035</v>
      </c>
      <c r="T399" s="4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718</v>
      </c>
      <c r="G400" t="s">
        <v>20</v>
      </c>
      <c r="H400">
        <v>123</v>
      </c>
      <c r="I400" s="4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4"/>
        <v>43228.208333333328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s="4" t="s">
        <v>2041</v>
      </c>
      <c r="T400" s="4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64</v>
      </c>
      <c r="G401" t="s">
        <v>14</v>
      </c>
      <c r="H401">
        <v>941</v>
      </c>
      <c r="I401" s="4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4"/>
        <v>40576.25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s="4" t="s">
        <v>2035</v>
      </c>
      <c r="T401" s="4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4"/>
        <v>41502.208333333336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s="4" t="s">
        <v>2054</v>
      </c>
      <c r="T402" s="4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1530</v>
      </c>
      <c r="G403" t="s">
        <v>20</v>
      </c>
      <c r="H403">
        <v>299</v>
      </c>
      <c r="I403" s="4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4"/>
        <v>43765.208333333328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s="4" t="s">
        <v>2039</v>
      </c>
      <c r="T403" s="4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40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4"/>
        <v>40914.25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s="4" t="s">
        <v>2041</v>
      </c>
      <c r="T404" s="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86</v>
      </c>
      <c r="G405" t="s">
        <v>14</v>
      </c>
      <c r="H405">
        <v>3015</v>
      </c>
      <c r="I405" s="4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4"/>
        <v>40310.208333333336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s="4" t="s">
        <v>2039</v>
      </c>
      <c r="T405" s="4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316</v>
      </c>
      <c r="G406" t="s">
        <v>20</v>
      </c>
      <c r="H406">
        <v>2237</v>
      </c>
      <c r="I406" s="4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4"/>
        <v>43053.25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s="4" t="s">
        <v>2039</v>
      </c>
      <c r="T406" s="4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90</v>
      </c>
      <c r="G407" t="s">
        <v>14</v>
      </c>
      <c r="H407">
        <v>435</v>
      </c>
      <c r="I407" s="4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4"/>
        <v>43255.208333333328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s="4" t="s">
        <v>2039</v>
      </c>
      <c r="T407" s="4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182</v>
      </c>
      <c r="G408" t="s">
        <v>20</v>
      </c>
      <c r="H408">
        <v>645</v>
      </c>
      <c r="I408" s="4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4"/>
        <v>41304.25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s="4" t="s">
        <v>2041</v>
      </c>
      <c r="T408" s="4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356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4"/>
        <v>43751.208333333328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s="4" t="s">
        <v>2039</v>
      </c>
      <c r="T409" s="4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132</v>
      </c>
      <c r="G410" t="s">
        <v>20</v>
      </c>
      <c r="H410">
        <v>154</v>
      </c>
      <c r="I410" s="4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4"/>
        <v>42541.208333333328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s="4" t="s">
        <v>2041</v>
      </c>
      <c r="T410" s="4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46</v>
      </c>
      <c r="G411" t="s">
        <v>14</v>
      </c>
      <c r="H411">
        <v>714</v>
      </c>
      <c r="I411" s="4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4"/>
        <v>42843.208333333328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s="4" t="s">
        <v>2035</v>
      </c>
      <c r="T411" s="4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36</v>
      </c>
      <c r="G412" t="s">
        <v>47</v>
      </c>
      <c r="H412">
        <v>1111</v>
      </c>
      <c r="I412" s="4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4"/>
        <v>42122.208333333328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s="4" t="s">
        <v>2050</v>
      </c>
      <c r="T412" s="4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105</v>
      </c>
      <c r="G413" t="s">
        <v>20</v>
      </c>
      <c r="H413">
        <v>82</v>
      </c>
      <c r="I413" s="4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4"/>
        <v>42884.208333333328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s="4" t="s">
        <v>2039</v>
      </c>
      <c r="T413" s="4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669</v>
      </c>
      <c r="G414" t="s">
        <v>20</v>
      </c>
      <c r="H414">
        <v>134</v>
      </c>
      <c r="I414" s="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4"/>
        <v>41642.25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s="4" t="s">
        <v>2047</v>
      </c>
      <c r="T414" s="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62</v>
      </c>
      <c r="G415" t="s">
        <v>47</v>
      </c>
      <c r="H415">
        <v>1089</v>
      </c>
      <c r="I415" s="4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4"/>
        <v>43431.25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s="4" t="s">
        <v>2041</v>
      </c>
      <c r="T415" s="4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85</v>
      </c>
      <c r="G416" t="s">
        <v>14</v>
      </c>
      <c r="H416">
        <v>5497</v>
      </c>
      <c r="I416" s="4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4"/>
        <v>40288.208333333336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s="4" t="s">
        <v>2033</v>
      </c>
      <c r="T416" s="4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11</v>
      </c>
      <c r="G417" t="s">
        <v>14</v>
      </c>
      <c r="H417">
        <v>418</v>
      </c>
      <c r="I417" s="4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4"/>
        <v>40921.25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s="4" t="s">
        <v>2039</v>
      </c>
      <c r="T417" s="4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44</v>
      </c>
      <c r="G418" t="s">
        <v>14</v>
      </c>
      <c r="H418">
        <v>1439</v>
      </c>
      <c r="I418" s="4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4"/>
        <v>40560.25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s="4" t="s">
        <v>2041</v>
      </c>
      <c r="T418" s="4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55</v>
      </c>
      <c r="G419" t="s">
        <v>14</v>
      </c>
      <c r="H419">
        <v>15</v>
      </c>
      <c r="I419" s="4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4"/>
        <v>43407.208333333328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s="4" t="s">
        <v>2039</v>
      </c>
      <c r="T419" s="4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57</v>
      </c>
      <c r="G420" t="s">
        <v>14</v>
      </c>
      <c r="H420">
        <v>1999</v>
      </c>
      <c r="I420" s="4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4"/>
        <v>41035.208333333336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s="4" t="s">
        <v>2041</v>
      </c>
      <c r="T420" s="4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123</v>
      </c>
      <c r="G421" t="s">
        <v>20</v>
      </c>
      <c r="H421">
        <v>5203</v>
      </c>
      <c r="I421" s="4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4"/>
        <v>40899.25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s="4" t="s">
        <v>2037</v>
      </c>
      <c r="T421" s="4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128</v>
      </c>
      <c r="G422" t="s">
        <v>20</v>
      </c>
      <c r="H422">
        <v>94</v>
      </c>
      <c r="I422" s="4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4"/>
        <v>42911.208333333328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s="4" t="s">
        <v>2039</v>
      </c>
      <c r="T422" s="4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64</v>
      </c>
      <c r="G423" t="s">
        <v>14</v>
      </c>
      <c r="H423">
        <v>118</v>
      </c>
      <c r="I423" s="4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4"/>
        <v>42915.208333333328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s="4" t="s">
        <v>2037</v>
      </c>
      <c r="T423" s="4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127</v>
      </c>
      <c r="G424" t="s">
        <v>20</v>
      </c>
      <c r="H424">
        <v>205</v>
      </c>
      <c r="I424" s="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4"/>
        <v>40285.208333333336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s="4" t="s">
        <v>2039</v>
      </c>
      <c r="T424" s="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11</v>
      </c>
      <c r="G425" t="s">
        <v>14</v>
      </c>
      <c r="H425">
        <v>162</v>
      </c>
      <c r="I425" s="4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4"/>
        <v>40808.208333333336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s="4" t="s">
        <v>2033</v>
      </c>
      <c r="T425" s="4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40</v>
      </c>
      <c r="G426" t="s">
        <v>14</v>
      </c>
      <c r="H426">
        <v>83</v>
      </c>
      <c r="I426" s="4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4"/>
        <v>43208.208333333328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s="4" t="s">
        <v>2035</v>
      </c>
      <c r="T426" s="4" t="s">
        <v>2045</v>
      </c>
    </row>
    <row r="427" spans="1:20" ht="3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288</v>
      </c>
      <c r="G427" t="s">
        <v>20</v>
      </c>
      <c r="H427">
        <v>92</v>
      </c>
      <c r="I427" s="4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4"/>
        <v>42213.208333333328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s="4" t="s">
        <v>2054</v>
      </c>
      <c r="T427" s="4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573</v>
      </c>
      <c r="G428" t="s">
        <v>20</v>
      </c>
      <c r="H428">
        <v>219</v>
      </c>
      <c r="I428" s="4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4"/>
        <v>41332.25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s="4" t="s">
        <v>2039</v>
      </c>
      <c r="T428" s="4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113</v>
      </c>
      <c r="G429" t="s">
        <v>20</v>
      </c>
      <c r="H429">
        <v>2526</v>
      </c>
      <c r="I429" s="4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4"/>
        <v>41895.208333333336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s="4" t="s">
        <v>2039</v>
      </c>
      <c r="T429" s="4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46</v>
      </c>
      <c r="G430" t="s">
        <v>14</v>
      </c>
      <c r="H430">
        <v>747</v>
      </c>
      <c r="I430" s="4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4"/>
        <v>40585.25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s="4" t="s">
        <v>2041</v>
      </c>
      <c r="T430" s="4" t="s">
        <v>2049</v>
      </c>
    </row>
    <row r="431" spans="1:20" ht="3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91</v>
      </c>
      <c r="G431" t="s">
        <v>74</v>
      </c>
      <c r="H431">
        <v>2138</v>
      </c>
      <c r="I431" s="4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4"/>
        <v>41680.25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s="4" t="s">
        <v>2054</v>
      </c>
      <c r="T431" s="4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68</v>
      </c>
      <c r="G432" t="s">
        <v>14</v>
      </c>
      <c r="H432">
        <v>84</v>
      </c>
      <c r="I432" s="4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4"/>
        <v>43737.208333333328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s="4" t="s">
        <v>2039</v>
      </c>
      <c r="T432" s="4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192</v>
      </c>
      <c r="G433" t="s">
        <v>20</v>
      </c>
      <c r="H433">
        <v>94</v>
      </c>
      <c r="I433" s="4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4"/>
        <v>43273.208333333328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s="4" t="s">
        <v>2039</v>
      </c>
      <c r="T433" s="4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83</v>
      </c>
      <c r="G434" t="s">
        <v>14</v>
      </c>
      <c r="H434">
        <v>91</v>
      </c>
      <c r="I434" s="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4"/>
        <v>41761.208333333336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s="4" t="s">
        <v>2039</v>
      </c>
      <c r="T434" s="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54</v>
      </c>
      <c r="G435" t="s">
        <v>14</v>
      </c>
      <c r="H435">
        <v>792</v>
      </c>
      <c r="I435" s="4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4"/>
        <v>41603.25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s="4" t="s">
        <v>2041</v>
      </c>
      <c r="T435" s="4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17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4"/>
        <v>42705.25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s="4" t="s">
        <v>2039</v>
      </c>
      <c r="T436" s="4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117</v>
      </c>
      <c r="G437" t="s">
        <v>20</v>
      </c>
      <c r="H437">
        <v>1713</v>
      </c>
      <c r="I437" s="4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4"/>
        <v>41988.25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s="4" t="s">
        <v>2039</v>
      </c>
      <c r="T437" s="4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1052</v>
      </c>
      <c r="G438" t="s">
        <v>20</v>
      </c>
      <c r="H438">
        <v>249</v>
      </c>
      <c r="I438" s="4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4"/>
        <v>43575.208333333328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s="4" t="s">
        <v>2035</v>
      </c>
      <c r="T438" s="4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123</v>
      </c>
      <c r="G439" t="s">
        <v>20</v>
      </c>
      <c r="H439">
        <v>192</v>
      </c>
      <c r="I439" s="4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4"/>
        <v>42260.208333333328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s="4" t="s">
        <v>2041</v>
      </c>
      <c r="T439" s="4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179</v>
      </c>
      <c r="G440" t="s">
        <v>20</v>
      </c>
      <c r="H440">
        <v>247</v>
      </c>
      <c r="I440" s="4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4"/>
        <v>41337.25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s="4" t="s">
        <v>2039</v>
      </c>
      <c r="T440" s="4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355</v>
      </c>
      <c r="G441" t="s">
        <v>20</v>
      </c>
      <c r="H441">
        <v>2293</v>
      </c>
      <c r="I441" s="4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4"/>
        <v>42680.208333333328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s="4" t="s">
        <v>2041</v>
      </c>
      <c r="T441" s="4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162</v>
      </c>
      <c r="G442" t="s">
        <v>20</v>
      </c>
      <c r="H442">
        <v>3131</v>
      </c>
      <c r="I442" s="4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4"/>
        <v>42916.208333333328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s="4" t="s">
        <v>2041</v>
      </c>
      <c r="T442" s="4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25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4"/>
        <v>41025.208333333336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s="4" t="s">
        <v>2037</v>
      </c>
      <c r="T443" s="4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199</v>
      </c>
      <c r="G444" t="s">
        <v>20</v>
      </c>
      <c r="H444">
        <v>143</v>
      </c>
      <c r="I444" s="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4"/>
        <v>42980.208333333328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s="4" t="s">
        <v>2039</v>
      </c>
      <c r="T444" s="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35</v>
      </c>
      <c r="G445" t="s">
        <v>74</v>
      </c>
      <c r="H445">
        <v>90</v>
      </c>
      <c r="I445" s="4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4"/>
        <v>40451.208333333336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s="4" t="s">
        <v>2039</v>
      </c>
      <c r="T445" s="4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176</v>
      </c>
      <c r="G446" t="s">
        <v>20</v>
      </c>
      <c r="H446">
        <v>296</v>
      </c>
      <c r="I446" s="4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4"/>
        <v>40748.208333333336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s="4" t="s">
        <v>2035</v>
      </c>
      <c r="T446" s="4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511</v>
      </c>
      <c r="G447" t="s">
        <v>20</v>
      </c>
      <c r="H447">
        <v>170</v>
      </c>
      <c r="I447" s="4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4"/>
        <v>40515.25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s="4" t="s">
        <v>2039</v>
      </c>
      <c r="T447" s="4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82</v>
      </c>
      <c r="G448" t="s">
        <v>14</v>
      </c>
      <c r="H448">
        <v>186</v>
      </c>
      <c r="I448" s="4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4"/>
        <v>41261.25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s="4" t="s">
        <v>2037</v>
      </c>
      <c r="T448" s="4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24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4"/>
        <v>43088.25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s="4" t="s">
        <v>2041</v>
      </c>
      <c r="T449" s="4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50</v>
      </c>
      <c r="G450" t="s">
        <v>14</v>
      </c>
      <c r="H450">
        <v>605</v>
      </c>
      <c r="I450" s="4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4"/>
        <v>41378.208333333336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s="4" t="s">
        <v>2050</v>
      </c>
      <c r="T450" s="4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967</v>
      </c>
      <c r="G451" t="s">
        <v>20</v>
      </c>
      <c r="H451">
        <v>86</v>
      </c>
      <c r="I451" s="4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28">(((L451/60)/60)/24)+DATE(1970,1,1)</f>
        <v>43530.25</v>
      </c>
      <c r="O451" s="8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s="4" t="s">
        <v>2050</v>
      </c>
      <c r="T451" s="4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ROUND(E452/D452*100, 0)</f>
        <v>4</v>
      </c>
      <c r="G452" t="s">
        <v>14</v>
      </c>
      <c r="H452">
        <v>1</v>
      </c>
      <c r="I452" s="4">
        <f t="shared" ref="I452:I515" si="31">ROUND(E452/H452,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8"/>
        <v>43394.208333333328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s="4" t="s">
        <v>2041</v>
      </c>
      <c r="T452" s="4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123</v>
      </c>
      <c r="G453" t="s">
        <v>20</v>
      </c>
      <c r="H453">
        <v>6286</v>
      </c>
      <c r="I453" s="4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8"/>
        <v>42935.208333333328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s="4" t="s">
        <v>2035</v>
      </c>
      <c r="T453" s="4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63</v>
      </c>
      <c r="G454" t="s">
        <v>14</v>
      </c>
      <c r="H454">
        <v>31</v>
      </c>
      <c r="I454" s="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8"/>
        <v>40365.208333333336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s="4" t="s">
        <v>2041</v>
      </c>
      <c r="T454" s="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56</v>
      </c>
      <c r="G455" t="s">
        <v>14</v>
      </c>
      <c r="H455">
        <v>1181</v>
      </c>
      <c r="I455" s="4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8"/>
        <v>42705.25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s="4" t="s">
        <v>2041</v>
      </c>
      <c r="T455" s="4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44</v>
      </c>
      <c r="G456" t="s">
        <v>14</v>
      </c>
      <c r="H456">
        <v>39</v>
      </c>
      <c r="I456" s="4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8"/>
        <v>41568.208333333336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s="4" t="s">
        <v>2041</v>
      </c>
      <c r="T456" s="4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118</v>
      </c>
      <c r="G457" t="s">
        <v>20</v>
      </c>
      <c r="H457">
        <v>3727</v>
      </c>
      <c r="I457" s="4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8"/>
        <v>40809.208333333336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s="4" t="s">
        <v>2039</v>
      </c>
      <c r="T457" s="4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104</v>
      </c>
      <c r="G458" t="s">
        <v>20</v>
      </c>
      <c r="H458">
        <v>1605</v>
      </c>
      <c r="I458" s="4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8"/>
        <v>43141.25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s="4" t="s">
        <v>2035</v>
      </c>
      <c r="T458" s="4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27</v>
      </c>
      <c r="G459" t="s">
        <v>14</v>
      </c>
      <c r="H459">
        <v>46</v>
      </c>
      <c r="I459" s="4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8"/>
        <v>42657.208333333328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s="4" t="s">
        <v>2039</v>
      </c>
      <c r="T459" s="4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351</v>
      </c>
      <c r="G460" t="s">
        <v>20</v>
      </c>
      <c r="H460">
        <v>2120</v>
      </c>
      <c r="I460" s="4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8"/>
        <v>40265.208333333336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s="4" t="s">
        <v>2039</v>
      </c>
      <c r="T460" s="4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90</v>
      </c>
      <c r="G461" t="s">
        <v>14</v>
      </c>
      <c r="H461">
        <v>105</v>
      </c>
      <c r="I461" s="4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8"/>
        <v>42001.25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s="4" t="s">
        <v>2041</v>
      </c>
      <c r="T461" s="4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172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8"/>
        <v>40399.208333333336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s="4" t="s">
        <v>2039</v>
      </c>
      <c r="T462" s="4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141</v>
      </c>
      <c r="G463" t="s">
        <v>20</v>
      </c>
      <c r="H463">
        <v>2080</v>
      </c>
      <c r="I463" s="4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8"/>
        <v>41757.208333333336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s="4" t="s">
        <v>2041</v>
      </c>
      <c r="T463" s="4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31</v>
      </c>
      <c r="G464" t="s">
        <v>14</v>
      </c>
      <c r="H464">
        <v>535</v>
      </c>
      <c r="I464" s="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8"/>
        <v>41304.25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s="4" t="s">
        <v>2050</v>
      </c>
      <c r="T464" s="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108</v>
      </c>
      <c r="G465" t="s">
        <v>20</v>
      </c>
      <c r="H465">
        <v>2105</v>
      </c>
      <c r="I465" s="4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8"/>
        <v>41639.25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s="4" t="s">
        <v>2041</v>
      </c>
      <c r="T465" s="4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133</v>
      </c>
      <c r="G466" t="s">
        <v>20</v>
      </c>
      <c r="H466">
        <v>2436</v>
      </c>
      <c r="I466" s="4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8"/>
        <v>43142.25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s="4" t="s">
        <v>2039</v>
      </c>
      <c r="T466" s="4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188</v>
      </c>
      <c r="G467" t="s">
        <v>20</v>
      </c>
      <c r="H467">
        <v>80</v>
      </c>
      <c r="I467" s="4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8"/>
        <v>43127.25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s="4" t="s">
        <v>2047</v>
      </c>
      <c r="T467" s="4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332</v>
      </c>
      <c r="G468" t="s">
        <v>20</v>
      </c>
      <c r="H468">
        <v>42</v>
      </c>
      <c r="I468" s="4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8"/>
        <v>41409.208333333336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s="4" t="s">
        <v>2037</v>
      </c>
      <c r="T468" s="4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575</v>
      </c>
      <c r="G469" t="s">
        <v>20</v>
      </c>
      <c r="H469">
        <v>139</v>
      </c>
      <c r="I469" s="4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8"/>
        <v>42331.25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s="4" t="s">
        <v>2037</v>
      </c>
      <c r="T469" s="4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41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8"/>
        <v>43569.208333333328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s="4" t="s">
        <v>2039</v>
      </c>
      <c r="T470" s="4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184</v>
      </c>
      <c r="G471" t="s">
        <v>20</v>
      </c>
      <c r="H471">
        <v>159</v>
      </c>
      <c r="I471" s="4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8"/>
        <v>42142.208333333328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s="4" t="s">
        <v>2041</v>
      </c>
      <c r="T471" s="4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286</v>
      </c>
      <c r="G472" t="s">
        <v>20</v>
      </c>
      <c r="H472">
        <v>381</v>
      </c>
      <c r="I472" s="4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8"/>
        <v>42716.25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s="4" t="s">
        <v>2037</v>
      </c>
      <c r="T472" s="4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319</v>
      </c>
      <c r="G473" t="s">
        <v>20</v>
      </c>
      <c r="H473">
        <v>194</v>
      </c>
      <c r="I473" s="4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8"/>
        <v>41031.208333333336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s="4" t="s">
        <v>2033</v>
      </c>
      <c r="T473" s="4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39</v>
      </c>
      <c r="G474" t="s">
        <v>14</v>
      </c>
      <c r="H474">
        <v>575</v>
      </c>
      <c r="I474" s="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8"/>
        <v>43535.208333333328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s="4" t="s">
        <v>2035</v>
      </c>
      <c r="T474" s="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178</v>
      </c>
      <c r="G475" t="s">
        <v>20</v>
      </c>
      <c r="H475">
        <v>106</v>
      </c>
      <c r="I475" s="4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8"/>
        <v>43277.208333333328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s="4" t="s">
        <v>2035</v>
      </c>
      <c r="T475" s="4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365</v>
      </c>
      <c r="G476" t="s">
        <v>20</v>
      </c>
      <c r="H476">
        <v>142</v>
      </c>
      <c r="I476" s="4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8"/>
        <v>41989.25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s="4" t="s">
        <v>2041</v>
      </c>
      <c r="T476" s="4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114</v>
      </c>
      <c r="G477" t="s">
        <v>20</v>
      </c>
      <c r="H477">
        <v>211</v>
      </c>
      <c r="I477" s="4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8"/>
        <v>41450.208333333336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s="4" t="s">
        <v>2047</v>
      </c>
      <c r="T477" s="4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30</v>
      </c>
      <c r="G478" t="s">
        <v>14</v>
      </c>
      <c r="H478">
        <v>1120</v>
      </c>
      <c r="I478" s="4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8"/>
        <v>43322.208333333328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s="4" t="s">
        <v>2047</v>
      </c>
      <c r="T478" s="4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54</v>
      </c>
      <c r="G479" t="s">
        <v>14</v>
      </c>
      <c r="H479">
        <v>113</v>
      </c>
      <c r="I479" s="4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8"/>
        <v>40720.208333333336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s="4" t="s">
        <v>2041</v>
      </c>
      <c r="T479" s="4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236</v>
      </c>
      <c r="G480" t="s">
        <v>20</v>
      </c>
      <c r="H480">
        <v>2756</v>
      </c>
      <c r="I480" s="4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8"/>
        <v>42072.208333333328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s="4" t="s">
        <v>2037</v>
      </c>
      <c r="T480" s="4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513</v>
      </c>
      <c r="G481" t="s">
        <v>20</v>
      </c>
      <c r="H481">
        <v>173</v>
      </c>
      <c r="I481" s="4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8"/>
        <v>42945.208333333328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s="4" t="s">
        <v>2033</v>
      </c>
      <c r="T481" s="4" t="s">
        <v>2034</v>
      </c>
    </row>
    <row r="482" spans="1:20" ht="3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101</v>
      </c>
      <c r="G482" t="s">
        <v>20</v>
      </c>
      <c r="H482">
        <v>87</v>
      </c>
      <c r="I482" s="4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8"/>
        <v>40248.25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s="4" t="s">
        <v>2054</v>
      </c>
      <c r="T482" s="4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81</v>
      </c>
      <c r="G483" t="s">
        <v>14</v>
      </c>
      <c r="H483">
        <v>1538</v>
      </c>
      <c r="I483" s="4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8"/>
        <v>41913.208333333336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s="4" t="s">
        <v>2039</v>
      </c>
      <c r="T483" s="4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16</v>
      </c>
      <c r="G484" t="s">
        <v>14</v>
      </c>
      <c r="H484">
        <v>9</v>
      </c>
      <c r="I484" s="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8"/>
        <v>40963.25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s="4" t="s">
        <v>2047</v>
      </c>
      <c r="T484" s="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53</v>
      </c>
      <c r="G485" t="s">
        <v>14</v>
      </c>
      <c r="H485">
        <v>554</v>
      </c>
      <c r="I485" s="4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8"/>
        <v>43811.25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s="4" t="s">
        <v>2039</v>
      </c>
      <c r="T485" s="4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260</v>
      </c>
      <c r="G486" t="s">
        <v>20</v>
      </c>
      <c r="H486">
        <v>1572</v>
      </c>
      <c r="I486" s="4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8"/>
        <v>41855.208333333336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s="4" t="s">
        <v>2033</v>
      </c>
      <c r="T486" s="4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31</v>
      </c>
      <c r="G487" t="s">
        <v>14</v>
      </c>
      <c r="H487">
        <v>648</v>
      </c>
      <c r="I487" s="4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8"/>
        <v>43626.208333333328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s="4" t="s">
        <v>2039</v>
      </c>
      <c r="T487" s="4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14</v>
      </c>
      <c r="G488" t="s">
        <v>14</v>
      </c>
      <c r="H488">
        <v>21</v>
      </c>
      <c r="I488" s="4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8"/>
        <v>43168.25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s="4" t="s">
        <v>2047</v>
      </c>
      <c r="T488" s="4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179</v>
      </c>
      <c r="G489" t="s">
        <v>20</v>
      </c>
      <c r="H489">
        <v>2346</v>
      </c>
      <c r="I489" s="4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8"/>
        <v>42845.208333333328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s="4" t="s">
        <v>2039</v>
      </c>
      <c r="T489" s="4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220</v>
      </c>
      <c r="G490" t="s">
        <v>20</v>
      </c>
      <c r="H490">
        <v>115</v>
      </c>
      <c r="I490" s="4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8"/>
        <v>42403.25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s="4" t="s">
        <v>2039</v>
      </c>
      <c r="T490" s="4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102</v>
      </c>
      <c r="G491" t="s">
        <v>20</v>
      </c>
      <c r="H491">
        <v>85</v>
      </c>
      <c r="I491" s="4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8"/>
        <v>40406.208333333336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s="4" t="s">
        <v>2037</v>
      </c>
      <c r="T491" s="4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192</v>
      </c>
      <c r="G492" t="s">
        <v>20</v>
      </c>
      <c r="H492">
        <v>144</v>
      </c>
      <c r="I492" s="4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8"/>
        <v>43786.25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s="4" t="s">
        <v>2064</v>
      </c>
      <c r="T492" s="4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305</v>
      </c>
      <c r="G493" t="s">
        <v>20</v>
      </c>
      <c r="H493">
        <v>2443</v>
      </c>
      <c r="I493" s="4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8"/>
        <v>41456.208333333336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s="4" t="s">
        <v>2033</v>
      </c>
      <c r="T493" s="4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24</v>
      </c>
      <c r="G494" t="s">
        <v>74</v>
      </c>
      <c r="H494">
        <v>595</v>
      </c>
      <c r="I494" s="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8"/>
        <v>40336.208333333336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s="4" t="s">
        <v>2041</v>
      </c>
      <c r="T494" s="4" t="s">
        <v>2052</v>
      </c>
    </row>
    <row r="495" spans="1:20" ht="3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724</v>
      </c>
      <c r="G495" t="s">
        <v>20</v>
      </c>
      <c r="H495">
        <v>64</v>
      </c>
      <c r="I495" s="4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8"/>
        <v>43645.208333333328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s="4" t="s">
        <v>2054</v>
      </c>
      <c r="T495" s="4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547</v>
      </c>
      <c r="G496" t="s">
        <v>20</v>
      </c>
      <c r="H496">
        <v>268</v>
      </c>
      <c r="I496" s="4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8"/>
        <v>40990.208333333336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s="4" t="s">
        <v>2037</v>
      </c>
      <c r="T496" s="4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415</v>
      </c>
      <c r="G497" t="s">
        <v>20</v>
      </c>
      <c r="H497">
        <v>195</v>
      </c>
      <c r="I497" s="4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8"/>
        <v>41800.208333333336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s="4" t="s">
        <v>2039</v>
      </c>
      <c r="T497" s="4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1</v>
      </c>
      <c r="G498" t="s">
        <v>14</v>
      </c>
      <c r="H498">
        <v>54</v>
      </c>
      <c r="I498" s="4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8"/>
        <v>42876.208333333328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s="4" t="s">
        <v>2041</v>
      </c>
      <c r="T498" s="4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34</v>
      </c>
      <c r="G499" t="s">
        <v>14</v>
      </c>
      <c r="H499">
        <v>120</v>
      </c>
      <c r="I499" s="4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8"/>
        <v>42724.25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s="4" t="s">
        <v>2037</v>
      </c>
      <c r="T499" s="4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24</v>
      </c>
      <c r="G500" t="s">
        <v>14</v>
      </c>
      <c r="H500">
        <v>579</v>
      </c>
      <c r="I500" s="4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8"/>
        <v>42005.25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s="4" t="s">
        <v>2037</v>
      </c>
      <c r="T500" s="4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48</v>
      </c>
      <c r="G501" t="s">
        <v>14</v>
      </c>
      <c r="H501">
        <v>2072</v>
      </c>
      <c r="I501" s="4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8"/>
        <v>42444.208333333328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s="4" t="s">
        <v>2041</v>
      </c>
      <c r="T501" s="4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8"/>
        <v>41395.208333333336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s="4" t="s">
        <v>2039</v>
      </c>
      <c r="T502" s="4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70</v>
      </c>
      <c r="G503" t="s">
        <v>14</v>
      </c>
      <c r="H503">
        <v>1796</v>
      </c>
      <c r="I503" s="4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8"/>
        <v>41345.208333333336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s="4" t="s">
        <v>2041</v>
      </c>
      <c r="T503" s="4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530</v>
      </c>
      <c r="G504" t="s">
        <v>20</v>
      </c>
      <c r="H504">
        <v>186</v>
      </c>
      <c r="I504" s="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8"/>
        <v>41117.208333333336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s="4" t="s">
        <v>2050</v>
      </c>
      <c r="T504" s="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180</v>
      </c>
      <c r="G505" t="s">
        <v>20</v>
      </c>
      <c r="H505">
        <v>460</v>
      </c>
      <c r="I505" s="4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8"/>
        <v>42186.208333333328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s="4" t="s">
        <v>2041</v>
      </c>
      <c r="T505" s="4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92</v>
      </c>
      <c r="G506" t="s">
        <v>14</v>
      </c>
      <c r="H506">
        <v>62</v>
      </c>
      <c r="I506" s="4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8"/>
        <v>42142.208333333328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s="4" t="s">
        <v>2035</v>
      </c>
      <c r="T506" s="4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14</v>
      </c>
      <c r="G507" t="s">
        <v>14</v>
      </c>
      <c r="H507">
        <v>347</v>
      </c>
      <c r="I507" s="4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8"/>
        <v>41341.25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s="4" t="s">
        <v>2047</v>
      </c>
      <c r="T507" s="4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927</v>
      </c>
      <c r="G508" t="s">
        <v>20</v>
      </c>
      <c r="H508">
        <v>2528</v>
      </c>
      <c r="I508" s="4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8"/>
        <v>43062.25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s="4" t="s">
        <v>2039</v>
      </c>
      <c r="T508" s="4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40</v>
      </c>
      <c r="G509" t="s">
        <v>14</v>
      </c>
      <c r="H509">
        <v>19</v>
      </c>
      <c r="I509" s="4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8"/>
        <v>41373.208333333336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s="4" t="s">
        <v>2037</v>
      </c>
      <c r="T509" s="4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112</v>
      </c>
      <c r="G510" t="s">
        <v>20</v>
      </c>
      <c r="H510">
        <v>3657</v>
      </c>
      <c r="I510" s="4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8"/>
        <v>43310.208333333328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s="4" t="s">
        <v>2039</v>
      </c>
      <c r="T510" s="4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71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8"/>
        <v>41034.208333333336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s="4" t="s">
        <v>2039</v>
      </c>
      <c r="T511" s="4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119</v>
      </c>
      <c r="G512" t="s">
        <v>20</v>
      </c>
      <c r="H512">
        <v>131</v>
      </c>
      <c r="I512" s="4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8"/>
        <v>43251.208333333328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s="4" t="s">
        <v>2041</v>
      </c>
      <c r="T512" s="4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24</v>
      </c>
      <c r="G513" t="s">
        <v>14</v>
      </c>
      <c r="H513">
        <v>362</v>
      </c>
      <c r="I513" s="4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8"/>
        <v>43671.208333333328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s="4" t="s">
        <v>2039</v>
      </c>
      <c r="T513" s="4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139</v>
      </c>
      <c r="G514" t="s">
        <v>20</v>
      </c>
      <c r="H514">
        <v>239</v>
      </c>
      <c r="I514" s="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28"/>
        <v>41825.208333333336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s="4" t="s">
        <v>2050</v>
      </c>
      <c r="T514" s="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39</v>
      </c>
      <c r="G515" t="s">
        <v>74</v>
      </c>
      <c r="H515">
        <v>35</v>
      </c>
      <c r="I515" s="4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2">(((L515/60)/60)/24)+DATE(1970,1,1)</f>
        <v>40430.208333333336</v>
      </c>
      <c r="O515" s="8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s="4" t="s">
        <v>2041</v>
      </c>
      <c r="T515" s="4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ROUND(E516/D516*100, 0)</f>
        <v>22</v>
      </c>
      <c r="G516" t="s">
        <v>74</v>
      </c>
      <c r="H516">
        <v>528</v>
      </c>
      <c r="I516" s="4">
        <f t="shared" ref="I516:I579" si="35">ROUND(E516/H516,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2"/>
        <v>41614.25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s="4" t="s">
        <v>2035</v>
      </c>
      <c r="T516" s="4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56</v>
      </c>
      <c r="G517" t="s">
        <v>14</v>
      </c>
      <c r="H517">
        <v>133</v>
      </c>
      <c r="I517" s="4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2"/>
        <v>40900.25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s="4" t="s">
        <v>2039</v>
      </c>
      <c r="T517" s="4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43</v>
      </c>
      <c r="G518" t="s">
        <v>14</v>
      </c>
      <c r="H518">
        <v>846</v>
      </c>
      <c r="I518" s="4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2"/>
        <v>40396.208333333336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s="4" t="s">
        <v>2047</v>
      </c>
      <c r="T518" s="4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112</v>
      </c>
      <c r="G519" t="s">
        <v>20</v>
      </c>
      <c r="H519">
        <v>78</v>
      </c>
      <c r="I519" s="4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2"/>
        <v>42860.208333333328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s="4" t="s">
        <v>2033</v>
      </c>
      <c r="T519" s="4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2"/>
        <v>43154.25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s="4" t="s">
        <v>2041</v>
      </c>
      <c r="T520" s="4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102</v>
      </c>
      <c r="G521" t="s">
        <v>20</v>
      </c>
      <c r="H521">
        <v>1773</v>
      </c>
      <c r="I521" s="4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2"/>
        <v>42012.25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s="4" t="s">
        <v>2035</v>
      </c>
      <c r="T521" s="4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426</v>
      </c>
      <c r="G522" t="s">
        <v>20</v>
      </c>
      <c r="H522">
        <v>32</v>
      </c>
      <c r="I522" s="4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2"/>
        <v>43574.208333333328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s="4" t="s">
        <v>2039</v>
      </c>
      <c r="T522" s="4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146</v>
      </c>
      <c r="G523" t="s">
        <v>20</v>
      </c>
      <c r="H523">
        <v>369</v>
      </c>
      <c r="I523" s="4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2"/>
        <v>42605.208333333328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s="4" t="s">
        <v>2041</v>
      </c>
      <c r="T523" s="4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32</v>
      </c>
      <c r="G524" t="s">
        <v>14</v>
      </c>
      <c r="H524">
        <v>191</v>
      </c>
      <c r="I524" s="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2"/>
        <v>41093.208333333336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s="4" t="s">
        <v>2041</v>
      </c>
      <c r="T524" s="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700</v>
      </c>
      <c r="G525" t="s">
        <v>20</v>
      </c>
      <c r="H525">
        <v>89</v>
      </c>
      <c r="I525" s="4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2"/>
        <v>40241.25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s="4" t="s">
        <v>2041</v>
      </c>
      <c r="T525" s="4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84</v>
      </c>
      <c r="G526" t="s">
        <v>14</v>
      </c>
      <c r="H526">
        <v>1979</v>
      </c>
      <c r="I526" s="4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2"/>
        <v>40294.208333333336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s="4" t="s">
        <v>2039</v>
      </c>
      <c r="T526" s="4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84</v>
      </c>
      <c r="G527" t="s">
        <v>14</v>
      </c>
      <c r="H527">
        <v>63</v>
      </c>
      <c r="I527" s="4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2"/>
        <v>40505.25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s="4" t="s">
        <v>2037</v>
      </c>
      <c r="T527" s="4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156</v>
      </c>
      <c r="G528" t="s">
        <v>20</v>
      </c>
      <c r="H528">
        <v>147</v>
      </c>
      <c r="I528" s="4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2"/>
        <v>42364.25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s="4" t="s">
        <v>2039</v>
      </c>
      <c r="T528" s="4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100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2"/>
        <v>42405.25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s="4" t="s">
        <v>2041</v>
      </c>
      <c r="T529" s="4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80</v>
      </c>
      <c r="G530" t="s">
        <v>14</v>
      </c>
      <c r="H530">
        <v>80</v>
      </c>
      <c r="I530" s="4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2"/>
        <v>41601.25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s="4" t="s">
        <v>2035</v>
      </c>
      <c r="T530" s="4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11</v>
      </c>
      <c r="G531" t="s">
        <v>14</v>
      </c>
      <c r="H531">
        <v>9</v>
      </c>
      <c r="I531" s="4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2"/>
        <v>41769.208333333336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s="4" t="s">
        <v>2050</v>
      </c>
      <c r="T531" s="4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92</v>
      </c>
      <c r="G532" t="s">
        <v>14</v>
      </c>
      <c r="H532">
        <v>1784</v>
      </c>
      <c r="I532" s="4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2"/>
        <v>40421.208333333336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s="4" t="s">
        <v>2047</v>
      </c>
      <c r="T532" s="4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96</v>
      </c>
      <c r="G533" t="s">
        <v>47</v>
      </c>
      <c r="H533">
        <v>3640</v>
      </c>
      <c r="I533" s="4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2"/>
        <v>41589.25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s="4" t="s">
        <v>2050</v>
      </c>
      <c r="T533" s="4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503</v>
      </c>
      <c r="G534" t="s">
        <v>20</v>
      </c>
      <c r="H534">
        <v>126</v>
      </c>
      <c r="I534" s="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2"/>
        <v>43125.25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s="4" t="s">
        <v>2039</v>
      </c>
      <c r="T534" s="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159</v>
      </c>
      <c r="G535" t="s">
        <v>20</v>
      </c>
      <c r="H535">
        <v>2218</v>
      </c>
      <c r="I535" s="4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2"/>
        <v>41479.208333333336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s="4" t="s">
        <v>2035</v>
      </c>
      <c r="T535" s="4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15</v>
      </c>
      <c r="G536" t="s">
        <v>14</v>
      </c>
      <c r="H536">
        <v>243</v>
      </c>
      <c r="I536" s="4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2"/>
        <v>43329.208333333328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s="4" t="s">
        <v>2041</v>
      </c>
      <c r="T536" s="4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482</v>
      </c>
      <c r="G537" t="s">
        <v>20</v>
      </c>
      <c r="H537">
        <v>202</v>
      </c>
      <c r="I537" s="4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2"/>
        <v>43259.208333333328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s="4" t="s">
        <v>2039</v>
      </c>
      <c r="T537" s="4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150</v>
      </c>
      <c r="G538" t="s">
        <v>20</v>
      </c>
      <c r="H538">
        <v>140</v>
      </c>
      <c r="I538" s="4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2"/>
        <v>40414.208333333336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s="4" t="s">
        <v>2047</v>
      </c>
      <c r="T538" s="4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117</v>
      </c>
      <c r="G539" t="s">
        <v>20</v>
      </c>
      <c r="H539">
        <v>1052</v>
      </c>
      <c r="I539" s="4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2"/>
        <v>43342.208333333328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s="4" t="s">
        <v>2041</v>
      </c>
      <c r="T539" s="4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38</v>
      </c>
      <c r="G540" t="s">
        <v>14</v>
      </c>
      <c r="H540">
        <v>1296</v>
      </c>
      <c r="I540" s="4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2"/>
        <v>41539.208333333336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s="4" t="s">
        <v>2050</v>
      </c>
      <c r="T540" s="4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73</v>
      </c>
      <c r="G541" t="s">
        <v>14</v>
      </c>
      <c r="H541">
        <v>77</v>
      </c>
      <c r="I541" s="4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2"/>
        <v>43647.208333333328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s="4" t="s">
        <v>2033</v>
      </c>
      <c r="T541" s="4" t="s">
        <v>2034</v>
      </c>
    </row>
    <row r="542" spans="1:20" ht="3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266</v>
      </c>
      <c r="G542" t="s">
        <v>20</v>
      </c>
      <c r="H542">
        <v>247</v>
      </c>
      <c r="I542" s="4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2"/>
        <v>43225.208333333328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s="4" t="s">
        <v>2054</v>
      </c>
      <c r="T542" s="4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24</v>
      </c>
      <c r="G543" t="s">
        <v>14</v>
      </c>
      <c r="H543">
        <v>395</v>
      </c>
      <c r="I543" s="4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2"/>
        <v>42165.208333333328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s="4" t="s">
        <v>2050</v>
      </c>
      <c r="T543" s="4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3</v>
      </c>
      <c r="G544" t="s">
        <v>14</v>
      </c>
      <c r="H544">
        <v>49</v>
      </c>
      <c r="I544" s="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2"/>
        <v>42391.25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s="4" t="s">
        <v>2035</v>
      </c>
      <c r="T544" s="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16</v>
      </c>
      <c r="G545" t="s">
        <v>14</v>
      </c>
      <c r="H545">
        <v>180</v>
      </c>
      <c r="I545" s="4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2"/>
        <v>41528.208333333336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s="4" t="s">
        <v>2050</v>
      </c>
      <c r="T545" s="4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277</v>
      </c>
      <c r="G546" t="s">
        <v>20</v>
      </c>
      <c r="H546">
        <v>84</v>
      </c>
      <c r="I546" s="4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2"/>
        <v>42377.25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s="4" t="s">
        <v>2035</v>
      </c>
      <c r="T546" s="4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89</v>
      </c>
      <c r="G547" t="s">
        <v>14</v>
      </c>
      <c r="H547">
        <v>2690</v>
      </c>
      <c r="I547" s="4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2"/>
        <v>43824.25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s="4" t="s">
        <v>2039</v>
      </c>
      <c r="T547" s="4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164</v>
      </c>
      <c r="G548" t="s">
        <v>20</v>
      </c>
      <c r="H548">
        <v>88</v>
      </c>
      <c r="I548" s="4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2"/>
        <v>43360.208333333328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s="4" t="s">
        <v>2039</v>
      </c>
      <c r="T548" s="4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2"/>
        <v>42029.25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s="4" t="s">
        <v>2041</v>
      </c>
      <c r="T549" s="4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271</v>
      </c>
      <c r="G550" t="s">
        <v>20</v>
      </c>
      <c r="H550">
        <v>2985</v>
      </c>
      <c r="I550" s="4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2"/>
        <v>42461.208333333328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s="4" t="s">
        <v>2039</v>
      </c>
      <c r="T550" s="4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284</v>
      </c>
      <c r="G551" t="s">
        <v>20</v>
      </c>
      <c r="H551">
        <v>762</v>
      </c>
      <c r="I551" s="4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2"/>
        <v>41422.208333333336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s="4" t="s">
        <v>2037</v>
      </c>
      <c r="T551" s="4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2"/>
        <v>40968.25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s="4" t="s">
        <v>2035</v>
      </c>
      <c r="T552" s="4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59</v>
      </c>
      <c r="G553" t="s">
        <v>14</v>
      </c>
      <c r="H553">
        <v>2779</v>
      </c>
      <c r="I553" s="4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2"/>
        <v>41993.25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s="4" t="s">
        <v>2037</v>
      </c>
      <c r="T553" s="4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99</v>
      </c>
      <c r="G554" t="s">
        <v>14</v>
      </c>
      <c r="H554">
        <v>92</v>
      </c>
      <c r="I554" s="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2"/>
        <v>42700.25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s="4" t="s">
        <v>2039</v>
      </c>
      <c r="T554" s="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44</v>
      </c>
      <c r="G555" t="s">
        <v>14</v>
      </c>
      <c r="H555">
        <v>1028</v>
      </c>
      <c r="I555" s="4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2"/>
        <v>40545.25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s="4" t="s">
        <v>2035</v>
      </c>
      <c r="T555" s="4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152</v>
      </c>
      <c r="G556" t="s">
        <v>20</v>
      </c>
      <c r="H556">
        <v>554</v>
      </c>
      <c r="I556" s="4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2"/>
        <v>42723.25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s="4" t="s">
        <v>2035</v>
      </c>
      <c r="T556" s="4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224</v>
      </c>
      <c r="G557" t="s">
        <v>20</v>
      </c>
      <c r="H557">
        <v>135</v>
      </c>
      <c r="I557" s="4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2"/>
        <v>41731.208333333336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s="4" t="s">
        <v>2035</v>
      </c>
      <c r="T557" s="4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240</v>
      </c>
      <c r="G558" t="s">
        <v>20</v>
      </c>
      <c r="H558">
        <v>122</v>
      </c>
      <c r="I558" s="4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2"/>
        <v>40792.208333333336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s="4" t="s">
        <v>2047</v>
      </c>
      <c r="T558" s="4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199</v>
      </c>
      <c r="G559" t="s">
        <v>20</v>
      </c>
      <c r="H559">
        <v>221</v>
      </c>
      <c r="I559" s="4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2"/>
        <v>42279.208333333328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s="4" t="s">
        <v>2041</v>
      </c>
      <c r="T559" s="4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137</v>
      </c>
      <c r="G560" t="s">
        <v>20</v>
      </c>
      <c r="H560">
        <v>126</v>
      </c>
      <c r="I560" s="4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2"/>
        <v>42424.25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s="4" t="s">
        <v>2039</v>
      </c>
      <c r="T560" s="4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101</v>
      </c>
      <c r="G561" t="s">
        <v>20</v>
      </c>
      <c r="H561">
        <v>1022</v>
      </c>
      <c r="I561" s="4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2"/>
        <v>42584.208333333328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s="4" t="s">
        <v>2039</v>
      </c>
      <c r="T561" s="4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794</v>
      </c>
      <c r="G562" t="s">
        <v>20</v>
      </c>
      <c r="H562">
        <v>3177</v>
      </c>
      <c r="I562" s="4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2"/>
        <v>40865.25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s="4" t="s">
        <v>2041</v>
      </c>
      <c r="T562" s="4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370</v>
      </c>
      <c r="G563" t="s">
        <v>20</v>
      </c>
      <c r="H563">
        <v>198</v>
      </c>
      <c r="I563" s="4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2"/>
        <v>40833.208333333336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s="4" t="s">
        <v>2039</v>
      </c>
      <c r="T563" s="4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13</v>
      </c>
      <c r="G564" t="s">
        <v>14</v>
      </c>
      <c r="H564">
        <v>26</v>
      </c>
      <c r="I564" s="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2"/>
        <v>43536.208333333328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s="4" t="s">
        <v>2035</v>
      </c>
      <c r="T564" s="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138</v>
      </c>
      <c r="G565" t="s">
        <v>20</v>
      </c>
      <c r="H565">
        <v>85</v>
      </c>
      <c r="I565" s="4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2"/>
        <v>43417.25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s="4" t="s">
        <v>2041</v>
      </c>
      <c r="T565" s="4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84</v>
      </c>
      <c r="G566" t="s">
        <v>14</v>
      </c>
      <c r="H566">
        <v>1790</v>
      </c>
      <c r="I566" s="4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2"/>
        <v>42078.208333333328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s="4" t="s">
        <v>2039</v>
      </c>
      <c r="T566" s="4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205</v>
      </c>
      <c r="G567" t="s">
        <v>20</v>
      </c>
      <c r="H567">
        <v>3596</v>
      </c>
      <c r="I567" s="4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2"/>
        <v>40862.25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s="4" t="s">
        <v>2039</v>
      </c>
      <c r="T567" s="4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44</v>
      </c>
      <c r="G568" t="s">
        <v>14</v>
      </c>
      <c r="H568">
        <v>37</v>
      </c>
      <c r="I568" s="4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2"/>
        <v>42424.25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s="4" t="s">
        <v>2035</v>
      </c>
      <c r="T568" s="4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219</v>
      </c>
      <c r="G569" t="s">
        <v>20</v>
      </c>
      <c r="H569">
        <v>244</v>
      </c>
      <c r="I569" s="4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2"/>
        <v>41830.208333333336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s="4" t="s">
        <v>2035</v>
      </c>
      <c r="T569" s="4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186</v>
      </c>
      <c r="G570" t="s">
        <v>20</v>
      </c>
      <c r="H570">
        <v>5180</v>
      </c>
      <c r="I570" s="4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2"/>
        <v>40374.208333333336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s="4" t="s">
        <v>2039</v>
      </c>
      <c r="T570" s="4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237</v>
      </c>
      <c r="G571" t="s">
        <v>20</v>
      </c>
      <c r="H571">
        <v>589</v>
      </c>
      <c r="I571" s="4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2"/>
        <v>40554.25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s="4" t="s">
        <v>2041</v>
      </c>
      <c r="T571" s="4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306</v>
      </c>
      <c r="G572" t="s">
        <v>20</v>
      </c>
      <c r="H572">
        <v>2725</v>
      </c>
      <c r="I572" s="4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2"/>
        <v>41993.25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s="4" t="s">
        <v>2035</v>
      </c>
      <c r="T572" s="4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94</v>
      </c>
      <c r="G573" t="s">
        <v>14</v>
      </c>
      <c r="H573">
        <v>35</v>
      </c>
      <c r="I573" s="4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2"/>
        <v>42174.208333333328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s="4" t="s">
        <v>2041</v>
      </c>
      <c r="T573" s="4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54</v>
      </c>
      <c r="G574" t="s">
        <v>74</v>
      </c>
      <c r="H574">
        <v>94</v>
      </c>
      <c r="I574" s="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2"/>
        <v>42275.208333333328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s="4" t="s">
        <v>2035</v>
      </c>
      <c r="T574" s="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112</v>
      </c>
      <c r="G575" t="s">
        <v>20</v>
      </c>
      <c r="H575">
        <v>300</v>
      </c>
      <c r="I575" s="4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2"/>
        <v>41761.208333333336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s="4" t="s">
        <v>2064</v>
      </c>
      <c r="T575" s="4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369</v>
      </c>
      <c r="G576" t="s">
        <v>20</v>
      </c>
      <c r="H576">
        <v>144</v>
      </c>
      <c r="I576" s="4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2"/>
        <v>43806.25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s="4" t="s">
        <v>2033</v>
      </c>
      <c r="T576" s="4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63</v>
      </c>
      <c r="G577" t="s">
        <v>14</v>
      </c>
      <c r="H577">
        <v>558</v>
      </c>
      <c r="I577" s="4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2"/>
        <v>41779.208333333336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s="4" t="s">
        <v>2039</v>
      </c>
      <c r="T577" s="4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65</v>
      </c>
      <c r="G578" t="s">
        <v>14</v>
      </c>
      <c r="H578">
        <v>64</v>
      </c>
      <c r="I578" s="4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2"/>
        <v>43040.208333333328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s="4" t="s">
        <v>2039</v>
      </c>
      <c r="T578" s="4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19</v>
      </c>
      <c r="G579" t="s">
        <v>74</v>
      </c>
      <c r="H579">
        <v>37</v>
      </c>
      <c r="I579" s="4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6">(((L579/60)/60)/24)+DATE(1970,1,1)</f>
        <v>40613.25</v>
      </c>
      <c r="O579" s="8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s="4" t="s">
        <v>2035</v>
      </c>
      <c r="T579" s="4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ROUND(E580/D580*100, 0)</f>
        <v>17</v>
      </c>
      <c r="G580" t="s">
        <v>14</v>
      </c>
      <c r="H580">
        <v>245</v>
      </c>
      <c r="I580" s="4">
        <f t="shared" ref="I580:I643" si="39">ROUND(E580/H580,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6"/>
        <v>40878.25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s="4" t="s">
        <v>2041</v>
      </c>
      <c r="T580" s="4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101</v>
      </c>
      <c r="G581" t="s">
        <v>20</v>
      </c>
      <c r="H581">
        <v>87</v>
      </c>
      <c r="I581" s="4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6"/>
        <v>40762.208333333336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s="4" t="s">
        <v>2035</v>
      </c>
      <c r="T581" s="4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342</v>
      </c>
      <c r="G582" t="s">
        <v>20</v>
      </c>
      <c r="H582">
        <v>3116</v>
      </c>
      <c r="I582" s="4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6"/>
        <v>41696.25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s="4" t="s">
        <v>2039</v>
      </c>
      <c r="T582" s="4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64</v>
      </c>
      <c r="G583" t="s">
        <v>14</v>
      </c>
      <c r="H583">
        <v>71</v>
      </c>
      <c r="I583" s="4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6"/>
        <v>40662.208333333336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s="4" t="s">
        <v>2037</v>
      </c>
      <c r="T583" s="4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52</v>
      </c>
      <c r="G584" t="s">
        <v>14</v>
      </c>
      <c r="H584">
        <v>42</v>
      </c>
      <c r="I584" s="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6"/>
        <v>42165.208333333328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s="4" t="s">
        <v>2050</v>
      </c>
      <c r="T584" s="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322</v>
      </c>
      <c r="G585" t="s">
        <v>20</v>
      </c>
      <c r="H585">
        <v>909</v>
      </c>
      <c r="I585" s="4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6"/>
        <v>40959.25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s="4" t="s">
        <v>2041</v>
      </c>
      <c r="T585" s="4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120</v>
      </c>
      <c r="G586" t="s">
        <v>20</v>
      </c>
      <c r="H586">
        <v>1613</v>
      </c>
      <c r="I586" s="4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6"/>
        <v>41024.208333333336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s="4" t="s">
        <v>2037</v>
      </c>
      <c r="T586" s="4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147</v>
      </c>
      <c r="G587" t="s">
        <v>20</v>
      </c>
      <c r="H587">
        <v>136</v>
      </c>
      <c r="I587" s="4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6"/>
        <v>40255.208333333336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s="4" t="s">
        <v>2047</v>
      </c>
      <c r="T587" s="4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951</v>
      </c>
      <c r="G588" t="s">
        <v>20</v>
      </c>
      <c r="H588">
        <v>130</v>
      </c>
      <c r="I588" s="4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6"/>
        <v>40499.25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s="4" t="s">
        <v>2035</v>
      </c>
      <c r="T588" s="4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73</v>
      </c>
      <c r="G589" t="s">
        <v>14</v>
      </c>
      <c r="H589">
        <v>156</v>
      </c>
      <c r="I589" s="4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6"/>
        <v>43484.25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s="4" t="s">
        <v>2033</v>
      </c>
      <c r="T589" s="4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79</v>
      </c>
      <c r="G590" t="s">
        <v>14</v>
      </c>
      <c r="H590">
        <v>1368</v>
      </c>
      <c r="I590" s="4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6"/>
        <v>40262.208333333336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s="4" t="s">
        <v>2039</v>
      </c>
      <c r="T590" s="4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65</v>
      </c>
      <c r="G591" t="s">
        <v>14</v>
      </c>
      <c r="H591">
        <v>102</v>
      </c>
      <c r="I591" s="4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6"/>
        <v>42190.208333333328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s="4" t="s">
        <v>2041</v>
      </c>
      <c r="T591" s="4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82</v>
      </c>
      <c r="G592" t="s">
        <v>14</v>
      </c>
      <c r="H592">
        <v>86</v>
      </c>
      <c r="I592" s="4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6"/>
        <v>41994.25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s="4" t="s">
        <v>2047</v>
      </c>
      <c r="T592" s="4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1038</v>
      </c>
      <c r="G593" t="s">
        <v>20</v>
      </c>
      <c r="H593">
        <v>102</v>
      </c>
      <c r="I593" s="4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6"/>
        <v>40373.208333333336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s="4" t="s">
        <v>2050</v>
      </c>
      <c r="T593" s="4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13</v>
      </c>
      <c r="G594" t="s">
        <v>14</v>
      </c>
      <c r="H594">
        <v>253</v>
      </c>
      <c r="I594" s="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6"/>
        <v>41789.208333333336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s="4" t="s">
        <v>2039</v>
      </c>
      <c r="T594" s="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155</v>
      </c>
      <c r="G595" t="s">
        <v>20</v>
      </c>
      <c r="H595">
        <v>4006</v>
      </c>
      <c r="I595" s="4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6"/>
        <v>41724.208333333336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s="4" t="s">
        <v>2041</v>
      </c>
      <c r="T595" s="4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</v>
      </c>
      <c r="G596" t="s">
        <v>14</v>
      </c>
      <c r="H596">
        <v>157</v>
      </c>
      <c r="I596" s="4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6"/>
        <v>42548.208333333328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s="4" t="s">
        <v>2039</v>
      </c>
      <c r="T596" s="4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209</v>
      </c>
      <c r="G597" t="s">
        <v>20</v>
      </c>
      <c r="H597">
        <v>1629</v>
      </c>
      <c r="I597" s="4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6"/>
        <v>40253.208333333336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s="4" t="s">
        <v>2039</v>
      </c>
      <c r="T597" s="4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100</v>
      </c>
      <c r="G598" t="s">
        <v>14</v>
      </c>
      <c r="H598">
        <v>183</v>
      </c>
      <c r="I598" s="4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6"/>
        <v>42434.25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s="4" t="s">
        <v>2041</v>
      </c>
      <c r="T598" s="4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202</v>
      </c>
      <c r="G599" t="s">
        <v>20</v>
      </c>
      <c r="H599">
        <v>2188</v>
      </c>
      <c r="I599" s="4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6"/>
        <v>43786.25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s="4" t="s">
        <v>2039</v>
      </c>
      <c r="T599" s="4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162</v>
      </c>
      <c r="G600" t="s">
        <v>20</v>
      </c>
      <c r="H600">
        <v>2409</v>
      </c>
      <c r="I600" s="4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6"/>
        <v>40344.208333333336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s="4" t="s">
        <v>2035</v>
      </c>
      <c r="T600" s="4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4</v>
      </c>
      <c r="G601" t="s">
        <v>14</v>
      </c>
      <c r="H601">
        <v>82</v>
      </c>
      <c r="I601" s="4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6"/>
        <v>42047.25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s="4" t="s">
        <v>2041</v>
      </c>
      <c r="T601" s="4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6"/>
        <v>41485.208333333336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s="4" t="s">
        <v>2033</v>
      </c>
      <c r="T602" s="4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207</v>
      </c>
      <c r="G603" t="s">
        <v>20</v>
      </c>
      <c r="H603">
        <v>194</v>
      </c>
      <c r="I603" s="4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6"/>
        <v>41789.208333333336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s="4" t="s">
        <v>2037</v>
      </c>
      <c r="T603" s="4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128</v>
      </c>
      <c r="G604" t="s">
        <v>20</v>
      </c>
      <c r="H604">
        <v>1140</v>
      </c>
      <c r="I604" s="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6"/>
        <v>42160.208333333328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s="4" t="s">
        <v>2039</v>
      </c>
      <c r="T604" s="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120</v>
      </c>
      <c r="G605" t="s">
        <v>20</v>
      </c>
      <c r="H605">
        <v>102</v>
      </c>
      <c r="I605" s="4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6"/>
        <v>43573.208333333328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s="4" t="s">
        <v>2039</v>
      </c>
      <c r="T605" s="4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171</v>
      </c>
      <c r="G606" t="s">
        <v>20</v>
      </c>
      <c r="H606">
        <v>2857</v>
      </c>
      <c r="I606" s="4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6"/>
        <v>40565.25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s="4" t="s">
        <v>2039</v>
      </c>
      <c r="T606" s="4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187</v>
      </c>
      <c r="G607" t="s">
        <v>20</v>
      </c>
      <c r="H607">
        <v>107</v>
      </c>
      <c r="I607" s="4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6"/>
        <v>42280.208333333328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s="4" t="s">
        <v>2047</v>
      </c>
      <c r="T607" s="4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188</v>
      </c>
      <c r="G608" t="s">
        <v>20</v>
      </c>
      <c r="H608">
        <v>160</v>
      </c>
      <c r="I608" s="4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6"/>
        <v>42436.25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s="4" t="s">
        <v>2035</v>
      </c>
      <c r="T608" s="4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131</v>
      </c>
      <c r="G609" t="s">
        <v>20</v>
      </c>
      <c r="H609">
        <v>2230</v>
      </c>
      <c r="I609" s="4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6"/>
        <v>41721.208333333336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s="4" t="s">
        <v>2033</v>
      </c>
      <c r="T609" s="4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284</v>
      </c>
      <c r="G610" t="s">
        <v>20</v>
      </c>
      <c r="H610">
        <v>316</v>
      </c>
      <c r="I610" s="4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6"/>
        <v>43530.25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s="4" t="s">
        <v>2035</v>
      </c>
      <c r="T610" s="4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120</v>
      </c>
      <c r="G611" t="s">
        <v>20</v>
      </c>
      <c r="H611">
        <v>117</v>
      </c>
      <c r="I611" s="4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6"/>
        <v>43481.25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s="4" t="s">
        <v>2041</v>
      </c>
      <c r="T611" s="4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419</v>
      </c>
      <c r="G612" t="s">
        <v>20</v>
      </c>
      <c r="H612">
        <v>6406</v>
      </c>
      <c r="I612" s="4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6"/>
        <v>41259.25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s="4" t="s">
        <v>2039</v>
      </c>
      <c r="T612" s="4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14</v>
      </c>
      <c r="G613" t="s">
        <v>74</v>
      </c>
      <c r="H613">
        <v>15</v>
      </c>
      <c r="I613" s="4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6"/>
        <v>41480.208333333336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s="4" t="s">
        <v>2039</v>
      </c>
      <c r="T613" s="4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139</v>
      </c>
      <c r="G614" t="s">
        <v>20</v>
      </c>
      <c r="H614">
        <v>192</v>
      </c>
      <c r="I614" s="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6"/>
        <v>40474.208333333336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s="4" t="s">
        <v>2035</v>
      </c>
      <c r="T614" s="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174</v>
      </c>
      <c r="G615" t="s">
        <v>20</v>
      </c>
      <c r="H615">
        <v>26</v>
      </c>
      <c r="I615" s="4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6"/>
        <v>42973.208333333328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s="4" t="s">
        <v>2039</v>
      </c>
      <c r="T615" s="4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155</v>
      </c>
      <c r="G616" t="s">
        <v>20</v>
      </c>
      <c r="H616">
        <v>723</v>
      </c>
      <c r="I616" s="4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6"/>
        <v>42746.25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s="4" t="s">
        <v>2039</v>
      </c>
      <c r="T616" s="4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170</v>
      </c>
      <c r="G617" t="s">
        <v>20</v>
      </c>
      <c r="H617">
        <v>170</v>
      </c>
      <c r="I617" s="4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6"/>
        <v>42489.208333333328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s="4" t="s">
        <v>2039</v>
      </c>
      <c r="T617" s="4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190</v>
      </c>
      <c r="G618" t="s">
        <v>20</v>
      </c>
      <c r="H618">
        <v>238</v>
      </c>
      <c r="I618" s="4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6"/>
        <v>41537.208333333336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s="4" t="s">
        <v>2035</v>
      </c>
      <c r="T618" s="4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250</v>
      </c>
      <c r="G619" t="s">
        <v>20</v>
      </c>
      <c r="H619">
        <v>55</v>
      </c>
      <c r="I619" s="4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6"/>
        <v>41794.208333333336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s="4" t="s">
        <v>2039</v>
      </c>
      <c r="T619" s="4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49</v>
      </c>
      <c r="G620" t="s">
        <v>14</v>
      </c>
      <c r="H620">
        <v>1198</v>
      </c>
      <c r="I620" s="4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6"/>
        <v>41396.208333333336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s="4" t="s">
        <v>2047</v>
      </c>
      <c r="T620" s="4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28</v>
      </c>
      <c r="G621" t="s">
        <v>14</v>
      </c>
      <c r="H621">
        <v>648</v>
      </c>
      <c r="I621" s="4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6"/>
        <v>40669.208333333336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s="4" t="s">
        <v>2039</v>
      </c>
      <c r="T621" s="4" t="s">
        <v>2040</v>
      </c>
    </row>
    <row r="622" spans="1:20" ht="3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268</v>
      </c>
      <c r="G622" t="s">
        <v>20</v>
      </c>
      <c r="H622">
        <v>128</v>
      </c>
      <c r="I622" s="4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6"/>
        <v>42559.208333333328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s="4" t="s">
        <v>2054</v>
      </c>
      <c r="T622" s="4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620</v>
      </c>
      <c r="G623" t="s">
        <v>20</v>
      </c>
      <c r="H623">
        <v>2144</v>
      </c>
      <c r="I623" s="4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6"/>
        <v>42626.208333333328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s="4" t="s">
        <v>2039</v>
      </c>
      <c r="T623" s="4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</v>
      </c>
      <c r="G624" t="s">
        <v>14</v>
      </c>
      <c r="H624">
        <v>64</v>
      </c>
      <c r="I624" s="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6"/>
        <v>43205.208333333328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s="4" t="s">
        <v>2035</v>
      </c>
      <c r="T624" s="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160</v>
      </c>
      <c r="G625" t="s">
        <v>20</v>
      </c>
      <c r="H625">
        <v>2693</v>
      </c>
      <c r="I625" s="4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6"/>
        <v>42201.208333333328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s="4" t="s">
        <v>2039</v>
      </c>
      <c r="T625" s="4" t="s">
        <v>2040</v>
      </c>
    </row>
    <row r="626" spans="1:20" ht="3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279</v>
      </c>
      <c r="G626" t="s">
        <v>20</v>
      </c>
      <c r="H626">
        <v>432</v>
      </c>
      <c r="I626" s="4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6"/>
        <v>42029.25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s="4" t="s">
        <v>2054</v>
      </c>
      <c r="T626" s="4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77</v>
      </c>
      <c r="G627" t="s">
        <v>14</v>
      </c>
      <c r="H627">
        <v>62</v>
      </c>
      <c r="I627" s="4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6"/>
        <v>43857.25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s="4" t="s">
        <v>2039</v>
      </c>
      <c r="T627" s="4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206</v>
      </c>
      <c r="G628" t="s">
        <v>20</v>
      </c>
      <c r="H628">
        <v>189</v>
      </c>
      <c r="I628" s="4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6"/>
        <v>40449.208333333336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s="4" t="s">
        <v>2039</v>
      </c>
      <c r="T628" s="4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694</v>
      </c>
      <c r="G629" t="s">
        <v>20</v>
      </c>
      <c r="H629">
        <v>154</v>
      </c>
      <c r="I629" s="4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6"/>
        <v>40345.208333333336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s="4" t="s">
        <v>2033</v>
      </c>
      <c r="T629" s="4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152</v>
      </c>
      <c r="G630" t="s">
        <v>20</v>
      </c>
      <c r="H630">
        <v>96</v>
      </c>
      <c r="I630" s="4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6"/>
        <v>40455.208333333336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s="4" t="s">
        <v>2035</v>
      </c>
      <c r="T630" s="4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65</v>
      </c>
      <c r="G631" t="s">
        <v>14</v>
      </c>
      <c r="H631">
        <v>750</v>
      </c>
      <c r="I631" s="4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6"/>
        <v>42557.208333333328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s="4" t="s">
        <v>2039</v>
      </c>
      <c r="T631" s="4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63</v>
      </c>
      <c r="G632" t="s">
        <v>74</v>
      </c>
      <c r="H632">
        <v>87</v>
      </c>
      <c r="I632" s="4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6"/>
        <v>43586.208333333328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s="4" t="s">
        <v>2039</v>
      </c>
      <c r="T632" s="4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310</v>
      </c>
      <c r="G633" t="s">
        <v>20</v>
      </c>
      <c r="H633">
        <v>3063</v>
      </c>
      <c r="I633" s="4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6"/>
        <v>43550.208333333328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s="4" t="s">
        <v>2039</v>
      </c>
      <c r="T633" s="4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43</v>
      </c>
      <c r="G634" t="s">
        <v>47</v>
      </c>
      <c r="H634">
        <v>278</v>
      </c>
      <c r="I634" s="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6"/>
        <v>41945.208333333336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s="4" t="s">
        <v>2039</v>
      </c>
      <c r="T634" s="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83</v>
      </c>
      <c r="G635" t="s">
        <v>14</v>
      </c>
      <c r="H635">
        <v>105</v>
      </c>
      <c r="I635" s="4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6"/>
        <v>42315.25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s="4" t="s">
        <v>2041</v>
      </c>
      <c r="T635" s="4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79</v>
      </c>
      <c r="G636" t="s">
        <v>74</v>
      </c>
      <c r="H636">
        <v>1658</v>
      </c>
      <c r="I636" s="4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6"/>
        <v>42819.208333333328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s="4" t="s">
        <v>2041</v>
      </c>
      <c r="T636" s="4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114</v>
      </c>
      <c r="G637" t="s">
        <v>20</v>
      </c>
      <c r="H637">
        <v>2266</v>
      </c>
      <c r="I637" s="4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6"/>
        <v>41314.25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s="4" t="s">
        <v>2041</v>
      </c>
      <c r="T637" s="4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65</v>
      </c>
      <c r="G638" t="s">
        <v>14</v>
      </c>
      <c r="H638">
        <v>2604</v>
      </c>
      <c r="I638" s="4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6"/>
        <v>40926.25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s="4" t="s">
        <v>2041</v>
      </c>
      <c r="T638" s="4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79</v>
      </c>
      <c r="G639" t="s">
        <v>14</v>
      </c>
      <c r="H639">
        <v>65</v>
      </c>
      <c r="I639" s="4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6"/>
        <v>42688.25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s="4" t="s">
        <v>2039</v>
      </c>
      <c r="T639" s="4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11</v>
      </c>
      <c r="G640" t="s">
        <v>14</v>
      </c>
      <c r="H640">
        <v>94</v>
      </c>
      <c r="I640" s="4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6"/>
        <v>40386.208333333336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s="4" t="s">
        <v>2039</v>
      </c>
      <c r="T640" s="4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56</v>
      </c>
      <c r="G641" t="s">
        <v>47</v>
      </c>
      <c r="H641">
        <v>45</v>
      </c>
      <c r="I641" s="4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6"/>
        <v>43309.208333333328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s="4" t="s">
        <v>2041</v>
      </c>
      <c r="T641" s="4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17</v>
      </c>
      <c r="G642" t="s">
        <v>14</v>
      </c>
      <c r="H642">
        <v>257</v>
      </c>
      <c r="I642" s="4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6"/>
        <v>42387.25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s="4" t="s">
        <v>2039</v>
      </c>
      <c r="T642" s="4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120</v>
      </c>
      <c r="G643" t="s">
        <v>20</v>
      </c>
      <c r="H643">
        <v>194</v>
      </c>
      <c r="I643" s="4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0">(((L643/60)/60)/24)+DATE(1970,1,1)</f>
        <v>42786.25</v>
      </c>
      <c r="O643" s="8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s="4" t="s">
        <v>2039</v>
      </c>
      <c r="T643" s="4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ROUND(E644/D644*100, 0)</f>
        <v>145</v>
      </c>
      <c r="G644" t="s">
        <v>20</v>
      </c>
      <c r="H644">
        <v>129</v>
      </c>
      <c r="I644" s="4">
        <f t="shared" ref="I644:I707" si="43">ROUND(E644/H644,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0"/>
        <v>43451.25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s="4" t="s">
        <v>2037</v>
      </c>
      <c r="T644" s="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221</v>
      </c>
      <c r="G645" t="s">
        <v>20</v>
      </c>
      <c r="H645">
        <v>375</v>
      </c>
      <c r="I645" s="4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0"/>
        <v>42795.25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s="4" t="s">
        <v>2039</v>
      </c>
      <c r="T645" s="4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48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0"/>
        <v>43452.25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s="4" t="s">
        <v>2039</v>
      </c>
      <c r="T646" s="4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93</v>
      </c>
      <c r="G647" t="s">
        <v>14</v>
      </c>
      <c r="H647">
        <v>4697</v>
      </c>
      <c r="I647" s="4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0"/>
        <v>43369.208333333328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s="4" t="s">
        <v>2035</v>
      </c>
      <c r="T647" s="4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89</v>
      </c>
      <c r="G648" t="s">
        <v>14</v>
      </c>
      <c r="H648">
        <v>2915</v>
      </c>
      <c r="I648" s="4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0"/>
        <v>41346.208333333336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s="4" t="s">
        <v>2050</v>
      </c>
      <c r="T648" s="4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41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0"/>
        <v>43199.208333333328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s="4" t="s">
        <v>2047</v>
      </c>
      <c r="T649" s="4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63</v>
      </c>
      <c r="G650" t="s">
        <v>74</v>
      </c>
      <c r="H650">
        <v>723</v>
      </c>
      <c r="I650" s="4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0"/>
        <v>42922.208333333328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s="4" t="s">
        <v>2033</v>
      </c>
      <c r="T650" s="4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48</v>
      </c>
      <c r="G651" t="s">
        <v>14</v>
      </c>
      <c r="H651">
        <v>602</v>
      </c>
      <c r="I651" s="4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0"/>
        <v>40471.208333333336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s="4" t="s">
        <v>2039</v>
      </c>
      <c r="T651" s="4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0"/>
        <v>41828.208333333336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s="4" t="s">
        <v>2035</v>
      </c>
      <c r="T652" s="4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88</v>
      </c>
      <c r="G653" t="s">
        <v>14</v>
      </c>
      <c r="H653">
        <v>3868</v>
      </c>
      <c r="I653" s="4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0"/>
        <v>41692.25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s="4" t="s">
        <v>2041</v>
      </c>
      <c r="T653" s="4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127</v>
      </c>
      <c r="G654" t="s">
        <v>20</v>
      </c>
      <c r="H654">
        <v>409</v>
      </c>
      <c r="I654" s="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0"/>
        <v>42587.208333333328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s="4" t="s">
        <v>2037</v>
      </c>
      <c r="T654" s="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2339</v>
      </c>
      <c r="G655" t="s">
        <v>20</v>
      </c>
      <c r="H655">
        <v>234</v>
      </c>
      <c r="I655" s="4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0"/>
        <v>42468.208333333328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s="4" t="s">
        <v>2037</v>
      </c>
      <c r="T655" s="4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508</v>
      </c>
      <c r="G656" t="s">
        <v>20</v>
      </c>
      <c r="H656">
        <v>3016</v>
      </c>
      <c r="I656" s="4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0"/>
        <v>42240.208333333328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s="4" t="s">
        <v>2035</v>
      </c>
      <c r="T656" s="4" t="s">
        <v>2057</v>
      </c>
    </row>
    <row r="657" spans="1:20" ht="3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191</v>
      </c>
      <c r="G657" t="s">
        <v>20</v>
      </c>
      <c r="H657">
        <v>264</v>
      </c>
      <c r="I657" s="4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0"/>
        <v>42796.25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s="4" t="s">
        <v>2054</v>
      </c>
      <c r="T657" s="4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42</v>
      </c>
      <c r="G658" t="s">
        <v>14</v>
      </c>
      <c r="H658">
        <v>504</v>
      </c>
      <c r="I658" s="4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0"/>
        <v>43097.25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s="4" t="s">
        <v>2033</v>
      </c>
      <c r="T658" s="4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</v>
      </c>
      <c r="G659" t="s">
        <v>14</v>
      </c>
      <c r="H659">
        <v>14</v>
      </c>
      <c r="I659" s="4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0"/>
        <v>43096.25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s="4" t="s">
        <v>2041</v>
      </c>
      <c r="T659" s="4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60</v>
      </c>
      <c r="G660" t="s">
        <v>74</v>
      </c>
      <c r="H660">
        <v>390</v>
      </c>
      <c r="I660" s="4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0"/>
        <v>42246.208333333328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s="4" t="s">
        <v>2035</v>
      </c>
      <c r="T660" s="4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47</v>
      </c>
      <c r="G661" t="s">
        <v>14</v>
      </c>
      <c r="H661">
        <v>750</v>
      </c>
      <c r="I661" s="4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0"/>
        <v>40570.25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s="4" t="s">
        <v>2041</v>
      </c>
      <c r="T661" s="4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82</v>
      </c>
      <c r="G662" t="s">
        <v>14</v>
      </c>
      <c r="H662">
        <v>77</v>
      </c>
      <c r="I662" s="4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0"/>
        <v>42237.208333333328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s="4" t="s">
        <v>2039</v>
      </c>
      <c r="T662" s="4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54</v>
      </c>
      <c r="G663" t="s">
        <v>14</v>
      </c>
      <c r="H663">
        <v>752</v>
      </c>
      <c r="I663" s="4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0"/>
        <v>40996.208333333336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s="4" t="s">
        <v>2035</v>
      </c>
      <c r="T663" s="4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98</v>
      </c>
      <c r="G664" t="s">
        <v>14</v>
      </c>
      <c r="H664">
        <v>131</v>
      </c>
      <c r="I664" s="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0"/>
        <v>43443.25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s="4" t="s">
        <v>2039</v>
      </c>
      <c r="T664" s="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77</v>
      </c>
      <c r="G665" t="s">
        <v>14</v>
      </c>
      <c r="H665">
        <v>87</v>
      </c>
      <c r="I665" s="4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0"/>
        <v>40458.208333333336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s="4" t="s">
        <v>2039</v>
      </c>
      <c r="T665" s="4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33</v>
      </c>
      <c r="G666" t="s">
        <v>14</v>
      </c>
      <c r="H666">
        <v>1063</v>
      </c>
      <c r="I666" s="4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0"/>
        <v>40959.25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s="4" t="s">
        <v>2035</v>
      </c>
      <c r="T666" s="4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240</v>
      </c>
      <c r="G667" t="s">
        <v>20</v>
      </c>
      <c r="H667">
        <v>272</v>
      </c>
      <c r="I667" s="4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0"/>
        <v>40733.208333333336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s="4" t="s">
        <v>2041</v>
      </c>
      <c r="T667" s="4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64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0"/>
        <v>41516.208333333336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s="4" t="s">
        <v>2039</v>
      </c>
      <c r="T668" s="4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176</v>
      </c>
      <c r="G669" t="s">
        <v>20</v>
      </c>
      <c r="H669">
        <v>419</v>
      </c>
      <c r="I669" s="4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0"/>
        <v>41892.208333333336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s="4" t="s">
        <v>2064</v>
      </c>
      <c r="T669" s="4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20</v>
      </c>
      <c r="G670" t="s">
        <v>14</v>
      </c>
      <c r="H670">
        <v>76</v>
      </c>
      <c r="I670" s="4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0"/>
        <v>41122.208333333336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s="4" t="s">
        <v>2039</v>
      </c>
      <c r="T670" s="4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359</v>
      </c>
      <c r="G671" t="s">
        <v>20</v>
      </c>
      <c r="H671">
        <v>1621</v>
      </c>
      <c r="I671" s="4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0"/>
        <v>42912.208333333328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s="4" t="s">
        <v>2039</v>
      </c>
      <c r="T671" s="4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469</v>
      </c>
      <c r="G672" t="s">
        <v>20</v>
      </c>
      <c r="H672">
        <v>1101</v>
      </c>
      <c r="I672" s="4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0"/>
        <v>42425.25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s="4" t="s">
        <v>2035</v>
      </c>
      <c r="T672" s="4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122</v>
      </c>
      <c r="G673" t="s">
        <v>20</v>
      </c>
      <c r="H673">
        <v>1073</v>
      </c>
      <c r="I673" s="4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0"/>
        <v>40390.208333333336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s="4" t="s">
        <v>2039</v>
      </c>
      <c r="T673" s="4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56</v>
      </c>
      <c r="G674" t="s">
        <v>14</v>
      </c>
      <c r="H674">
        <v>4428</v>
      </c>
      <c r="I674" s="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0"/>
        <v>43180.208333333328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s="4" t="s">
        <v>2039</v>
      </c>
      <c r="T674" s="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44</v>
      </c>
      <c r="G675" t="s">
        <v>14</v>
      </c>
      <c r="H675">
        <v>58</v>
      </c>
      <c r="I675" s="4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0"/>
        <v>42475.208333333328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s="4" t="s">
        <v>2035</v>
      </c>
      <c r="T675" s="4" t="s">
        <v>2045</v>
      </c>
    </row>
    <row r="676" spans="1:20" ht="3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34</v>
      </c>
      <c r="G676" t="s">
        <v>74</v>
      </c>
      <c r="H676">
        <v>1218</v>
      </c>
      <c r="I676" s="4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0"/>
        <v>40774.208333333336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s="4" t="s">
        <v>2054</v>
      </c>
      <c r="T676" s="4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123</v>
      </c>
      <c r="G677" t="s">
        <v>20</v>
      </c>
      <c r="H677">
        <v>331</v>
      </c>
      <c r="I677" s="4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0"/>
        <v>43719.208333333328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s="4" t="s">
        <v>2064</v>
      </c>
      <c r="T677" s="4" t="s">
        <v>2065</v>
      </c>
    </row>
    <row r="678" spans="1:20" ht="3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190</v>
      </c>
      <c r="G678" t="s">
        <v>20</v>
      </c>
      <c r="H678">
        <v>1170</v>
      </c>
      <c r="I678" s="4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0"/>
        <v>41178.208333333336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s="4" t="s">
        <v>2054</v>
      </c>
      <c r="T678" s="4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84</v>
      </c>
      <c r="G679" t="s">
        <v>14</v>
      </c>
      <c r="H679">
        <v>111</v>
      </c>
      <c r="I679" s="4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0"/>
        <v>42561.208333333328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s="4" t="s">
        <v>2047</v>
      </c>
      <c r="T679" s="4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18</v>
      </c>
      <c r="G680" t="s">
        <v>74</v>
      </c>
      <c r="H680">
        <v>215</v>
      </c>
      <c r="I680" s="4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0"/>
        <v>43484.25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s="4" t="s">
        <v>2041</v>
      </c>
      <c r="T680" s="4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1037</v>
      </c>
      <c r="G681" t="s">
        <v>20</v>
      </c>
      <c r="H681">
        <v>363</v>
      </c>
      <c r="I681" s="4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0"/>
        <v>43756.208333333328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s="4" t="s">
        <v>2033</v>
      </c>
      <c r="T681" s="4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97</v>
      </c>
      <c r="G682" t="s">
        <v>14</v>
      </c>
      <c r="H682">
        <v>2955</v>
      </c>
      <c r="I682" s="4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0"/>
        <v>43813.25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s="4" t="s">
        <v>2050</v>
      </c>
      <c r="T682" s="4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86</v>
      </c>
      <c r="G683" t="s">
        <v>14</v>
      </c>
      <c r="H683">
        <v>1657</v>
      </c>
      <c r="I683" s="4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0"/>
        <v>40898.25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s="4" t="s">
        <v>2039</v>
      </c>
      <c r="T683" s="4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150</v>
      </c>
      <c r="G684" t="s">
        <v>20</v>
      </c>
      <c r="H684">
        <v>103</v>
      </c>
      <c r="I684" s="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0"/>
        <v>41619.25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s="4" t="s">
        <v>2039</v>
      </c>
      <c r="T684" s="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358</v>
      </c>
      <c r="G685" t="s">
        <v>20</v>
      </c>
      <c r="H685">
        <v>147</v>
      </c>
      <c r="I685" s="4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0"/>
        <v>43359.208333333328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s="4" t="s">
        <v>2039</v>
      </c>
      <c r="T685" s="4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543</v>
      </c>
      <c r="G686" t="s">
        <v>20</v>
      </c>
      <c r="H686">
        <v>110</v>
      </c>
      <c r="I686" s="4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0"/>
        <v>40358.208333333336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s="4" t="s">
        <v>2047</v>
      </c>
      <c r="T686" s="4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68</v>
      </c>
      <c r="G687" t="s">
        <v>14</v>
      </c>
      <c r="H687">
        <v>926</v>
      </c>
      <c r="I687" s="4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0"/>
        <v>42239.208333333328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s="4" t="s">
        <v>2039</v>
      </c>
      <c r="T687" s="4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192</v>
      </c>
      <c r="G688" t="s">
        <v>20</v>
      </c>
      <c r="H688">
        <v>134</v>
      </c>
      <c r="I688" s="4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0"/>
        <v>43186.208333333328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s="4" t="s">
        <v>2037</v>
      </c>
      <c r="T688" s="4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932</v>
      </c>
      <c r="G689" t="s">
        <v>20</v>
      </c>
      <c r="H689">
        <v>269</v>
      </c>
      <c r="I689" s="4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0"/>
        <v>42806.25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s="4" t="s">
        <v>2039</v>
      </c>
      <c r="T689" s="4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429</v>
      </c>
      <c r="G690" t="s">
        <v>20</v>
      </c>
      <c r="H690">
        <v>175</v>
      </c>
      <c r="I690" s="4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0"/>
        <v>43475.25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s="4" t="s">
        <v>2041</v>
      </c>
      <c r="T690" s="4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101</v>
      </c>
      <c r="G691" t="s">
        <v>20</v>
      </c>
      <c r="H691">
        <v>69</v>
      </c>
      <c r="I691" s="4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0"/>
        <v>41576.208333333336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s="4" t="s">
        <v>2037</v>
      </c>
      <c r="T691" s="4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227</v>
      </c>
      <c r="G692" t="s">
        <v>20</v>
      </c>
      <c r="H692">
        <v>190</v>
      </c>
      <c r="I692" s="4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0"/>
        <v>40874.25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s="4" t="s">
        <v>2041</v>
      </c>
      <c r="T692" s="4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142</v>
      </c>
      <c r="G693" t="s">
        <v>20</v>
      </c>
      <c r="H693">
        <v>237</v>
      </c>
      <c r="I693" s="4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0"/>
        <v>41185.208333333336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s="4" t="s">
        <v>2041</v>
      </c>
      <c r="T693" s="4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91</v>
      </c>
      <c r="G694" t="s">
        <v>14</v>
      </c>
      <c r="H694">
        <v>77</v>
      </c>
      <c r="I694" s="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0"/>
        <v>43655.208333333328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s="4" t="s">
        <v>2035</v>
      </c>
      <c r="T694" s="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64</v>
      </c>
      <c r="G695" t="s">
        <v>14</v>
      </c>
      <c r="H695">
        <v>1748</v>
      </c>
      <c r="I695" s="4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0"/>
        <v>43025.208333333328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s="4" t="s">
        <v>2039</v>
      </c>
      <c r="T695" s="4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84</v>
      </c>
      <c r="G696" t="s">
        <v>14</v>
      </c>
      <c r="H696">
        <v>79</v>
      </c>
      <c r="I696" s="4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0"/>
        <v>43066.25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s="4" t="s">
        <v>2039</v>
      </c>
      <c r="T696" s="4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134</v>
      </c>
      <c r="G697" t="s">
        <v>20</v>
      </c>
      <c r="H697">
        <v>196</v>
      </c>
      <c r="I697" s="4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0"/>
        <v>42322.25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s="4" t="s">
        <v>2035</v>
      </c>
      <c r="T697" s="4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59</v>
      </c>
      <c r="G698" t="s">
        <v>14</v>
      </c>
      <c r="H698">
        <v>889</v>
      </c>
      <c r="I698" s="4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0"/>
        <v>42114.208333333328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s="4" t="s">
        <v>2039</v>
      </c>
      <c r="T698" s="4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153</v>
      </c>
      <c r="G699" t="s">
        <v>20</v>
      </c>
      <c r="H699">
        <v>7295</v>
      </c>
      <c r="I699" s="4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0"/>
        <v>43190.208333333328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s="4" t="s">
        <v>2035</v>
      </c>
      <c r="T699" s="4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447</v>
      </c>
      <c r="G700" t="s">
        <v>20</v>
      </c>
      <c r="H700">
        <v>2893</v>
      </c>
      <c r="I700" s="4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0"/>
        <v>40871.25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s="4" t="s">
        <v>2037</v>
      </c>
      <c r="T700" s="4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84</v>
      </c>
      <c r="G701" t="s">
        <v>14</v>
      </c>
      <c r="H701">
        <v>56</v>
      </c>
      <c r="I701" s="4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0"/>
        <v>43641.208333333328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s="4" t="s">
        <v>2041</v>
      </c>
      <c r="T701" s="4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0"/>
        <v>40203.25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s="4" t="s">
        <v>2037</v>
      </c>
      <c r="T702" s="4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175</v>
      </c>
      <c r="G703" t="s">
        <v>20</v>
      </c>
      <c r="H703">
        <v>820</v>
      </c>
      <c r="I703" s="4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0"/>
        <v>40629.208333333336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s="4" t="s">
        <v>2039</v>
      </c>
      <c r="T703" s="4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54</v>
      </c>
      <c r="G704" t="s">
        <v>14</v>
      </c>
      <c r="H704">
        <v>83</v>
      </c>
      <c r="I704" s="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0"/>
        <v>41477.208333333336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s="4" t="s">
        <v>2037</v>
      </c>
      <c r="T704" s="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312</v>
      </c>
      <c r="G705" t="s">
        <v>20</v>
      </c>
      <c r="H705">
        <v>2038</v>
      </c>
      <c r="I705" s="4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0"/>
        <v>41020.208333333336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s="4" t="s">
        <v>2047</v>
      </c>
      <c r="T705" s="4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123</v>
      </c>
      <c r="G706" t="s">
        <v>20</v>
      </c>
      <c r="H706">
        <v>116</v>
      </c>
      <c r="I706" s="4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0"/>
        <v>42555.208333333328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s="4" t="s">
        <v>2041</v>
      </c>
      <c r="T706" s="4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99</v>
      </c>
      <c r="G707" t="s">
        <v>14</v>
      </c>
      <c r="H707">
        <v>2025</v>
      </c>
      <c r="I707" s="4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4">(((L707/60)/60)/24)+DATE(1970,1,1)</f>
        <v>41619.25</v>
      </c>
      <c r="O707" s="8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s="4" t="s">
        <v>2047</v>
      </c>
      <c r="T707" s="4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ROUND(E708/D708*100, 0)</f>
        <v>128</v>
      </c>
      <c r="G708" t="s">
        <v>20</v>
      </c>
      <c r="H708">
        <v>1345</v>
      </c>
      <c r="I708" s="4">
        <f t="shared" ref="I708:I771" si="47">ROUND(E708/H708,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4"/>
        <v>43471.25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s="4" t="s">
        <v>2037</v>
      </c>
      <c r="T708" s="4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159</v>
      </c>
      <c r="G709" t="s">
        <v>20</v>
      </c>
      <c r="H709">
        <v>168</v>
      </c>
      <c r="I709" s="4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4"/>
        <v>43442.25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s="4" t="s">
        <v>2041</v>
      </c>
      <c r="T709" s="4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707</v>
      </c>
      <c r="G710" t="s">
        <v>20</v>
      </c>
      <c r="H710">
        <v>137</v>
      </c>
      <c r="I710" s="4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4"/>
        <v>42877.208333333328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s="4" t="s">
        <v>2039</v>
      </c>
      <c r="T710" s="4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142</v>
      </c>
      <c r="G711" t="s">
        <v>20</v>
      </c>
      <c r="H711">
        <v>186</v>
      </c>
      <c r="I711" s="4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4"/>
        <v>41018.208333333336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s="4" t="s">
        <v>2039</v>
      </c>
      <c r="T711" s="4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148</v>
      </c>
      <c r="G712" t="s">
        <v>20</v>
      </c>
      <c r="H712">
        <v>125</v>
      </c>
      <c r="I712" s="4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4"/>
        <v>43295.208333333328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s="4" t="s">
        <v>2039</v>
      </c>
      <c r="T712" s="4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20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4"/>
        <v>42393.25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s="4" t="s">
        <v>2039</v>
      </c>
      <c r="T713" s="4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1841</v>
      </c>
      <c r="G714" t="s">
        <v>20</v>
      </c>
      <c r="H714">
        <v>202</v>
      </c>
      <c r="I714" s="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4"/>
        <v>42559.208333333328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s="4" t="s">
        <v>2039</v>
      </c>
      <c r="T714" s="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162</v>
      </c>
      <c r="G715" t="s">
        <v>20</v>
      </c>
      <c r="H715">
        <v>103</v>
      </c>
      <c r="I715" s="4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4"/>
        <v>42604.208333333328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s="4" t="s">
        <v>2047</v>
      </c>
      <c r="T715" s="4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473</v>
      </c>
      <c r="G716" t="s">
        <v>20</v>
      </c>
      <c r="H716">
        <v>1785</v>
      </c>
      <c r="I716" s="4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4"/>
        <v>41870.208333333336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s="4" t="s">
        <v>2035</v>
      </c>
      <c r="T716" s="4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24</v>
      </c>
      <c r="G717" t="s">
        <v>14</v>
      </c>
      <c r="H717">
        <v>656</v>
      </c>
      <c r="I717" s="4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4"/>
        <v>40397.208333333336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s="4" t="s">
        <v>2050</v>
      </c>
      <c r="T717" s="4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518</v>
      </c>
      <c r="G718" t="s">
        <v>20</v>
      </c>
      <c r="H718">
        <v>157</v>
      </c>
      <c r="I718" s="4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4"/>
        <v>41465.208333333336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s="4" t="s">
        <v>2039</v>
      </c>
      <c r="T718" s="4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248</v>
      </c>
      <c r="G719" t="s">
        <v>20</v>
      </c>
      <c r="H719">
        <v>555</v>
      </c>
      <c r="I719" s="4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4"/>
        <v>40777.208333333336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s="4" t="s">
        <v>2041</v>
      </c>
      <c r="T719" s="4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100</v>
      </c>
      <c r="G720" t="s">
        <v>20</v>
      </c>
      <c r="H720">
        <v>297</v>
      </c>
      <c r="I720" s="4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4"/>
        <v>41442.208333333336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s="4" t="s">
        <v>2037</v>
      </c>
      <c r="T720" s="4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153</v>
      </c>
      <c r="G721" t="s">
        <v>20</v>
      </c>
      <c r="H721">
        <v>123</v>
      </c>
      <c r="I721" s="4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4"/>
        <v>41058.208333333336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s="4" t="s">
        <v>2047</v>
      </c>
      <c r="T721" s="4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37</v>
      </c>
      <c r="G722" t="s">
        <v>74</v>
      </c>
      <c r="H722">
        <v>38</v>
      </c>
      <c r="I722" s="4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4"/>
        <v>43152.25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s="4" t="s">
        <v>2039</v>
      </c>
      <c r="T722" s="4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</v>
      </c>
      <c r="G723" t="s">
        <v>74</v>
      </c>
      <c r="H723">
        <v>60</v>
      </c>
      <c r="I723" s="4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4"/>
        <v>43194.208333333328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s="4" t="s">
        <v>2035</v>
      </c>
      <c r="T723" s="4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157</v>
      </c>
      <c r="G724" t="s">
        <v>20</v>
      </c>
      <c r="H724">
        <v>3036</v>
      </c>
      <c r="I724" s="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4"/>
        <v>43045.25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s="4" t="s">
        <v>2041</v>
      </c>
      <c r="T724" s="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270</v>
      </c>
      <c r="G725" t="s">
        <v>20</v>
      </c>
      <c r="H725">
        <v>144</v>
      </c>
      <c r="I725" s="4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4"/>
        <v>42431.25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s="4" t="s">
        <v>2039</v>
      </c>
      <c r="T725" s="4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134</v>
      </c>
      <c r="G726" t="s">
        <v>20</v>
      </c>
      <c r="H726">
        <v>121</v>
      </c>
      <c r="I726" s="4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4"/>
        <v>41934.208333333336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s="4" t="s">
        <v>2039</v>
      </c>
      <c r="T726" s="4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50</v>
      </c>
      <c r="G727" t="s">
        <v>14</v>
      </c>
      <c r="H727">
        <v>1596</v>
      </c>
      <c r="I727" s="4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4"/>
        <v>41958.25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s="4" t="s">
        <v>2050</v>
      </c>
      <c r="T727" s="4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89</v>
      </c>
      <c r="G728" t="s">
        <v>74</v>
      </c>
      <c r="H728">
        <v>524</v>
      </c>
      <c r="I728" s="4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4"/>
        <v>40476.208333333336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s="4" t="s">
        <v>2039</v>
      </c>
      <c r="T728" s="4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165</v>
      </c>
      <c r="G729" t="s">
        <v>20</v>
      </c>
      <c r="H729">
        <v>181</v>
      </c>
      <c r="I729" s="4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4"/>
        <v>43485.25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s="4" t="s">
        <v>2037</v>
      </c>
      <c r="T729" s="4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18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4"/>
        <v>42515.208333333328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s="4" t="s">
        <v>2039</v>
      </c>
      <c r="T730" s="4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186</v>
      </c>
      <c r="G731" t="s">
        <v>20</v>
      </c>
      <c r="H731">
        <v>122</v>
      </c>
      <c r="I731" s="4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4"/>
        <v>41309.25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s="4" t="s">
        <v>2041</v>
      </c>
      <c r="T731" s="4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413</v>
      </c>
      <c r="G732" t="s">
        <v>20</v>
      </c>
      <c r="H732">
        <v>1071</v>
      </c>
      <c r="I732" s="4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4"/>
        <v>42147.208333333328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s="4" t="s">
        <v>2037</v>
      </c>
      <c r="T732" s="4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90</v>
      </c>
      <c r="G733" t="s">
        <v>74</v>
      </c>
      <c r="H733">
        <v>219</v>
      </c>
      <c r="I733" s="4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4"/>
        <v>42939.208333333328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s="4" t="s">
        <v>2037</v>
      </c>
      <c r="T733" s="4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92</v>
      </c>
      <c r="G734" t="s">
        <v>14</v>
      </c>
      <c r="H734">
        <v>1121</v>
      </c>
      <c r="I734" s="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4"/>
        <v>42816.208333333328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s="4" t="s">
        <v>2035</v>
      </c>
      <c r="T734" s="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527</v>
      </c>
      <c r="G735" t="s">
        <v>20</v>
      </c>
      <c r="H735">
        <v>980</v>
      </c>
      <c r="I735" s="4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4"/>
        <v>41844.208333333336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s="4" t="s">
        <v>2035</v>
      </c>
      <c r="T735" s="4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319</v>
      </c>
      <c r="G736" t="s">
        <v>20</v>
      </c>
      <c r="H736">
        <v>536</v>
      </c>
      <c r="I736" s="4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4"/>
        <v>42763.25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s="4" t="s">
        <v>2039</v>
      </c>
      <c r="T736" s="4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354</v>
      </c>
      <c r="G737" t="s">
        <v>20</v>
      </c>
      <c r="H737">
        <v>1991</v>
      </c>
      <c r="I737" s="4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4"/>
        <v>42459.208333333328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s="4" t="s">
        <v>2054</v>
      </c>
      <c r="T737" s="4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33</v>
      </c>
      <c r="G738" t="s">
        <v>74</v>
      </c>
      <c r="H738">
        <v>29</v>
      </c>
      <c r="I738" s="4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4"/>
        <v>42055.25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s="4" t="s">
        <v>2047</v>
      </c>
      <c r="T738" s="4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136</v>
      </c>
      <c r="G739" t="s">
        <v>20</v>
      </c>
      <c r="H739">
        <v>180</v>
      </c>
      <c r="I739" s="4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4"/>
        <v>42685.25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s="4" t="s">
        <v>2035</v>
      </c>
      <c r="T739" s="4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4"/>
        <v>41959.25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s="4" t="s">
        <v>2039</v>
      </c>
      <c r="T740" s="4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61</v>
      </c>
      <c r="G741" t="s">
        <v>14</v>
      </c>
      <c r="H741">
        <v>191</v>
      </c>
      <c r="I741" s="4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4"/>
        <v>41089.208333333336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s="4" t="s">
        <v>2035</v>
      </c>
      <c r="T741" s="4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30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4"/>
        <v>42769.25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s="4" t="s">
        <v>2039</v>
      </c>
      <c r="T742" s="4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1179</v>
      </c>
      <c r="G743" t="s">
        <v>20</v>
      </c>
      <c r="H743">
        <v>130</v>
      </c>
      <c r="I743" s="4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4"/>
        <v>40321.208333333336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s="4" t="s">
        <v>2039</v>
      </c>
      <c r="T743" s="4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1126</v>
      </c>
      <c r="G744" t="s">
        <v>20</v>
      </c>
      <c r="H744">
        <v>122</v>
      </c>
      <c r="I744" s="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4"/>
        <v>40197.25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s="4" t="s">
        <v>2035</v>
      </c>
      <c r="T744" s="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13</v>
      </c>
      <c r="G745" t="s">
        <v>14</v>
      </c>
      <c r="H745">
        <v>17</v>
      </c>
      <c r="I745" s="4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4"/>
        <v>42298.208333333328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s="4" t="s">
        <v>2039</v>
      </c>
      <c r="T745" s="4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712</v>
      </c>
      <c r="G746" t="s">
        <v>20</v>
      </c>
      <c r="H746">
        <v>140</v>
      </c>
      <c r="I746" s="4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4"/>
        <v>43322.208333333328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s="4" t="s">
        <v>2039</v>
      </c>
      <c r="T746" s="4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30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4"/>
        <v>40328.208333333336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s="4" t="s">
        <v>2037</v>
      </c>
      <c r="T747" s="4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213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4"/>
        <v>40825.208333333336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s="4" t="s">
        <v>2037</v>
      </c>
      <c r="T748" s="4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229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4"/>
        <v>40423.208333333336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s="4" t="s">
        <v>2039</v>
      </c>
      <c r="T749" s="4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35</v>
      </c>
      <c r="G750" t="s">
        <v>74</v>
      </c>
      <c r="H750">
        <v>614</v>
      </c>
      <c r="I750" s="4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4"/>
        <v>40238.25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s="4" t="s">
        <v>2041</v>
      </c>
      <c r="T750" s="4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157</v>
      </c>
      <c r="G751" t="s">
        <v>20</v>
      </c>
      <c r="H751">
        <v>366</v>
      </c>
      <c r="I751" s="4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4"/>
        <v>41920.208333333336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s="4" t="s">
        <v>2037</v>
      </c>
      <c r="T751" s="4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4"/>
        <v>40360.208333333336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s="4" t="s">
        <v>2035</v>
      </c>
      <c r="T752" s="4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232</v>
      </c>
      <c r="G753" t="s">
        <v>20</v>
      </c>
      <c r="H753">
        <v>270</v>
      </c>
      <c r="I753" s="4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4"/>
        <v>42446.208333333328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s="4" t="s">
        <v>2047</v>
      </c>
      <c r="T753" s="4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92</v>
      </c>
      <c r="G754" t="s">
        <v>74</v>
      </c>
      <c r="H754">
        <v>114</v>
      </c>
      <c r="I754" s="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4"/>
        <v>40395.208333333336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s="4" t="s">
        <v>2039</v>
      </c>
      <c r="T754" s="4" t="s">
        <v>2040</v>
      </c>
    </row>
    <row r="755" spans="1:20" ht="3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257</v>
      </c>
      <c r="G755" t="s">
        <v>20</v>
      </c>
      <c r="H755">
        <v>137</v>
      </c>
      <c r="I755" s="4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4"/>
        <v>40321.208333333336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s="4" t="s">
        <v>2054</v>
      </c>
      <c r="T755" s="4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168</v>
      </c>
      <c r="G756" t="s">
        <v>20</v>
      </c>
      <c r="H756">
        <v>3205</v>
      </c>
      <c r="I756" s="4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4"/>
        <v>41210.208333333336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s="4" t="s">
        <v>2039</v>
      </c>
      <c r="T756" s="4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167</v>
      </c>
      <c r="G757" t="s">
        <v>20</v>
      </c>
      <c r="H757">
        <v>288</v>
      </c>
      <c r="I757" s="4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4"/>
        <v>43096.25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s="4" t="s">
        <v>2039</v>
      </c>
      <c r="T757" s="4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772</v>
      </c>
      <c r="G758" t="s">
        <v>20</v>
      </c>
      <c r="H758">
        <v>148</v>
      </c>
      <c r="I758" s="4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4"/>
        <v>42024.25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s="4" t="s">
        <v>2039</v>
      </c>
      <c r="T758" s="4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407</v>
      </c>
      <c r="G759" t="s">
        <v>20</v>
      </c>
      <c r="H759">
        <v>114</v>
      </c>
      <c r="I759" s="4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4"/>
        <v>40675.208333333336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s="4" t="s">
        <v>2041</v>
      </c>
      <c r="T759" s="4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564</v>
      </c>
      <c r="G760" t="s">
        <v>20</v>
      </c>
      <c r="H760">
        <v>1518</v>
      </c>
      <c r="I760" s="4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4"/>
        <v>41936.208333333336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s="4" t="s">
        <v>2035</v>
      </c>
      <c r="T760" s="4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68</v>
      </c>
      <c r="G761" t="s">
        <v>14</v>
      </c>
      <c r="H761">
        <v>1274</v>
      </c>
      <c r="I761" s="4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4"/>
        <v>43136.25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s="4" t="s">
        <v>2035</v>
      </c>
      <c r="T761" s="4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34</v>
      </c>
      <c r="G762" t="s">
        <v>14</v>
      </c>
      <c r="H762">
        <v>210</v>
      </c>
      <c r="I762" s="4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4"/>
        <v>43678.208333333328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s="4" t="s">
        <v>2050</v>
      </c>
      <c r="T762" s="4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655</v>
      </c>
      <c r="G763" t="s">
        <v>20</v>
      </c>
      <c r="H763">
        <v>166</v>
      </c>
      <c r="I763" s="4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4"/>
        <v>42938.208333333328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s="4" t="s">
        <v>2035</v>
      </c>
      <c r="T763" s="4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177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4"/>
        <v>41241.25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s="4" t="s">
        <v>2035</v>
      </c>
      <c r="T764" s="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113</v>
      </c>
      <c r="G765" t="s">
        <v>20</v>
      </c>
      <c r="H765">
        <v>235</v>
      </c>
      <c r="I765" s="4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4"/>
        <v>41037.208333333336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s="4" t="s">
        <v>2039</v>
      </c>
      <c r="T765" s="4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728</v>
      </c>
      <c r="G766" t="s">
        <v>20</v>
      </c>
      <c r="H766">
        <v>148</v>
      </c>
      <c r="I766" s="4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4"/>
        <v>40676.208333333336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s="4" t="s">
        <v>2035</v>
      </c>
      <c r="T766" s="4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208</v>
      </c>
      <c r="G767" t="s">
        <v>20</v>
      </c>
      <c r="H767">
        <v>198</v>
      </c>
      <c r="I767" s="4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4"/>
        <v>42840.208333333328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s="4" t="s">
        <v>2035</v>
      </c>
      <c r="T767" s="4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31</v>
      </c>
      <c r="G768" t="s">
        <v>14</v>
      </c>
      <c r="H768">
        <v>248</v>
      </c>
      <c r="I768" s="4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4"/>
        <v>43362.208333333328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s="4" t="s">
        <v>2041</v>
      </c>
      <c r="T768" s="4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57</v>
      </c>
      <c r="G769" t="s">
        <v>14</v>
      </c>
      <c r="H769">
        <v>513</v>
      </c>
      <c r="I769" s="4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4"/>
        <v>42283.208333333328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s="4" t="s">
        <v>2047</v>
      </c>
      <c r="T769" s="4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4"/>
        <v>41619.25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s="4" t="s">
        <v>2039</v>
      </c>
      <c r="T770" s="4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87</v>
      </c>
      <c r="G771" t="s">
        <v>14</v>
      </c>
      <c r="H771">
        <v>3410</v>
      </c>
      <c r="I771" s="4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48">(((L771/60)/60)/24)+DATE(1970,1,1)</f>
        <v>41501.208333333336</v>
      </c>
      <c r="O771" s="8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s="4" t="s">
        <v>2050</v>
      </c>
      <c r="T771" s="4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ROUND(E772/D772*100, 0)</f>
        <v>271</v>
      </c>
      <c r="G772" t="s">
        <v>20</v>
      </c>
      <c r="H772">
        <v>216</v>
      </c>
      <c r="I772" s="4">
        <f t="shared" ref="I772:I835" si="51">ROUND(E772/H772,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8"/>
        <v>41743.208333333336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s="4" t="s">
        <v>2039</v>
      </c>
      <c r="T772" s="4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49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8"/>
        <v>43491.25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s="4" t="s">
        <v>2039</v>
      </c>
      <c r="T773" s="4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113</v>
      </c>
      <c r="G774" t="s">
        <v>20</v>
      </c>
      <c r="H774">
        <v>5139</v>
      </c>
      <c r="I774" s="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8"/>
        <v>43505.25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s="4" t="s">
        <v>2035</v>
      </c>
      <c r="T774" s="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191</v>
      </c>
      <c r="G775" t="s">
        <v>20</v>
      </c>
      <c r="H775">
        <v>2353</v>
      </c>
      <c r="I775" s="4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8"/>
        <v>42838.208333333328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s="4" t="s">
        <v>2039</v>
      </c>
      <c r="T775" s="4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136</v>
      </c>
      <c r="G776" t="s">
        <v>20</v>
      </c>
      <c r="H776">
        <v>78</v>
      </c>
      <c r="I776" s="4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8"/>
        <v>42513.208333333328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s="4" t="s">
        <v>2037</v>
      </c>
      <c r="T776" s="4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10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8"/>
        <v>41949.25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s="4" t="s">
        <v>2035</v>
      </c>
      <c r="T777" s="4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66</v>
      </c>
      <c r="G778" t="s">
        <v>14</v>
      </c>
      <c r="H778">
        <v>2201</v>
      </c>
      <c r="I778" s="4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8"/>
        <v>43650.208333333328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s="4" t="s">
        <v>2039</v>
      </c>
      <c r="T778" s="4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49</v>
      </c>
      <c r="G779" t="s">
        <v>14</v>
      </c>
      <c r="H779">
        <v>676</v>
      </c>
      <c r="I779" s="4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8"/>
        <v>40809.208333333336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s="4" t="s">
        <v>2039</v>
      </c>
      <c r="T779" s="4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788</v>
      </c>
      <c r="G780" t="s">
        <v>20</v>
      </c>
      <c r="H780">
        <v>174</v>
      </c>
      <c r="I780" s="4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8"/>
        <v>40768.208333333336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s="4" t="s">
        <v>2041</v>
      </c>
      <c r="T780" s="4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80</v>
      </c>
      <c r="G781" t="s">
        <v>14</v>
      </c>
      <c r="H781">
        <v>831</v>
      </c>
      <c r="I781" s="4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8"/>
        <v>42230.208333333328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s="4" t="s">
        <v>2039</v>
      </c>
      <c r="T781" s="4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106</v>
      </c>
      <c r="G782" t="s">
        <v>20</v>
      </c>
      <c r="H782">
        <v>164</v>
      </c>
      <c r="I782" s="4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8"/>
        <v>42573.208333333328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s="4" t="s">
        <v>2041</v>
      </c>
      <c r="T782" s="4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51</v>
      </c>
      <c r="G783" t="s">
        <v>74</v>
      </c>
      <c r="H783">
        <v>56</v>
      </c>
      <c r="I783" s="4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8"/>
        <v>40482.208333333336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s="4" t="s">
        <v>2039</v>
      </c>
      <c r="T783" s="4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215</v>
      </c>
      <c r="G784" t="s">
        <v>20</v>
      </c>
      <c r="H784">
        <v>161</v>
      </c>
      <c r="I784" s="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8"/>
        <v>40603.25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s="4" t="s">
        <v>2041</v>
      </c>
      <c r="T784" s="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141</v>
      </c>
      <c r="G785" t="s">
        <v>20</v>
      </c>
      <c r="H785">
        <v>138</v>
      </c>
      <c r="I785" s="4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8"/>
        <v>41625.25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s="4" t="s">
        <v>2035</v>
      </c>
      <c r="T785" s="4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115</v>
      </c>
      <c r="G786" t="s">
        <v>20</v>
      </c>
      <c r="H786">
        <v>3308</v>
      </c>
      <c r="I786" s="4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8"/>
        <v>42435.25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s="4" t="s">
        <v>2037</v>
      </c>
      <c r="T786" s="4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193</v>
      </c>
      <c r="G787" t="s">
        <v>20</v>
      </c>
      <c r="H787">
        <v>127</v>
      </c>
      <c r="I787" s="4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8"/>
        <v>43582.208333333328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s="4" t="s">
        <v>2041</v>
      </c>
      <c r="T787" s="4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730</v>
      </c>
      <c r="G788" t="s">
        <v>20</v>
      </c>
      <c r="H788">
        <v>207</v>
      </c>
      <c r="I788" s="4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8"/>
        <v>43186.208333333328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s="4" t="s">
        <v>2035</v>
      </c>
      <c r="T788" s="4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100</v>
      </c>
      <c r="G789" t="s">
        <v>14</v>
      </c>
      <c r="H789">
        <v>859</v>
      </c>
      <c r="I789" s="4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8"/>
        <v>40684.208333333336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s="4" t="s">
        <v>2035</v>
      </c>
      <c r="T789" s="4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88</v>
      </c>
      <c r="G790" t="s">
        <v>47</v>
      </c>
      <c r="H790">
        <v>31</v>
      </c>
      <c r="I790" s="4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8"/>
        <v>41202.208333333336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s="4" t="s">
        <v>2041</v>
      </c>
      <c r="T790" s="4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37</v>
      </c>
      <c r="G791" t="s">
        <v>14</v>
      </c>
      <c r="H791">
        <v>45</v>
      </c>
      <c r="I791" s="4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8"/>
        <v>41786.208333333336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s="4" t="s">
        <v>2039</v>
      </c>
      <c r="T791" s="4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31</v>
      </c>
      <c r="G792" t="s">
        <v>74</v>
      </c>
      <c r="H792">
        <v>1113</v>
      </c>
      <c r="I792" s="4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8"/>
        <v>40223.25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s="4" t="s">
        <v>2039</v>
      </c>
      <c r="T792" s="4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26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8"/>
        <v>42715.25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s="4" t="s">
        <v>2033</v>
      </c>
      <c r="T793" s="4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34</v>
      </c>
      <c r="G794" t="s">
        <v>14</v>
      </c>
      <c r="H794">
        <v>7</v>
      </c>
      <c r="I794" s="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8"/>
        <v>41451.208333333336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s="4" t="s">
        <v>2039</v>
      </c>
      <c r="T794" s="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1186</v>
      </c>
      <c r="G795" t="s">
        <v>20</v>
      </c>
      <c r="H795">
        <v>181</v>
      </c>
      <c r="I795" s="4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8"/>
        <v>41450.208333333336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s="4" t="s">
        <v>2047</v>
      </c>
      <c r="T795" s="4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125</v>
      </c>
      <c r="G796" t="s">
        <v>20</v>
      </c>
      <c r="H796">
        <v>110</v>
      </c>
      <c r="I796" s="4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8"/>
        <v>43091.25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s="4" t="s">
        <v>2035</v>
      </c>
      <c r="T796" s="4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14</v>
      </c>
      <c r="G797" t="s">
        <v>14</v>
      </c>
      <c r="H797">
        <v>31</v>
      </c>
      <c r="I797" s="4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8"/>
        <v>42675.208333333328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s="4" t="s">
        <v>2041</v>
      </c>
      <c r="T797" s="4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55</v>
      </c>
      <c r="G798" t="s">
        <v>14</v>
      </c>
      <c r="H798">
        <v>78</v>
      </c>
      <c r="I798" s="4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8"/>
        <v>41859.208333333336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s="4" t="s">
        <v>2050</v>
      </c>
      <c r="T798" s="4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110</v>
      </c>
      <c r="G799" t="s">
        <v>20</v>
      </c>
      <c r="H799">
        <v>185</v>
      </c>
      <c r="I799" s="4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8"/>
        <v>43464.25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s="4" t="s">
        <v>2037</v>
      </c>
      <c r="T799" s="4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188</v>
      </c>
      <c r="G800" t="s">
        <v>20</v>
      </c>
      <c r="H800">
        <v>121</v>
      </c>
      <c r="I800" s="4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8"/>
        <v>41060.208333333336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s="4" t="s">
        <v>2039</v>
      </c>
      <c r="T800" s="4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87</v>
      </c>
      <c r="G801" t="s">
        <v>14</v>
      </c>
      <c r="H801">
        <v>1225</v>
      </c>
      <c r="I801" s="4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8"/>
        <v>42399.25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s="4" t="s">
        <v>2039</v>
      </c>
      <c r="T801" s="4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8"/>
        <v>42167.208333333328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s="4" t="s">
        <v>2035</v>
      </c>
      <c r="T802" s="4" t="s">
        <v>2036</v>
      </c>
    </row>
    <row r="803" spans="1:20" ht="3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203</v>
      </c>
      <c r="G803" t="s">
        <v>20</v>
      </c>
      <c r="H803">
        <v>106</v>
      </c>
      <c r="I803" s="4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8"/>
        <v>43830.25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s="4" t="s">
        <v>2054</v>
      </c>
      <c r="T803" s="4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197</v>
      </c>
      <c r="G804" t="s">
        <v>20</v>
      </c>
      <c r="H804">
        <v>142</v>
      </c>
      <c r="I804" s="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8"/>
        <v>43650.208333333328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s="4" t="s">
        <v>2054</v>
      </c>
      <c r="T804" s="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107</v>
      </c>
      <c r="G805" t="s">
        <v>20</v>
      </c>
      <c r="H805">
        <v>233</v>
      </c>
      <c r="I805" s="4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8"/>
        <v>43492.25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s="4" t="s">
        <v>2039</v>
      </c>
      <c r="T805" s="4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269</v>
      </c>
      <c r="G806" t="s">
        <v>20</v>
      </c>
      <c r="H806">
        <v>218</v>
      </c>
      <c r="I806" s="4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8"/>
        <v>43102.25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s="4" t="s">
        <v>2035</v>
      </c>
      <c r="T806" s="4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51</v>
      </c>
      <c r="G807" t="s">
        <v>14</v>
      </c>
      <c r="H807">
        <v>67</v>
      </c>
      <c r="I807" s="4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8"/>
        <v>41958.25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s="4" t="s">
        <v>2041</v>
      </c>
      <c r="T807" s="4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1180</v>
      </c>
      <c r="G808" t="s">
        <v>20</v>
      </c>
      <c r="H808">
        <v>76</v>
      </c>
      <c r="I808" s="4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8"/>
        <v>40973.25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s="4" t="s">
        <v>2041</v>
      </c>
      <c r="T808" s="4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264</v>
      </c>
      <c r="G809" t="s">
        <v>20</v>
      </c>
      <c r="H809">
        <v>43</v>
      </c>
      <c r="I809" s="4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8"/>
        <v>43753.208333333328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s="4" t="s">
        <v>2039</v>
      </c>
      <c r="T809" s="4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30</v>
      </c>
      <c r="G810" t="s">
        <v>14</v>
      </c>
      <c r="H810">
        <v>19</v>
      </c>
      <c r="I810" s="4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8"/>
        <v>42507.208333333328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s="4" t="s">
        <v>2033</v>
      </c>
      <c r="T810" s="4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63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8"/>
        <v>41135.208333333336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s="4" t="s">
        <v>2041</v>
      </c>
      <c r="T811" s="4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193</v>
      </c>
      <c r="G812" t="s">
        <v>20</v>
      </c>
      <c r="H812">
        <v>221</v>
      </c>
      <c r="I812" s="4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8"/>
        <v>43067.25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s="4" t="s">
        <v>2039</v>
      </c>
      <c r="T812" s="4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77</v>
      </c>
      <c r="G813" t="s">
        <v>14</v>
      </c>
      <c r="H813">
        <v>679</v>
      </c>
      <c r="I813" s="4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8"/>
        <v>42378.25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s="4" t="s">
        <v>2050</v>
      </c>
      <c r="T813" s="4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226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8"/>
        <v>43206.208333333328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s="4" t="s">
        <v>2047</v>
      </c>
      <c r="T814" s="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239</v>
      </c>
      <c r="G815" t="s">
        <v>20</v>
      </c>
      <c r="H815">
        <v>68</v>
      </c>
      <c r="I815" s="4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8"/>
        <v>41148.208333333336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s="4" t="s">
        <v>2050</v>
      </c>
      <c r="T815" s="4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92</v>
      </c>
      <c r="G816" t="s">
        <v>14</v>
      </c>
      <c r="H816">
        <v>36</v>
      </c>
      <c r="I816" s="4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8"/>
        <v>42517.208333333328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s="4" t="s">
        <v>2035</v>
      </c>
      <c r="T816" s="4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130</v>
      </c>
      <c r="G817" t="s">
        <v>20</v>
      </c>
      <c r="H817">
        <v>183</v>
      </c>
      <c r="I817" s="4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8"/>
        <v>43068.25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s="4" t="s">
        <v>2035</v>
      </c>
      <c r="T817" s="4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615</v>
      </c>
      <c r="G818" t="s">
        <v>20</v>
      </c>
      <c r="H818">
        <v>133</v>
      </c>
      <c r="I818" s="4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8"/>
        <v>41680.25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s="4" t="s">
        <v>2039</v>
      </c>
      <c r="T818" s="4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369</v>
      </c>
      <c r="G819" t="s">
        <v>20</v>
      </c>
      <c r="H819">
        <v>2489</v>
      </c>
      <c r="I819" s="4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8"/>
        <v>43589.208333333328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s="4" t="s">
        <v>2047</v>
      </c>
      <c r="T819" s="4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1095</v>
      </c>
      <c r="G820" t="s">
        <v>20</v>
      </c>
      <c r="H820">
        <v>69</v>
      </c>
      <c r="I820" s="4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8"/>
        <v>43486.25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s="4" t="s">
        <v>2039</v>
      </c>
      <c r="T820" s="4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51</v>
      </c>
      <c r="G821" t="s">
        <v>14</v>
      </c>
      <c r="H821">
        <v>47</v>
      </c>
      <c r="I821" s="4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8"/>
        <v>41237.25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s="4" t="s">
        <v>2050</v>
      </c>
      <c r="T821" s="4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801</v>
      </c>
      <c r="G822" t="s">
        <v>20</v>
      </c>
      <c r="H822">
        <v>279</v>
      </c>
      <c r="I822" s="4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8"/>
        <v>43310.208333333328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s="4" t="s">
        <v>2035</v>
      </c>
      <c r="T822" s="4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291</v>
      </c>
      <c r="G823" t="s">
        <v>20</v>
      </c>
      <c r="H823">
        <v>210</v>
      </c>
      <c r="I823" s="4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8"/>
        <v>42794.25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s="4" t="s">
        <v>2041</v>
      </c>
      <c r="T823" s="4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350</v>
      </c>
      <c r="G824" t="s">
        <v>20</v>
      </c>
      <c r="H824">
        <v>2100</v>
      </c>
      <c r="I824" s="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8"/>
        <v>41698.25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s="4" t="s">
        <v>2035</v>
      </c>
      <c r="T824" s="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357</v>
      </c>
      <c r="G825" t="s">
        <v>20</v>
      </c>
      <c r="H825">
        <v>252</v>
      </c>
      <c r="I825" s="4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8"/>
        <v>41892.208333333336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s="4" t="s">
        <v>2035</v>
      </c>
      <c r="T825" s="4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126</v>
      </c>
      <c r="G826" t="s">
        <v>20</v>
      </c>
      <c r="H826">
        <v>1280</v>
      </c>
      <c r="I826" s="4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8"/>
        <v>40348.208333333336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s="4" t="s">
        <v>2047</v>
      </c>
      <c r="T826" s="4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388</v>
      </c>
      <c r="G827" t="s">
        <v>20</v>
      </c>
      <c r="H827">
        <v>157</v>
      </c>
      <c r="I827" s="4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8"/>
        <v>42941.208333333328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s="4" t="s">
        <v>2041</v>
      </c>
      <c r="T827" s="4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457</v>
      </c>
      <c r="G828" t="s">
        <v>20</v>
      </c>
      <c r="H828">
        <v>194</v>
      </c>
      <c r="I828" s="4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8"/>
        <v>40525.25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s="4" t="s">
        <v>2039</v>
      </c>
      <c r="T828" s="4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267</v>
      </c>
      <c r="G829" t="s">
        <v>20</v>
      </c>
      <c r="H829">
        <v>82</v>
      </c>
      <c r="I829" s="4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8"/>
        <v>40666.208333333336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s="4" t="s">
        <v>2041</v>
      </c>
      <c r="T829" s="4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69</v>
      </c>
      <c r="G830" t="s">
        <v>14</v>
      </c>
      <c r="H830">
        <v>70</v>
      </c>
      <c r="I830" s="4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8"/>
        <v>43340.208333333328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s="4" t="s">
        <v>2039</v>
      </c>
      <c r="T830" s="4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51</v>
      </c>
      <c r="G831" t="s">
        <v>14</v>
      </c>
      <c r="H831">
        <v>154</v>
      </c>
      <c r="I831" s="4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8"/>
        <v>42164.208333333328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s="4" t="s">
        <v>2039</v>
      </c>
      <c r="T831" s="4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</v>
      </c>
      <c r="G832" t="s">
        <v>14</v>
      </c>
      <c r="H832">
        <v>22</v>
      </c>
      <c r="I832" s="4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8"/>
        <v>43103.25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s="4" t="s">
        <v>2039</v>
      </c>
      <c r="T832" s="4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109</v>
      </c>
      <c r="G833" t="s">
        <v>20</v>
      </c>
      <c r="H833">
        <v>4233</v>
      </c>
      <c r="I833" s="4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8"/>
        <v>40994.208333333336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s="4" t="s">
        <v>2054</v>
      </c>
      <c r="T833" s="4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315</v>
      </c>
      <c r="G834" t="s">
        <v>20</v>
      </c>
      <c r="H834">
        <v>1297</v>
      </c>
      <c r="I834" s="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48"/>
        <v>42299.208333333328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s="4" t="s">
        <v>2047</v>
      </c>
      <c r="T834" s="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158</v>
      </c>
      <c r="G835" t="s">
        <v>20</v>
      </c>
      <c r="H835">
        <v>165</v>
      </c>
      <c r="I835" s="4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2">(((L835/60)/60)/24)+DATE(1970,1,1)</f>
        <v>40588.25</v>
      </c>
      <c r="O835" s="8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s="4" t="s">
        <v>2047</v>
      </c>
      <c r="T835" s="4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ROUND(E836/D836*100, 0)</f>
        <v>154</v>
      </c>
      <c r="G836" t="s">
        <v>20</v>
      </c>
      <c r="H836">
        <v>119</v>
      </c>
      <c r="I836" s="4">
        <f t="shared" ref="I836:I899" si="55">ROUND(E836/H836,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2"/>
        <v>41448.208333333336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s="4" t="s">
        <v>2039</v>
      </c>
      <c r="T836" s="4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90</v>
      </c>
      <c r="G837" t="s">
        <v>14</v>
      </c>
      <c r="H837">
        <v>1758</v>
      </c>
      <c r="I837" s="4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2"/>
        <v>42063.25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s="4" t="s">
        <v>2037</v>
      </c>
      <c r="T837" s="4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75</v>
      </c>
      <c r="G838" t="s">
        <v>14</v>
      </c>
      <c r="H838">
        <v>94</v>
      </c>
      <c r="I838" s="4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2"/>
        <v>40214.25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s="4" t="s">
        <v>2035</v>
      </c>
      <c r="T838" s="4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853</v>
      </c>
      <c r="G839" t="s">
        <v>20</v>
      </c>
      <c r="H839">
        <v>1797</v>
      </c>
      <c r="I839" s="4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2"/>
        <v>40629.208333333336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s="4" t="s">
        <v>2035</v>
      </c>
      <c r="T839" s="4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139</v>
      </c>
      <c r="G840" t="s">
        <v>20</v>
      </c>
      <c r="H840">
        <v>261</v>
      </c>
      <c r="I840" s="4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2"/>
        <v>43370.208333333328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s="4" t="s">
        <v>2039</v>
      </c>
      <c r="T840" s="4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190</v>
      </c>
      <c r="G841" t="s">
        <v>20</v>
      </c>
      <c r="H841">
        <v>157</v>
      </c>
      <c r="I841" s="4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2"/>
        <v>41715.208333333336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s="4" t="s">
        <v>2041</v>
      </c>
      <c r="T841" s="4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100</v>
      </c>
      <c r="G842" t="s">
        <v>20</v>
      </c>
      <c r="H842">
        <v>3533</v>
      </c>
      <c r="I842" s="4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2"/>
        <v>41836.208333333336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s="4" t="s">
        <v>2039</v>
      </c>
      <c r="T842" s="4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143</v>
      </c>
      <c r="G843" t="s">
        <v>20</v>
      </c>
      <c r="H843">
        <v>155</v>
      </c>
      <c r="I843" s="4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2"/>
        <v>42419.25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s="4" t="s">
        <v>2037</v>
      </c>
      <c r="T843" s="4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563</v>
      </c>
      <c r="G844" t="s">
        <v>20</v>
      </c>
      <c r="H844">
        <v>132</v>
      </c>
      <c r="I844" s="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2"/>
        <v>43266.208333333328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s="4" t="s">
        <v>2037</v>
      </c>
      <c r="T844" s="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31</v>
      </c>
      <c r="G845" t="s">
        <v>14</v>
      </c>
      <c r="H845">
        <v>33</v>
      </c>
      <c r="I845" s="4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2"/>
        <v>43338.208333333328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s="4" t="s">
        <v>2054</v>
      </c>
      <c r="T845" s="4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99</v>
      </c>
      <c r="G846" t="s">
        <v>74</v>
      </c>
      <c r="H846">
        <v>94</v>
      </c>
      <c r="I846" s="4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2"/>
        <v>40930.25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s="4" t="s">
        <v>2041</v>
      </c>
      <c r="T846" s="4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198</v>
      </c>
      <c r="G847" t="s">
        <v>20</v>
      </c>
      <c r="H847">
        <v>1354</v>
      </c>
      <c r="I847" s="4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2"/>
        <v>43235.208333333328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s="4" t="s">
        <v>2037</v>
      </c>
      <c r="T847" s="4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509</v>
      </c>
      <c r="G848" t="s">
        <v>20</v>
      </c>
      <c r="H848">
        <v>48</v>
      </c>
      <c r="I848" s="4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2"/>
        <v>43302.208333333328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s="4" t="s">
        <v>2037</v>
      </c>
      <c r="T848" s="4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238</v>
      </c>
      <c r="G849" t="s">
        <v>20</v>
      </c>
      <c r="H849">
        <v>110</v>
      </c>
      <c r="I849" s="4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2"/>
        <v>43107.25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s="4" t="s">
        <v>2033</v>
      </c>
      <c r="T849" s="4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338</v>
      </c>
      <c r="G850" t="s">
        <v>20</v>
      </c>
      <c r="H850">
        <v>172</v>
      </c>
      <c r="I850" s="4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2"/>
        <v>40341.208333333336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s="4" t="s">
        <v>2041</v>
      </c>
      <c r="T850" s="4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133</v>
      </c>
      <c r="G851" t="s">
        <v>20</v>
      </c>
      <c r="H851">
        <v>307</v>
      </c>
      <c r="I851" s="4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2"/>
        <v>40948.25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s="4" t="s">
        <v>2035</v>
      </c>
      <c r="T851" s="4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2"/>
        <v>40866.25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s="4" t="s">
        <v>2035</v>
      </c>
      <c r="T852" s="4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208</v>
      </c>
      <c r="G853" t="s">
        <v>20</v>
      </c>
      <c r="H853">
        <v>160</v>
      </c>
      <c r="I853" s="4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2"/>
        <v>41031.208333333336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s="4" t="s">
        <v>2035</v>
      </c>
      <c r="T853" s="4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51</v>
      </c>
      <c r="G854" t="s">
        <v>14</v>
      </c>
      <c r="H854">
        <v>31</v>
      </c>
      <c r="I854" s="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2"/>
        <v>40740.208333333336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s="4" t="s">
        <v>2050</v>
      </c>
      <c r="T854" s="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652</v>
      </c>
      <c r="G855" t="s">
        <v>20</v>
      </c>
      <c r="H855">
        <v>1467</v>
      </c>
      <c r="I855" s="4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2"/>
        <v>40714.208333333336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s="4" t="s">
        <v>2035</v>
      </c>
      <c r="T855" s="4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114</v>
      </c>
      <c r="G856" t="s">
        <v>20</v>
      </c>
      <c r="H856">
        <v>2662</v>
      </c>
      <c r="I856" s="4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2"/>
        <v>43787.25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s="4" t="s">
        <v>2047</v>
      </c>
      <c r="T856" s="4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102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2"/>
        <v>40712.208333333336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s="4" t="s">
        <v>2039</v>
      </c>
      <c r="T857" s="4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357</v>
      </c>
      <c r="G858" t="s">
        <v>20</v>
      </c>
      <c r="H858">
        <v>158</v>
      </c>
      <c r="I858" s="4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2"/>
        <v>41023.208333333336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s="4" t="s">
        <v>2033</v>
      </c>
      <c r="T858" s="4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140</v>
      </c>
      <c r="G859" t="s">
        <v>20</v>
      </c>
      <c r="H859">
        <v>225</v>
      </c>
      <c r="I859" s="4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2"/>
        <v>40944.25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s="4" t="s">
        <v>2041</v>
      </c>
      <c r="T859" s="4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69</v>
      </c>
      <c r="G860" t="s">
        <v>14</v>
      </c>
      <c r="H860">
        <v>35</v>
      </c>
      <c r="I860" s="4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2"/>
        <v>43211.208333333328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s="4" t="s">
        <v>2033</v>
      </c>
      <c r="T860" s="4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36</v>
      </c>
      <c r="G861" t="s">
        <v>14</v>
      </c>
      <c r="H861">
        <v>63</v>
      </c>
      <c r="I861" s="4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2"/>
        <v>41334.25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s="4" t="s">
        <v>2039</v>
      </c>
      <c r="T861" s="4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252</v>
      </c>
      <c r="G862" t="s">
        <v>20</v>
      </c>
      <c r="H862">
        <v>65</v>
      </c>
      <c r="I862" s="4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2"/>
        <v>43515.25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s="4" t="s">
        <v>2037</v>
      </c>
      <c r="T862" s="4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106</v>
      </c>
      <c r="G863" t="s">
        <v>20</v>
      </c>
      <c r="H863">
        <v>163</v>
      </c>
      <c r="I863" s="4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2"/>
        <v>40258.208333333336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s="4" t="s">
        <v>2039</v>
      </c>
      <c r="T863" s="4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187</v>
      </c>
      <c r="G864" t="s">
        <v>20</v>
      </c>
      <c r="H864">
        <v>85</v>
      </c>
      <c r="I864" s="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2"/>
        <v>40756.208333333336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s="4" t="s">
        <v>2039</v>
      </c>
      <c r="T864" s="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387</v>
      </c>
      <c r="G865" t="s">
        <v>20</v>
      </c>
      <c r="H865">
        <v>217</v>
      </c>
      <c r="I865" s="4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2"/>
        <v>42172.208333333328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s="4" t="s">
        <v>2041</v>
      </c>
      <c r="T865" s="4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347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2"/>
        <v>42601.208333333328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s="4" t="s">
        <v>2041</v>
      </c>
      <c r="T866" s="4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186</v>
      </c>
      <c r="G867" t="s">
        <v>20</v>
      </c>
      <c r="H867">
        <v>3272</v>
      </c>
      <c r="I867" s="4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2"/>
        <v>41897.208333333336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s="4" t="s">
        <v>2039</v>
      </c>
      <c r="T867" s="4" t="s">
        <v>2040</v>
      </c>
    </row>
    <row r="868" spans="1:20" ht="3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43</v>
      </c>
      <c r="G868" t="s">
        <v>74</v>
      </c>
      <c r="H868">
        <v>898</v>
      </c>
      <c r="I868" s="4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2"/>
        <v>40671.208333333336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s="4" t="s">
        <v>2054</v>
      </c>
      <c r="T868" s="4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162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2"/>
        <v>43382.208333333328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s="4" t="s">
        <v>2033</v>
      </c>
      <c r="T869" s="4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185</v>
      </c>
      <c r="G870" t="s">
        <v>20</v>
      </c>
      <c r="H870">
        <v>126</v>
      </c>
      <c r="I870" s="4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2"/>
        <v>41559.208333333336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s="4" t="s">
        <v>2039</v>
      </c>
      <c r="T870" s="4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24</v>
      </c>
      <c r="G871" t="s">
        <v>14</v>
      </c>
      <c r="H871">
        <v>526</v>
      </c>
      <c r="I871" s="4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2"/>
        <v>40350.208333333336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s="4" t="s">
        <v>2041</v>
      </c>
      <c r="T871" s="4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90</v>
      </c>
      <c r="G872" t="s">
        <v>14</v>
      </c>
      <c r="H872">
        <v>121</v>
      </c>
      <c r="I872" s="4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2"/>
        <v>42240.208333333328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s="4" t="s">
        <v>2039</v>
      </c>
      <c r="T872" s="4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273</v>
      </c>
      <c r="G873" t="s">
        <v>20</v>
      </c>
      <c r="H873">
        <v>2320</v>
      </c>
      <c r="I873" s="4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2"/>
        <v>43040.208333333328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s="4" t="s">
        <v>2039</v>
      </c>
      <c r="T873" s="4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170</v>
      </c>
      <c r="G874" t="s">
        <v>20</v>
      </c>
      <c r="H874">
        <v>81</v>
      </c>
      <c r="I874" s="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2"/>
        <v>43346.208333333328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s="4" t="s">
        <v>2041</v>
      </c>
      <c r="T874" s="4" t="s">
        <v>2063</v>
      </c>
    </row>
    <row r="875" spans="1:20" ht="3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188</v>
      </c>
      <c r="G875" t="s">
        <v>20</v>
      </c>
      <c r="H875">
        <v>1887</v>
      </c>
      <c r="I875" s="4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2"/>
        <v>41647.25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s="4" t="s">
        <v>2054</v>
      </c>
      <c r="T875" s="4" t="s">
        <v>2055</v>
      </c>
    </row>
    <row r="876" spans="1:20" ht="3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347</v>
      </c>
      <c r="G876" t="s">
        <v>20</v>
      </c>
      <c r="H876">
        <v>4358</v>
      </c>
      <c r="I876" s="4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2"/>
        <v>40291.208333333336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s="4" t="s">
        <v>2054</v>
      </c>
      <c r="T876" s="4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69</v>
      </c>
      <c r="G877" t="s">
        <v>14</v>
      </c>
      <c r="H877">
        <v>67</v>
      </c>
      <c r="I877" s="4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2"/>
        <v>40556.25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s="4" t="s">
        <v>2035</v>
      </c>
      <c r="T877" s="4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25</v>
      </c>
      <c r="G878" t="s">
        <v>14</v>
      </c>
      <c r="H878">
        <v>57</v>
      </c>
      <c r="I878" s="4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2"/>
        <v>43624.208333333328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s="4" t="s">
        <v>2054</v>
      </c>
      <c r="T878" s="4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77</v>
      </c>
      <c r="G879" t="s">
        <v>14</v>
      </c>
      <c r="H879">
        <v>1229</v>
      </c>
      <c r="I879" s="4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2"/>
        <v>42577.208333333328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s="4" t="s">
        <v>2033</v>
      </c>
      <c r="T879" s="4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37</v>
      </c>
      <c r="G880" t="s">
        <v>14</v>
      </c>
      <c r="H880">
        <v>12</v>
      </c>
      <c r="I880" s="4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2"/>
        <v>43845.25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s="4" t="s">
        <v>2035</v>
      </c>
      <c r="T880" s="4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544</v>
      </c>
      <c r="G881" t="s">
        <v>20</v>
      </c>
      <c r="H881">
        <v>53</v>
      </c>
      <c r="I881" s="4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2"/>
        <v>42788.25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s="4" t="s">
        <v>2047</v>
      </c>
      <c r="T881" s="4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229</v>
      </c>
      <c r="G882" t="s">
        <v>20</v>
      </c>
      <c r="H882">
        <v>2414</v>
      </c>
      <c r="I882" s="4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2"/>
        <v>43667.208333333328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s="4" t="s">
        <v>2035</v>
      </c>
      <c r="T882" s="4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39</v>
      </c>
      <c r="G883" t="s">
        <v>14</v>
      </c>
      <c r="H883">
        <v>452</v>
      </c>
      <c r="I883" s="4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2"/>
        <v>42194.208333333328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s="4" t="s">
        <v>2039</v>
      </c>
      <c r="T883" s="4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2"/>
        <v>42025.25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s="4" t="s">
        <v>2039</v>
      </c>
      <c r="T884" s="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238</v>
      </c>
      <c r="G885" t="s">
        <v>20</v>
      </c>
      <c r="H885">
        <v>193</v>
      </c>
      <c r="I885" s="4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2"/>
        <v>40323.208333333336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s="4" t="s">
        <v>2041</v>
      </c>
      <c r="T885" s="4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64</v>
      </c>
      <c r="G886" t="s">
        <v>14</v>
      </c>
      <c r="H886">
        <v>1886</v>
      </c>
      <c r="I886" s="4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2"/>
        <v>41763.208333333336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s="4" t="s">
        <v>2039</v>
      </c>
      <c r="T886" s="4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118</v>
      </c>
      <c r="G887" t="s">
        <v>20</v>
      </c>
      <c r="H887">
        <v>52</v>
      </c>
      <c r="I887" s="4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2"/>
        <v>40335.208333333336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s="4" t="s">
        <v>2039</v>
      </c>
      <c r="T887" s="4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85</v>
      </c>
      <c r="G888" t="s">
        <v>14</v>
      </c>
      <c r="H888">
        <v>1825</v>
      </c>
      <c r="I888" s="4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2"/>
        <v>40416.208333333336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s="4" t="s">
        <v>2035</v>
      </c>
      <c r="T888" s="4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29</v>
      </c>
      <c r="G889" t="s">
        <v>14</v>
      </c>
      <c r="H889">
        <v>31</v>
      </c>
      <c r="I889" s="4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2"/>
        <v>42202.208333333328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s="4" t="s">
        <v>2039</v>
      </c>
      <c r="T889" s="4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210</v>
      </c>
      <c r="G890" t="s">
        <v>20</v>
      </c>
      <c r="H890">
        <v>290</v>
      </c>
      <c r="I890" s="4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2"/>
        <v>42836.208333333328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s="4" t="s">
        <v>2039</v>
      </c>
      <c r="T890" s="4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170</v>
      </c>
      <c r="G891" t="s">
        <v>20</v>
      </c>
      <c r="H891">
        <v>122</v>
      </c>
      <c r="I891" s="4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2"/>
        <v>41710.208333333336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s="4" t="s">
        <v>2035</v>
      </c>
      <c r="T891" s="4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116</v>
      </c>
      <c r="G892" t="s">
        <v>20</v>
      </c>
      <c r="H892">
        <v>1470</v>
      </c>
      <c r="I892" s="4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2"/>
        <v>43640.208333333328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s="4" t="s">
        <v>2035</v>
      </c>
      <c r="T892" s="4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259</v>
      </c>
      <c r="G893" t="s">
        <v>20</v>
      </c>
      <c r="H893">
        <v>165</v>
      </c>
      <c r="I893" s="4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2"/>
        <v>40880.25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s="4" t="s">
        <v>2041</v>
      </c>
      <c r="T893" s="4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231</v>
      </c>
      <c r="G894" t="s">
        <v>20</v>
      </c>
      <c r="H894">
        <v>182</v>
      </c>
      <c r="I894" s="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2"/>
        <v>40319.208333333336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s="4" t="s">
        <v>2047</v>
      </c>
      <c r="T894" s="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128</v>
      </c>
      <c r="G895" t="s">
        <v>20</v>
      </c>
      <c r="H895">
        <v>199</v>
      </c>
      <c r="I895" s="4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2"/>
        <v>42170.208333333328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s="4" t="s">
        <v>2041</v>
      </c>
      <c r="T895" s="4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189</v>
      </c>
      <c r="G896" t="s">
        <v>20</v>
      </c>
      <c r="H896">
        <v>56</v>
      </c>
      <c r="I896" s="4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2"/>
        <v>41466.208333333336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s="4" t="s">
        <v>2041</v>
      </c>
      <c r="T896" s="4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7</v>
      </c>
      <c r="G897" t="s">
        <v>14</v>
      </c>
      <c r="H897">
        <v>107</v>
      </c>
      <c r="I897" s="4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2"/>
        <v>43134.25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s="4" t="s">
        <v>2039</v>
      </c>
      <c r="T897" s="4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774</v>
      </c>
      <c r="G898" t="s">
        <v>20</v>
      </c>
      <c r="H898">
        <v>1460</v>
      </c>
      <c r="I898" s="4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2"/>
        <v>40738.208333333336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s="4" t="s">
        <v>2033</v>
      </c>
      <c r="T898" s="4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28</v>
      </c>
      <c r="G899" t="s">
        <v>14</v>
      </c>
      <c r="H899">
        <v>27</v>
      </c>
      <c r="I899" s="4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6">(((L899/60)/60)/24)+DATE(1970,1,1)</f>
        <v>43583.208333333328</v>
      </c>
      <c r="O899" s="8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s="4" t="s">
        <v>2039</v>
      </c>
      <c r="T899" s="4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ROUND(E900/D900*100, 0)</f>
        <v>52</v>
      </c>
      <c r="G900" t="s">
        <v>14</v>
      </c>
      <c r="H900">
        <v>1221</v>
      </c>
      <c r="I900" s="4">
        <f t="shared" ref="I900:I963" si="59">ROUND(E900/H900,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6"/>
        <v>43815.25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s="4" t="s">
        <v>2041</v>
      </c>
      <c r="T900" s="4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407</v>
      </c>
      <c r="G901" t="s">
        <v>20</v>
      </c>
      <c r="H901">
        <v>123</v>
      </c>
      <c r="I901" s="4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6"/>
        <v>41554.208333333336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s="4" t="s">
        <v>2035</v>
      </c>
      <c r="T901" s="4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6"/>
        <v>41901.208333333336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s="4" t="s">
        <v>2037</v>
      </c>
      <c r="T902" s="4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156</v>
      </c>
      <c r="G903" t="s">
        <v>20</v>
      </c>
      <c r="H903">
        <v>159</v>
      </c>
      <c r="I903" s="4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6"/>
        <v>43298.208333333328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s="4" t="s">
        <v>2035</v>
      </c>
      <c r="T903" s="4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252</v>
      </c>
      <c r="G904" t="s">
        <v>20</v>
      </c>
      <c r="H904">
        <v>110</v>
      </c>
      <c r="I904" s="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6"/>
        <v>42399.25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s="4" t="s">
        <v>2037</v>
      </c>
      <c r="T904" s="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2</v>
      </c>
      <c r="G905" t="s">
        <v>47</v>
      </c>
      <c r="H905">
        <v>14</v>
      </c>
      <c r="I905" s="4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6"/>
        <v>41034.208333333336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s="4" t="s">
        <v>2047</v>
      </c>
      <c r="T905" s="4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12</v>
      </c>
      <c r="G906" t="s">
        <v>14</v>
      </c>
      <c r="H906">
        <v>16</v>
      </c>
      <c r="I906" s="4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6"/>
        <v>41186.208333333336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s="4" t="s">
        <v>2047</v>
      </c>
      <c r="T906" s="4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164</v>
      </c>
      <c r="G907" t="s">
        <v>20</v>
      </c>
      <c r="H907">
        <v>236</v>
      </c>
      <c r="I907" s="4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6"/>
        <v>41536.208333333336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s="4" t="s">
        <v>2039</v>
      </c>
      <c r="T907" s="4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163</v>
      </c>
      <c r="G908" t="s">
        <v>20</v>
      </c>
      <c r="H908">
        <v>191</v>
      </c>
      <c r="I908" s="4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6"/>
        <v>42868.208333333328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s="4" t="s">
        <v>2041</v>
      </c>
      <c r="T908" s="4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20</v>
      </c>
      <c r="G909" t="s">
        <v>14</v>
      </c>
      <c r="H909">
        <v>41</v>
      </c>
      <c r="I909" s="4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6"/>
        <v>40660.208333333336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s="4" t="s">
        <v>2039</v>
      </c>
      <c r="T909" s="4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319</v>
      </c>
      <c r="G910" t="s">
        <v>20</v>
      </c>
      <c r="H910">
        <v>3934</v>
      </c>
      <c r="I910" s="4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6"/>
        <v>41031.208333333336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s="4" t="s">
        <v>2050</v>
      </c>
      <c r="T910" s="4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479</v>
      </c>
      <c r="G911" t="s">
        <v>20</v>
      </c>
      <c r="H911">
        <v>80</v>
      </c>
      <c r="I911" s="4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6"/>
        <v>43255.208333333328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s="4" t="s">
        <v>2039</v>
      </c>
      <c r="T911" s="4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20</v>
      </c>
      <c r="G912" t="s">
        <v>74</v>
      </c>
      <c r="H912">
        <v>296</v>
      </c>
      <c r="I912" s="4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6"/>
        <v>42026.25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s="4" t="s">
        <v>2039</v>
      </c>
      <c r="T912" s="4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199</v>
      </c>
      <c r="G913" t="s">
        <v>20</v>
      </c>
      <c r="H913">
        <v>462</v>
      </c>
      <c r="I913" s="4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6"/>
        <v>43717.208333333328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s="4" t="s">
        <v>2037</v>
      </c>
      <c r="T913" s="4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795</v>
      </c>
      <c r="G914" t="s">
        <v>20</v>
      </c>
      <c r="H914">
        <v>179</v>
      </c>
      <c r="I914" s="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6"/>
        <v>41157.208333333336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s="4" t="s">
        <v>2041</v>
      </c>
      <c r="T914" s="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51</v>
      </c>
      <c r="G915" t="s">
        <v>14</v>
      </c>
      <c r="H915">
        <v>523</v>
      </c>
      <c r="I915" s="4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6"/>
        <v>43597.208333333328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s="4" t="s">
        <v>2041</v>
      </c>
      <c r="T915" s="4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57</v>
      </c>
      <c r="G916" t="s">
        <v>14</v>
      </c>
      <c r="H916">
        <v>141</v>
      </c>
      <c r="I916" s="4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6"/>
        <v>41490.208333333336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s="4" t="s">
        <v>2039</v>
      </c>
      <c r="T916" s="4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156</v>
      </c>
      <c r="G917" t="s">
        <v>20</v>
      </c>
      <c r="H917">
        <v>1866</v>
      </c>
      <c r="I917" s="4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6"/>
        <v>42976.208333333328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s="4" t="s">
        <v>2041</v>
      </c>
      <c r="T917" s="4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36</v>
      </c>
      <c r="G918" t="s">
        <v>14</v>
      </c>
      <c r="H918">
        <v>52</v>
      </c>
      <c r="I918" s="4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6"/>
        <v>41991.25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s="4" t="s">
        <v>2054</v>
      </c>
      <c r="T918" s="4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58</v>
      </c>
      <c r="G919" t="s">
        <v>47</v>
      </c>
      <c r="H919">
        <v>27</v>
      </c>
      <c r="I919" s="4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6"/>
        <v>40722.208333333336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s="4" t="s">
        <v>2041</v>
      </c>
      <c r="T919" s="4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237</v>
      </c>
      <c r="G920" t="s">
        <v>20</v>
      </c>
      <c r="H920">
        <v>156</v>
      </c>
      <c r="I920" s="4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6"/>
        <v>41117.208333333336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s="4" t="s">
        <v>2047</v>
      </c>
      <c r="T920" s="4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59</v>
      </c>
      <c r="G921" t="s">
        <v>14</v>
      </c>
      <c r="H921">
        <v>225</v>
      </c>
      <c r="I921" s="4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6"/>
        <v>43022.208333333328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s="4" t="s">
        <v>2039</v>
      </c>
      <c r="T921" s="4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183</v>
      </c>
      <c r="G922" t="s">
        <v>20</v>
      </c>
      <c r="H922">
        <v>255</v>
      </c>
      <c r="I922" s="4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6"/>
        <v>43503.25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s="4" t="s">
        <v>2041</v>
      </c>
      <c r="T922" s="4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1</v>
      </c>
      <c r="G923" t="s">
        <v>14</v>
      </c>
      <c r="H923">
        <v>38</v>
      </c>
      <c r="I923" s="4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6"/>
        <v>40951.25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s="4" t="s">
        <v>2037</v>
      </c>
      <c r="T923" s="4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176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6"/>
        <v>43443.25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s="4" t="s">
        <v>2035</v>
      </c>
      <c r="T924" s="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238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6"/>
        <v>40373.208333333336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s="4" t="s">
        <v>2039</v>
      </c>
      <c r="T925" s="4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488</v>
      </c>
      <c r="G926" t="s">
        <v>20</v>
      </c>
      <c r="H926">
        <v>2289</v>
      </c>
      <c r="I926" s="4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6"/>
        <v>43769.208333333328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s="4" t="s">
        <v>2039</v>
      </c>
      <c r="T926" s="4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224</v>
      </c>
      <c r="G927" t="s">
        <v>20</v>
      </c>
      <c r="H927">
        <v>65</v>
      </c>
      <c r="I927" s="4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6"/>
        <v>43000.208333333328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s="4" t="s">
        <v>2039</v>
      </c>
      <c r="T927" s="4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18</v>
      </c>
      <c r="G928" t="s">
        <v>14</v>
      </c>
      <c r="H928">
        <v>15</v>
      </c>
      <c r="I928" s="4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6"/>
        <v>42502.208333333328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s="4" t="s">
        <v>2033</v>
      </c>
      <c r="T928" s="4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46</v>
      </c>
      <c r="G929" t="s">
        <v>14</v>
      </c>
      <c r="H929">
        <v>37</v>
      </c>
      <c r="I929" s="4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6"/>
        <v>41102.208333333336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s="4" t="s">
        <v>2039</v>
      </c>
      <c r="T929" s="4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117</v>
      </c>
      <c r="G930" t="s">
        <v>20</v>
      </c>
      <c r="H930">
        <v>3777</v>
      </c>
      <c r="I930" s="4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6"/>
        <v>41637.25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s="4" t="s">
        <v>2037</v>
      </c>
      <c r="T930" s="4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217</v>
      </c>
      <c r="G931" t="s">
        <v>20</v>
      </c>
      <c r="H931">
        <v>184</v>
      </c>
      <c r="I931" s="4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6"/>
        <v>42858.208333333328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s="4" t="s">
        <v>2039</v>
      </c>
      <c r="T931" s="4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112</v>
      </c>
      <c r="G932" t="s">
        <v>20</v>
      </c>
      <c r="H932">
        <v>85</v>
      </c>
      <c r="I932" s="4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6"/>
        <v>42060.25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s="4" t="s">
        <v>2039</v>
      </c>
      <c r="T932" s="4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73</v>
      </c>
      <c r="G933" t="s">
        <v>14</v>
      </c>
      <c r="H933">
        <v>112</v>
      </c>
      <c r="I933" s="4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6"/>
        <v>41818.208333333336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s="4" t="s">
        <v>2039</v>
      </c>
      <c r="T933" s="4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212</v>
      </c>
      <c r="G934" t="s">
        <v>20</v>
      </c>
      <c r="H934">
        <v>144</v>
      </c>
      <c r="I934" s="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6"/>
        <v>41709.208333333336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s="4" t="s">
        <v>2035</v>
      </c>
      <c r="T934" s="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240</v>
      </c>
      <c r="G935" t="s">
        <v>20</v>
      </c>
      <c r="H935">
        <v>1902</v>
      </c>
      <c r="I935" s="4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6"/>
        <v>41372.208333333336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s="4" t="s">
        <v>2039</v>
      </c>
      <c r="T935" s="4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182</v>
      </c>
      <c r="G936" t="s">
        <v>20</v>
      </c>
      <c r="H936">
        <v>105</v>
      </c>
      <c r="I936" s="4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6"/>
        <v>42422.25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s="4" t="s">
        <v>2039</v>
      </c>
      <c r="T936" s="4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164</v>
      </c>
      <c r="G937" t="s">
        <v>20</v>
      </c>
      <c r="H937">
        <v>132</v>
      </c>
      <c r="I937" s="4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6"/>
        <v>42209.208333333328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s="4" t="s">
        <v>2039</v>
      </c>
      <c r="T937" s="4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2</v>
      </c>
      <c r="G938" t="s">
        <v>14</v>
      </c>
      <c r="H938">
        <v>21</v>
      </c>
      <c r="I938" s="4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6"/>
        <v>43668.208333333328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s="4" t="s">
        <v>2039</v>
      </c>
      <c r="T938" s="4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50</v>
      </c>
      <c r="G939" t="s">
        <v>74</v>
      </c>
      <c r="H939">
        <v>976</v>
      </c>
      <c r="I939" s="4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6"/>
        <v>42334.25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s="4" t="s">
        <v>2041</v>
      </c>
      <c r="T939" s="4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110</v>
      </c>
      <c r="G940" t="s">
        <v>20</v>
      </c>
      <c r="H940">
        <v>96</v>
      </c>
      <c r="I940" s="4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6"/>
        <v>43263.208333333328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s="4" t="s">
        <v>2047</v>
      </c>
      <c r="T940" s="4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49</v>
      </c>
      <c r="G941" t="s">
        <v>14</v>
      </c>
      <c r="H941">
        <v>67</v>
      </c>
      <c r="I941" s="4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6"/>
        <v>40670.208333333336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s="4" t="s">
        <v>2050</v>
      </c>
      <c r="T941" s="4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62</v>
      </c>
      <c r="G942" t="s">
        <v>47</v>
      </c>
      <c r="H942">
        <v>66</v>
      </c>
      <c r="I942" s="4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6"/>
        <v>41244.25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s="4" t="s">
        <v>2037</v>
      </c>
      <c r="T942" s="4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13</v>
      </c>
      <c r="G943" t="s">
        <v>14</v>
      </c>
      <c r="H943">
        <v>78</v>
      </c>
      <c r="I943" s="4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6"/>
        <v>40552.25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s="4" t="s">
        <v>2039</v>
      </c>
      <c r="T943" s="4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65</v>
      </c>
      <c r="G944" t="s">
        <v>14</v>
      </c>
      <c r="H944">
        <v>67</v>
      </c>
      <c r="I944" s="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6"/>
        <v>40568.25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s="4" t="s">
        <v>2039</v>
      </c>
      <c r="T944" s="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160</v>
      </c>
      <c r="G945" t="s">
        <v>20</v>
      </c>
      <c r="H945">
        <v>114</v>
      </c>
      <c r="I945" s="4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6"/>
        <v>41906.208333333336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s="4" t="s">
        <v>2033</v>
      </c>
      <c r="T945" s="4" t="s">
        <v>2034</v>
      </c>
    </row>
    <row r="946" spans="1:20" ht="3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81</v>
      </c>
      <c r="G946" t="s">
        <v>14</v>
      </c>
      <c r="H946">
        <v>263</v>
      </c>
      <c r="I946" s="4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6"/>
        <v>42776.25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s="4" t="s">
        <v>2054</v>
      </c>
      <c r="T946" s="4" t="s">
        <v>2055</v>
      </c>
    </row>
    <row r="947" spans="1:20" ht="3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32</v>
      </c>
      <c r="G947" t="s">
        <v>14</v>
      </c>
      <c r="H947">
        <v>1691</v>
      </c>
      <c r="I947" s="4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6"/>
        <v>41004.208333333336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s="4" t="s">
        <v>2054</v>
      </c>
      <c r="T947" s="4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10</v>
      </c>
      <c r="G948" t="s">
        <v>14</v>
      </c>
      <c r="H948">
        <v>181</v>
      </c>
      <c r="I948" s="4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6"/>
        <v>40710.208333333336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s="4" t="s">
        <v>2039</v>
      </c>
      <c r="T948" s="4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27</v>
      </c>
      <c r="G949" t="s">
        <v>14</v>
      </c>
      <c r="H949">
        <v>13</v>
      </c>
      <c r="I949" s="4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6"/>
        <v>41908.208333333336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s="4" t="s">
        <v>2039</v>
      </c>
      <c r="T949" s="4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63</v>
      </c>
      <c r="G950" t="s">
        <v>74</v>
      </c>
      <c r="H950">
        <v>160</v>
      </c>
      <c r="I950" s="4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6"/>
        <v>41985.25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s="4" t="s">
        <v>2041</v>
      </c>
      <c r="T950" s="4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161</v>
      </c>
      <c r="G951" t="s">
        <v>20</v>
      </c>
      <c r="H951">
        <v>203</v>
      </c>
      <c r="I951" s="4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6"/>
        <v>42112.208333333328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s="4" t="s">
        <v>2037</v>
      </c>
      <c r="T951" s="4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6"/>
        <v>43571.208333333328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s="4" t="s">
        <v>2039</v>
      </c>
      <c r="T952" s="4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1097</v>
      </c>
      <c r="G953" t="s">
        <v>20</v>
      </c>
      <c r="H953">
        <v>1559</v>
      </c>
      <c r="I953" s="4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6"/>
        <v>42730.25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s="4" t="s">
        <v>2035</v>
      </c>
      <c r="T953" s="4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70</v>
      </c>
      <c r="G954" t="s">
        <v>74</v>
      </c>
      <c r="H954">
        <v>2266</v>
      </c>
      <c r="I954" s="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6"/>
        <v>42591.208333333328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s="4" t="s">
        <v>2041</v>
      </c>
      <c r="T954" s="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60</v>
      </c>
      <c r="G955" t="s">
        <v>14</v>
      </c>
      <c r="H955">
        <v>21</v>
      </c>
      <c r="I955" s="4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6"/>
        <v>42358.25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s="4" t="s">
        <v>2041</v>
      </c>
      <c r="T955" s="4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367</v>
      </c>
      <c r="G956" t="s">
        <v>20</v>
      </c>
      <c r="H956">
        <v>1548</v>
      </c>
      <c r="I956" s="4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6"/>
        <v>41174.208333333336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s="4" t="s">
        <v>2037</v>
      </c>
      <c r="T956" s="4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1109</v>
      </c>
      <c r="G957" t="s">
        <v>20</v>
      </c>
      <c r="H957">
        <v>80</v>
      </c>
      <c r="I957" s="4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6"/>
        <v>41238.25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s="4" t="s">
        <v>2039</v>
      </c>
      <c r="T957" s="4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19</v>
      </c>
      <c r="G958" t="s">
        <v>14</v>
      </c>
      <c r="H958">
        <v>830</v>
      </c>
      <c r="I958" s="4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6"/>
        <v>42360.25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s="4" t="s">
        <v>2041</v>
      </c>
      <c r="T958" s="4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127</v>
      </c>
      <c r="G959" t="s">
        <v>20</v>
      </c>
      <c r="H959">
        <v>131</v>
      </c>
      <c r="I959" s="4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6"/>
        <v>40955.25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s="4" t="s">
        <v>2039</v>
      </c>
      <c r="T959" s="4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735</v>
      </c>
      <c r="G960" t="s">
        <v>20</v>
      </c>
      <c r="H960">
        <v>112</v>
      </c>
      <c r="I960" s="4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6"/>
        <v>40350.208333333336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s="4" t="s">
        <v>2041</v>
      </c>
      <c r="T960" s="4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5</v>
      </c>
      <c r="G961" t="s">
        <v>14</v>
      </c>
      <c r="H961">
        <v>130</v>
      </c>
      <c r="I961" s="4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6"/>
        <v>40357.208333333336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s="4" t="s">
        <v>2047</v>
      </c>
      <c r="T961" s="4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85</v>
      </c>
      <c r="G962" t="s">
        <v>14</v>
      </c>
      <c r="H962">
        <v>55</v>
      </c>
      <c r="I962" s="4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6"/>
        <v>42408.25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s="4" t="s">
        <v>2037</v>
      </c>
      <c r="T962" s="4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119</v>
      </c>
      <c r="G963" t="s">
        <v>20</v>
      </c>
      <c r="H963">
        <v>155</v>
      </c>
      <c r="I963" s="4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0">(((L963/60)/60)/24)+DATE(1970,1,1)</f>
        <v>40591.25</v>
      </c>
      <c r="O963" s="8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s="4" t="s">
        <v>2047</v>
      </c>
      <c r="T963" s="4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ROUND(E964/D964*100, 0)</f>
        <v>296</v>
      </c>
      <c r="G964" t="s">
        <v>20</v>
      </c>
      <c r="H964">
        <v>266</v>
      </c>
      <c r="I964" s="4">
        <f t="shared" ref="I964:I1001" si="63">ROUND(E964/H964,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0"/>
        <v>41592.25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s="4" t="s">
        <v>2033</v>
      </c>
      <c r="T964" s="4" t="s">
        <v>2034</v>
      </c>
    </row>
    <row r="965" spans="1:20" ht="3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85</v>
      </c>
      <c r="G965" t="s">
        <v>14</v>
      </c>
      <c r="H965">
        <v>114</v>
      </c>
      <c r="I965" s="4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0"/>
        <v>40607.25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s="4" t="s">
        <v>2054</v>
      </c>
      <c r="T965" s="4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356</v>
      </c>
      <c r="G966" t="s">
        <v>20</v>
      </c>
      <c r="H966">
        <v>155</v>
      </c>
      <c r="I966" s="4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0"/>
        <v>42135.208333333328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s="4" t="s">
        <v>2039</v>
      </c>
      <c r="T966" s="4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386</v>
      </c>
      <c r="G967" t="s">
        <v>20</v>
      </c>
      <c r="H967">
        <v>207</v>
      </c>
      <c r="I967" s="4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0"/>
        <v>40203.25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s="4" t="s">
        <v>2035</v>
      </c>
      <c r="T967" s="4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792</v>
      </c>
      <c r="G968" t="s">
        <v>20</v>
      </c>
      <c r="H968">
        <v>245</v>
      </c>
      <c r="I968" s="4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0"/>
        <v>42901.208333333328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s="4" t="s">
        <v>2039</v>
      </c>
      <c r="T968" s="4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137</v>
      </c>
      <c r="G969" t="s">
        <v>20</v>
      </c>
      <c r="H969">
        <v>1573</v>
      </c>
      <c r="I969" s="4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0"/>
        <v>41005.208333333336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s="4" t="s">
        <v>2035</v>
      </c>
      <c r="T969" s="4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338</v>
      </c>
      <c r="G970" t="s">
        <v>20</v>
      </c>
      <c r="H970">
        <v>114</v>
      </c>
      <c r="I970" s="4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0"/>
        <v>40544.25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s="4" t="s">
        <v>2033</v>
      </c>
      <c r="T970" s="4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108</v>
      </c>
      <c r="G971" t="s">
        <v>20</v>
      </c>
      <c r="H971">
        <v>93</v>
      </c>
      <c r="I971" s="4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0"/>
        <v>43821.25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s="4" t="s">
        <v>2039</v>
      </c>
      <c r="T971" s="4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61</v>
      </c>
      <c r="G972" t="s">
        <v>14</v>
      </c>
      <c r="H972">
        <v>594</v>
      </c>
      <c r="I972" s="4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0"/>
        <v>40672.208333333336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s="4" t="s">
        <v>2039</v>
      </c>
      <c r="T972" s="4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28</v>
      </c>
      <c r="G973" t="s">
        <v>14</v>
      </c>
      <c r="H973">
        <v>24</v>
      </c>
      <c r="I973" s="4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0"/>
        <v>41555.208333333336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s="4" t="s">
        <v>2041</v>
      </c>
      <c r="T973" s="4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228</v>
      </c>
      <c r="G974" t="s">
        <v>20</v>
      </c>
      <c r="H974">
        <v>1681</v>
      </c>
      <c r="I974" s="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0"/>
        <v>41792.208333333336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s="4" t="s">
        <v>2037</v>
      </c>
      <c r="T974" s="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22</v>
      </c>
      <c r="G975" t="s">
        <v>14</v>
      </c>
      <c r="H975">
        <v>252</v>
      </c>
      <c r="I975" s="4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0"/>
        <v>40522.25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s="4" t="s">
        <v>2039</v>
      </c>
      <c r="T975" s="4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374</v>
      </c>
      <c r="G976" t="s">
        <v>20</v>
      </c>
      <c r="H976">
        <v>32</v>
      </c>
      <c r="I976" s="4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0"/>
        <v>41412.208333333336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s="4" t="s">
        <v>2035</v>
      </c>
      <c r="T976" s="4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155</v>
      </c>
      <c r="G977" t="s">
        <v>20</v>
      </c>
      <c r="H977">
        <v>135</v>
      </c>
      <c r="I977" s="4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0"/>
        <v>42337.25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s="4" t="s">
        <v>2039</v>
      </c>
      <c r="T977" s="4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322</v>
      </c>
      <c r="G978" t="s">
        <v>20</v>
      </c>
      <c r="H978">
        <v>140</v>
      </c>
      <c r="I978" s="4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0"/>
        <v>40571.25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s="4" t="s">
        <v>2039</v>
      </c>
      <c r="T978" s="4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74</v>
      </c>
      <c r="G979" t="s">
        <v>14</v>
      </c>
      <c r="H979">
        <v>67</v>
      </c>
      <c r="I979" s="4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0"/>
        <v>43138.25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s="4" t="s">
        <v>2033</v>
      </c>
      <c r="T979" s="4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864</v>
      </c>
      <c r="G980" t="s">
        <v>20</v>
      </c>
      <c r="H980">
        <v>92</v>
      </c>
      <c r="I980" s="4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0"/>
        <v>42686.25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s="4" t="s">
        <v>2050</v>
      </c>
      <c r="T980" s="4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143</v>
      </c>
      <c r="G981" t="s">
        <v>20</v>
      </c>
      <c r="H981">
        <v>1015</v>
      </c>
      <c r="I981" s="4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0"/>
        <v>42078.208333333328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s="4" t="s">
        <v>2039</v>
      </c>
      <c r="T981" s="4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40</v>
      </c>
      <c r="G982" t="s">
        <v>14</v>
      </c>
      <c r="H982">
        <v>742</v>
      </c>
      <c r="I982" s="4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0"/>
        <v>42307.208333333328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s="4" t="s">
        <v>2047</v>
      </c>
      <c r="T982" s="4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178</v>
      </c>
      <c r="G983" t="s">
        <v>20</v>
      </c>
      <c r="H983">
        <v>323</v>
      </c>
      <c r="I983" s="4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0"/>
        <v>43094.25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s="4" t="s">
        <v>2037</v>
      </c>
      <c r="T983" s="4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85</v>
      </c>
      <c r="G984" t="s">
        <v>14</v>
      </c>
      <c r="H984">
        <v>75</v>
      </c>
      <c r="I984" s="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0"/>
        <v>40743.208333333336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s="4" t="s">
        <v>2041</v>
      </c>
      <c r="T984" s="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146</v>
      </c>
      <c r="G985" t="s">
        <v>20</v>
      </c>
      <c r="H985">
        <v>2326</v>
      </c>
      <c r="I985" s="4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0"/>
        <v>43681.208333333328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s="4" t="s">
        <v>2041</v>
      </c>
      <c r="T985" s="4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152</v>
      </c>
      <c r="G986" t="s">
        <v>20</v>
      </c>
      <c r="H986">
        <v>381</v>
      </c>
      <c r="I986" s="4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0"/>
        <v>43716.208333333328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s="4" t="s">
        <v>2039</v>
      </c>
      <c r="T986" s="4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67</v>
      </c>
      <c r="G987" t="s">
        <v>14</v>
      </c>
      <c r="H987">
        <v>4405</v>
      </c>
      <c r="I987" s="4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0"/>
        <v>41614.25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s="4" t="s">
        <v>2035</v>
      </c>
      <c r="T987" s="4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40</v>
      </c>
      <c r="G988" t="s">
        <v>14</v>
      </c>
      <c r="H988">
        <v>92</v>
      </c>
      <c r="I988" s="4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0"/>
        <v>40638.208333333336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s="4" t="s">
        <v>2035</v>
      </c>
      <c r="T988" s="4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217</v>
      </c>
      <c r="G989" t="s">
        <v>20</v>
      </c>
      <c r="H989">
        <v>480</v>
      </c>
      <c r="I989" s="4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0"/>
        <v>42852.208333333328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s="4" t="s">
        <v>2041</v>
      </c>
      <c r="T989" s="4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52</v>
      </c>
      <c r="G990" t="s">
        <v>14</v>
      </c>
      <c r="H990">
        <v>64</v>
      </c>
      <c r="I990" s="4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0"/>
        <v>42686.25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s="4" t="s">
        <v>2047</v>
      </c>
      <c r="T990" s="4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500</v>
      </c>
      <c r="G991" t="s">
        <v>20</v>
      </c>
      <c r="H991">
        <v>226</v>
      </c>
      <c r="I991" s="4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0"/>
        <v>43571.208333333328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s="4" t="s">
        <v>2047</v>
      </c>
      <c r="T991" s="4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88</v>
      </c>
      <c r="G992" t="s">
        <v>14</v>
      </c>
      <c r="H992">
        <v>64</v>
      </c>
      <c r="I992" s="4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0"/>
        <v>42432.25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s="4" t="s">
        <v>2041</v>
      </c>
      <c r="T992" s="4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113</v>
      </c>
      <c r="G993" t="s">
        <v>20</v>
      </c>
      <c r="H993">
        <v>241</v>
      </c>
      <c r="I993" s="4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0"/>
        <v>41907.208333333336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s="4" t="s">
        <v>2035</v>
      </c>
      <c r="T993" s="4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427</v>
      </c>
      <c r="G994" t="s">
        <v>20</v>
      </c>
      <c r="H994">
        <v>132</v>
      </c>
      <c r="I994" s="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0"/>
        <v>43227.208333333328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s="4" t="s">
        <v>2041</v>
      </c>
      <c r="T994" s="4" t="s">
        <v>2044</v>
      </c>
    </row>
    <row r="995" spans="1:20" ht="3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78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0"/>
        <v>42362.25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s="4" t="s">
        <v>2054</v>
      </c>
      <c r="T995" s="4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52</v>
      </c>
      <c r="G996" t="s">
        <v>14</v>
      </c>
      <c r="H996">
        <v>842</v>
      </c>
      <c r="I996" s="4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0"/>
        <v>41929.208333333336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s="4" t="s">
        <v>2047</v>
      </c>
      <c r="T996" s="4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157</v>
      </c>
      <c r="G997" t="s">
        <v>20</v>
      </c>
      <c r="H997">
        <v>2043</v>
      </c>
      <c r="I997" s="4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0"/>
        <v>43408.208333333328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s="4" t="s">
        <v>2033</v>
      </c>
      <c r="T997" s="4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73</v>
      </c>
      <c r="G998" t="s">
        <v>14</v>
      </c>
      <c r="H998">
        <v>112</v>
      </c>
      <c r="I998" s="4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0"/>
        <v>41276.25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s="4" t="s">
        <v>2039</v>
      </c>
      <c r="T998" s="4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61</v>
      </c>
      <c r="G999" t="s">
        <v>74</v>
      </c>
      <c r="H999">
        <v>139</v>
      </c>
      <c r="I999" s="4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0"/>
        <v>41659.25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s="4" t="s">
        <v>2039</v>
      </c>
      <c r="T999" s="4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57</v>
      </c>
      <c r="G1000" t="s">
        <v>14</v>
      </c>
      <c r="H1000">
        <v>374</v>
      </c>
      <c r="I1000" s="4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0"/>
        <v>40220.25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s="4" t="s">
        <v>2035</v>
      </c>
      <c r="T1000" s="4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57</v>
      </c>
      <c r="G1001" t="s">
        <v>74</v>
      </c>
      <c r="H1001">
        <v>1122</v>
      </c>
      <c r="I1001" s="4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0"/>
        <v>42550.208333333328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s="4" t="s">
        <v>2033</v>
      </c>
      <c r="T1001" s="4" t="s">
        <v>2034</v>
      </c>
    </row>
  </sheetData>
  <autoFilter ref="G1:G1001" xr:uid="{00000000-0001-0000-0000-000000000000}"/>
  <conditionalFormatting sqref="F2:F1001">
    <cfRule type="colorScale" priority="1">
      <colorScale>
        <cfvo type="min"/>
        <cfvo type="num" val="100"/>
        <cfvo type="num" val="200"/>
        <color rgb="FFFF0000"/>
        <color theme="9"/>
        <color rgb="FF00B0F0"/>
      </colorScale>
    </cfRule>
  </conditionalFormatting>
  <conditionalFormatting sqref="G2:G1001">
    <cfRule type="containsText" dxfId="11" priority="2" operator="containsText" text="live">
      <formula>NOT(ISERROR(SEARCH("live",G2)))</formula>
    </cfRule>
    <cfRule type="containsText" dxfId="10" priority="3" operator="containsText" text="canceled">
      <formula>NOT(ISERROR(SEARCH("canceled",G2)))</formula>
    </cfRule>
    <cfRule type="containsText" dxfId="9" priority="4" operator="containsText" text="failed">
      <formula>NOT(ISERROR(SEARCH("failed",G2)))</formula>
    </cfRule>
    <cfRule type="containsText" dxfId="8" priority="5" operator="containsText" text="successful">
      <formula>NOT(ISERROR(SEARCH("successful",G2)))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05C0-9019-4F7B-BEF2-1BB304DEA4FD}">
  <dimension ref="A1:F14"/>
  <sheetViews>
    <sheetView workbookViewId="0">
      <selection activeCell="Q16" sqref="Q1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2070</v>
      </c>
    </row>
    <row r="3" spans="1:6" x14ac:dyDescent="0.35">
      <c r="A3" s="5" t="s">
        <v>2069</v>
      </c>
      <c r="B3" s="5" t="s">
        <v>2068</v>
      </c>
    </row>
    <row r="4" spans="1:6" x14ac:dyDescent="0.3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2064</v>
      </c>
      <c r="E8">
        <v>4</v>
      </c>
      <c r="F8">
        <v>4</v>
      </c>
    </row>
    <row r="9" spans="1:6" x14ac:dyDescent="0.3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24F5-FB95-4D74-B0FE-B562FA441EBA}">
  <dimension ref="A1:F30"/>
  <sheetViews>
    <sheetView topLeftCell="A19" workbookViewId="0">
      <selection activeCell="M3" sqref="M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2070</v>
      </c>
    </row>
    <row r="2" spans="1:6" x14ac:dyDescent="0.35">
      <c r="A2" s="5" t="s">
        <v>2031</v>
      </c>
      <c r="B2" t="s">
        <v>2070</v>
      </c>
    </row>
    <row r="4" spans="1:6" x14ac:dyDescent="0.35">
      <c r="A4" s="5" t="s">
        <v>2069</v>
      </c>
      <c r="B4" s="5" t="s">
        <v>2068</v>
      </c>
    </row>
    <row r="5" spans="1:6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2065</v>
      </c>
      <c r="E7">
        <v>4</v>
      </c>
      <c r="F7">
        <v>4</v>
      </c>
    </row>
    <row r="8" spans="1:6" x14ac:dyDescent="0.3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2043</v>
      </c>
      <c r="C10">
        <v>8</v>
      </c>
      <c r="E10">
        <v>10</v>
      </c>
      <c r="F10">
        <v>18</v>
      </c>
    </row>
    <row r="11" spans="1:6" x14ac:dyDescent="0.3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2057</v>
      </c>
      <c r="C15">
        <v>3</v>
      </c>
      <c r="E15">
        <v>4</v>
      </c>
      <c r="F15">
        <v>7</v>
      </c>
    </row>
    <row r="16" spans="1:6" x14ac:dyDescent="0.3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2056</v>
      </c>
      <c r="C20">
        <v>4</v>
      </c>
      <c r="E20">
        <v>4</v>
      </c>
      <c r="F20">
        <v>8</v>
      </c>
    </row>
    <row r="21" spans="1:6" x14ac:dyDescent="0.3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2059</v>
      </c>
      <c r="C25">
        <v>7</v>
      </c>
      <c r="E25">
        <v>14</v>
      </c>
      <c r="F25">
        <v>21</v>
      </c>
    </row>
    <row r="26" spans="1:6" x14ac:dyDescent="0.3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2062</v>
      </c>
      <c r="E29">
        <v>3</v>
      </c>
      <c r="F29">
        <v>3</v>
      </c>
    </row>
    <row r="30" spans="1:6" x14ac:dyDescent="0.3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12CA-D087-4EA9-873C-A166ADE3F165}">
  <dimension ref="A1:F18"/>
  <sheetViews>
    <sheetView workbookViewId="0">
      <selection activeCell="M7" sqref="M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9" width="13.5" bestFit="1" customWidth="1"/>
    <col min="10" max="11" width="12.4140625" bestFit="1" customWidth="1"/>
    <col min="12" max="18" width="13.5" bestFit="1" customWidth="1"/>
    <col min="19" max="20" width="12.4140625" bestFit="1" customWidth="1"/>
    <col min="21" max="30" width="13.5" bestFit="1" customWidth="1"/>
    <col min="31" max="33" width="12.4140625" bestFit="1" customWidth="1"/>
    <col min="34" max="42" width="13.5" bestFit="1" customWidth="1"/>
    <col min="43" max="45" width="12.4140625" bestFit="1" customWidth="1"/>
    <col min="46" max="50" width="13.5" bestFit="1" customWidth="1"/>
    <col min="51" max="54" width="12.4140625" bestFit="1" customWidth="1"/>
    <col min="55" max="63" width="13.5" bestFit="1" customWidth="1"/>
    <col min="64" max="65" width="12.4140625" bestFit="1" customWidth="1"/>
    <col min="66" max="74" width="13.5" bestFit="1" customWidth="1"/>
    <col min="75" max="82" width="14.5" bestFit="1" customWidth="1"/>
    <col min="83" max="84" width="13.5" bestFit="1" customWidth="1"/>
    <col min="85" max="88" width="14.5" bestFit="1" customWidth="1"/>
    <col min="89" max="90" width="13.5" bestFit="1" customWidth="1"/>
    <col min="91" max="95" width="14.5" bestFit="1" customWidth="1"/>
    <col min="96" max="100" width="12.4140625" bestFit="1" customWidth="1"/>
    <col min="101" max="108" width="13.5" bestFit="1" customWidth="1"/>
    <col min="109" max="109" width="12.4140625" bestFit="1" customWidth="1"/>
    <col min="110" max="115" width="13.5" bestFit="1" customWidth="1"/>
    <col min="116" max="118" width="12.4140625" bestFit="1" customWidth="1"/>
    <col min="119" max="121" width="13.5" bestFit="1" customWidth="1"/>
    <col min="122" max="125" width="12.4140625" bestFit="1" customWidth="1"/>
    <col min="126" max="128" width="13.5" bestFit="1" customWidth="1"/>
    <col min="129" max="133" width="12.4140625" bestFit="1" customWidth="1"/>
    <col min="134" max="145" width="13.5" bestFit="1" customWidth="1"/>
    <col min="146" max="148" width="12.4140625" bestFit="1" customWidth="1"/>
    <col min="149" max="152" width="13.5" bestFit="1" customWidth="1"/>
    <col min="153" max="154" width="12.4140625" bestFit="1" customWidth="1"/>
    <col min="155" max="160" width="13.5" bestFit="1" customWidth="1"/>
    <col min="161" max="161" width="12.4140625" bestFit="1" customWidth="1"/>
    <col min="162" max="168" width="13.5" bestFit="1" customWidth="1"/>
    <col min="169" max="173" width="14.5" bestFit="1" customWidth="1"/>
    <col min="174" max="174" width="13.5" bestFit="1" customWidth="1"/>
    <col min="175" max="181" width="14.5" bestFit="1" customWidth="1"/>
    <col min="182" max="184" width="13.5" bestFit="1" customWidth="1"/>
    <col min="185" max="190" width="14.5" bestFit="1" customWidth="1"/>
    <col min="191" max="192" width="12.4140625" bestFit="1" customWidth="1"/>
    <col min="193" max="196" width="13.5" bestFit="1" customWidth="1"/>
    <col min="197" max="198" width="12.4140625" bestFit="1" customWidth="1"/>
    <col min="199" max="204" width="13.5" bestFit="1" customWidth="1"/>
    <col min="205" max="206" width="12.4140625" bestFit="1" customWidth="1"/>
    <col min="207" max="213" width="13.5" bestFit="1" customWidth="1"/>
    <col min="214" max="215" width="12.4140625" bestFit="1" customWidth="1"/>
    <col min="216" max="220" width="13.5" bestFit="1" customWidth="1"/>
    <col min="221" max="225" width="12.4140625" bestFit="1" customWidth="1"/>
    <col min="226" max="227" width="13.5" bestFit="1" customWidth="1"/>
    <col min="228" max="228" width="12.4140625" bestFit="1" customWidth="1"/>
    <col min="229" max="232" width="13.5" bestFit="1" customWidth="1"/>
    <col min="233" max="233" width="12.4140625" bestFit="1" customWidth="1"/>
    <col min="234" max="237" width="13.5" bestFit="1" customWidth="1"/>
    <col min="238" max="238" width="12.4140625" bestFit="1" customWidth="1"/>
    <col min="239" max="242" width="13.5" bestFit="1" customWidth="1"/>
    <col min="243" max="244" width="12.4140625" bestFit="1" customWidth="1"/>
    <col min="245" max="249" width="13.5" bestFit="1" customWidth="1"/>
    <col min="250" max="257" width="14.5" bestFit="1" customWidth="1"/>
    <col min="258" max="260" width="13.5" bestFit="1" customWidth="1"/>
    <col min="261" max="262" width="14.5" bestFit="1" customWidth="1"/>
    <col min="263" max="264" width="12.4140625" bestFit="1" customWidth="1"/>
    <col min="265" max="265" width="13.5" bestFit="1" customWidth="1"/>
    <col min="266" max="268" width="12.4140625" bestFit="1" customWidth="1"/>
    <col min="269" max="272" width="13.5" bestFit="1" customWidth="1"/>
    <col min="273" max="277" width="12.4140625" bestFit="1" customWidth="1"/>
    <col min="278" max="281" width="13.5" bestFit="1" customWidth="1"/>
    <col min="282" max="284" width="12.4140625" bestFit="1" customWidth="1"/>
    <col min="285" max="285" width="13.5" bestFit="1" customWidth="1"/>
    <col min="286" max="287" width="12.4140625" bestFit="1" customWidth="1"/>
    <col min="288" max="293" width="13.5" bestFit="1" customWidth="1"/>
    <col min="294" max="294" width="12.4140625" bestFit="1" customWidth="1"/>
    <col min="295" max="299" width="13.5" bestFit="1" customWidth="1"/>
    <col min="300" max="300" width="12.4140625" bestFit="1" customWidth="1"/>
    <col min="301" max="308" width="13.5" bestFit="1" customWidth="1"/>
    <col min="309" max="311" width="12.4140625" bestFit="1" customWidth="1"/>
    <col min="312" max="315" width="13.5" bestFit="1" customWidth="1"/>
    <col min="316" max="316" width="12.4140625" bestFit="1" customWidth="1"/>
    <col min="317" max="323" width="13.5" bestFit="1" customWidth="1"/>
    <col min="324" max="335" width="14.5" bestFit="1" customWidth="1"/>
    <col min="336" max="336" width="13.5" bestFit="1" customWidth="1"/>
    <col min="337" max="341" width="14.5" bestFit="1" customWidth="1"/>
    <col min="342" max="343" width="12.4140625" bestFit="1" customWidth="1"/>
    <col min="344" max="361" width="13.5" bestFit="1" customWidth="1"/>
    <col min="362" max="363" width="12.4140625" bestFit="1" customWidth="1"/>
    <col min="364" max="367" width="13.5" bestFit="1" customWidth="1"/>
    <col min="368" max="370" width="12.4140625" bestFit="1" customWidth="1"/>
    <col min="371" max="376" width="13.5" bestFit="1" customWidth="1"/>
    <col min="377" max="380" width="12.4140625" bestFit="1" customWidth="1"/>
    <col min="381" max="385" width="13.5" bestFit="1" customWidth="1"/>
    <col min="386" max="388" width="12.4140625" bestFit="1" customWidth="1"/>
    <col min="389" max="395" width="13.5" bestFit="1" customWidth="1"/>
    <col min="396" max="397" width="12.4140625" bestFit="1" customWidth="1"/>
    <col min="398" max="399" width="13.5" bestFit="1" customWidth="1"/>
    <col min="400" max="400" width="12.4140625" bestFit="1" customWidth="1"/>
    <col min="401" max="411" width="13.5" bestFit="1" customWidth="1"/>
    <col min="412" max="415" width="14.5" bestFit="1" customWidth="1"/>
    <col min="416" max="418" width="13.5" bestFit="1" customWidth="1"/>
    <col min="419" max="422" width="14.5" bestFit="1" customWidth="1"/>
    <col min="423" max="423" width="13.5" bestFit="1" customWidth="1"/>
    <col min="424" max="431" width="14.5" bestFit="1" customWidth="1"/>
    <col min="432" max="434" width="12.4140625" bestFit="1" customWidth="1"/>
    <col min="435" max="440" width="13.5" bestFit="1" customWidth="1"/>
    <col min="441" max="442" width="12.4140625" bestFit="1" customWidth="1"/>
    <col min="443" max="449" width="13.5" bestFit="1" customWidth="1"/>
    <col min="450" max="450" width="12.4140625" bestFit="1" customWidth="1"/>
    <col min="451" max="451" width="13.5" bestFit="1" customWidth="1"/>
    <col min="452" max="452" width="12.4140625" bestFit="1" customWidth="1"/>
    <col min="453" max="458" width="13.5" bestFit="1" customWidth="1"/>
    <col min="459" max="459" width="12.4140625" bestFit="1" customWidth="1"/>
    <col min="460" max="464" width="13.5" bestFit="1" customWidth="1"/>
    <col min="465" max="467" width="12.4140625" bestFit="1" customWidth="1"/>
    <col min="468" max="474" width="13.5" bestFit="1" customWidth="1"/>
    <col min="475" max="478" width="12.4140625" bestFit="1" customWidth="1"/>
    <col min="479" max="483" width="13.5" bestFit="1" customWidth="1"/>
    <col min="484" max="484" width="12.4140625" bestFit="1" customWidth="1"/>
    <col min="485" max="492" width="13.5" bestFit="1" customWidth="1"/>
    <col min="493" max="493" width="12.4140625" bestFit="1" customWidth="1"/>
    <col min="494" max="503" width="13.5" bestFit="1" customWidth="1"/>
    <col min="504" max="507" width="14.5" bestFit="1" customWidth="1"/>
    <col min="508" max="508" width="13.5" bestFit="1" customWidth="1"/>
    <col min="509" max="514" width="14.5" bestFit="1" customWidth="1"/>
    <col min="515" max="516" width="13.5" bestFit="1" customWidth="1"/>
    <col min="517" max="520" width="14.5" bestFit="1" customWidth="1"/>
    <col min="521" max="525" width="12.4140625" bestFit="1" customWidth="1"/>
    <col min="526" max="529" width="13.5" bestFit="1" customWidth="1"/>
    <col min="530" max="532" width="12.4140625" bestFit="1" customWidth="1"/>
    <col min="533" max="537" width="13.5" bestFit="1" customWidth="1"/>
    <col min="538" max="543" width="12.4140625" bestFit="1" customWidth="1"/>
    <col min="544" max="549" width="13.5" bestFit="1" customWidth="1"/>
    <col min="550" max="551" width="12.4140625" bestFit="1" customWidth="1"/>
    <col min="552" max="553" width="13.5" bestFit="1" customWidth="1"/>
    <col min="554" max="554" width="12.4140625" bestFit="1" customWidth="1"/>
    <col min="555" max="565" width="13.5" bestFit="1" customWidth="1"/>
    <col min="566" max="568" width="12.4140625" bestFit="1" customWidth="1"/>
    <col min="569" max="573" width="13.5" bestFit="1" customWidth="1"/>
    <col min="574" max="578" width="12.4140625" bestFit="1" customWidth="1"/>
    <col min="579" max="583" width="13.5" bestFit="1" customWidth="1"/>
    <col min="584" max="584" width="12.4140625" bestFit="1" customWidth="1"/>
    <col min="585" max="586" width="13.5" bestFit="1" customWidth="1"/>
    <col min="587" max="587" width="14.5" bestFit="1" customWidth="1"/>
    <col min="588" max="590" width="13.5" bestFit="1" customWidth="1"/>
    <col min="591" max="596" width="14.5" bestFit="1" customWidth="1"/>
    <col min="597" max="598" width="13.5" bestFit="1" customWidth="1"/>
    <col min="599" max="605" width="14.5" bestFit="1" customWidth="1"/>
    <col min="606" max="609" width="13.5" bestFit="1" customWidth="1"/>
    <col min="610" max="610" width="12.4140625" bestFit="1" customWidth="1"/>
    <col min="611" max="618" width="13.5" bestFit="1" customWidth="1"/>
    <col min="619" max="621" width="12.4140625" bestFit="1" customWidth="1"/>
    <col min="622" max="632" width="13.5" bestFit="1" customWidth="1"/>
    <col min="633" max="634" width="12.4140625" bestFit="1" customWidth="1"/>
    <col min="635" max="641" width="13.5" bestFit="1" customWidth="1"/>
    <col min="642" max="642" width="12.4140625" bestFit="1" customWidth="1"/>
    <col min="643" max="649" width="13.5" bestFit="1" customWidth="1"/>
    <col min="650" max="650" width="12.4140625" bestFit="1" customWidth="1"/>
    <col min="651" max="658" width="13.5" bestFit="1" customWidth="1"/>
    <col min="659" max="661" width="12.4140625" bestFit="1" customWidth="1"/>
    <col min="662" max="667" width="13.5" bestFit="1" customWidth="1"/>
    <col min="668" max="669" width="12.4140625" bestFit="1" customWidth="1"/>
    <col min="670" max="677" width="13.5" bestFit="1" customWidth="1"/>
    <col min="678" max="681" width="14.5" bestFit="1" customWidth="1"/>
    <col min="682" max="684" width="13.5" bestFit="1" customWidth="1"/>
    <col min="685" max="691" width="14.5" bestFit="1" customWidth="1"/>
    <col min="692" max="692" width="13.5" bestFit="1" customWidth="1"/>
    <col min="693" max="698" width="14.5" bestFit="1" customWidth="1"/>
    <col min="699" max="701" width="12.4140625" bestFit="1" customWidth="1"/>
    <col min="702" max="706" width="13.5" bestFit="1" customWidth="1"/>
    <col min="707" max="709" width="12.4140625" bestFit="1" customWidth="1"/>
    <col min="710" max="714" width="13.5" bestFit="1" customWidth="1"/>
    <col min="715" max="717" width="12.4140625" bestFit="1" customWidth="1"/>
    <col min="718" max="721" width="13.5" bestFit="1" customWidth="1"/>
    <col min="722" max="725" width="12.4140625" bestFit="1" customWidth="1"/>
    <col min="726" max="730" width="13.5" bestFit="1" customWidth="1"/>
    <col min="731" max="733" width="12.4140625" bestFit="1" customWidth="1"/>
    <col min="734" max="738" width="13.5" bestFit="1" customWidth="1"/>
    <col min="739" max="740" width="12.4140625" bestFit="1" customWidth="1"/>
    <col min="741" max="745" width="13.5" bestFit="1" customWidth="1"/>
    <col min="746" max="746" width="12.4140625" bestFit="1" customWidth="1"/>
    <col min="747" max="760" width="13.5" bestFit="1" customWidth="1"/>
    <col min="761" max="763" width="12.4140625" bestFit="1" customWidth="1"/>
    <col min="764" max="771" width="13.5" bestFit="1" customWidth="1"/>
    <col min="772" max="774" width="14.5" bestFit="1" customWidth="1"/>
    <col min="775" max="776" width="13.5" bestFit="1" customWidth="1"/>
    <col min="777" max="780" width="14.5" bestFit="1" customWidth="1"/>
    <col min="781" max="782" width="13.5" bestFit="1" customWidth="1"/>
    <col min="783" max="786" width="14.5" bestFit="1" customWidth="1"/>
    <col min="787" max="787" width="12.4140625" bestFit="1" customWidth="1"/>
    <col min="788" max="798" width="13.5" bestFit="1" customWidth="1"/>
    <col min="799" max="800" width="12.4140625" bestFit="1" customWidth="1"/>
    <col min="801" max="804" width="13.5" bestFit="1" customWidth="1"/>
    <col min="805" max="806" width="12.4140625" bestFit="1" customWidth="1"/>
    <col min="807" max="812" width="13.5" bestFit="1" customWidth="1"/>
    <col min="813" max="815" width="12.4140625" bestFit="1" customWidth="1"/>
    <col min="816" max="823" width="13.5" bestFit="1" customWidth="1"/>
    <col min="824" max="826" width="12.4140625" bestFit="1" customWidth="1"/>
    <col min="827" max="829" width="13.5" bestFit="1" customWidth="1"/>
    <col min="830" max="830" width="12.4140625" bestFit="1" customWidth="1"/>
    <col min="831" max="836" width="13.5" bestFit="1" customWidth="1"/>
    <col min="837" max="840" width="12.4140625" bestFit="1" customWidth="1"/>
    <col min="841" max="844" width="13.5" bestFit="1" customWidth="1"/>
    <col min="845" max="846" width="12.4140625" bestFit="1" customWidth="1"/>
    <col min="847" max="848" width="13.5" bestFit="1" customWidth="1"/>
    <col min="849" max="850" width="12.4140625" bestFit="1" customWidth="1"/>
    <col min="851" max="854" width="13.5" bestFit="1" customWidth="1"/>
    <col min="855" max="868" width="14.5" bestFit="1" customWidth="1"/>
    <col min="869" max="870" width="13.5" bestFit="1" customWidth="1"/>
    <col min="871" max="878" width="14.5" bestFit="1" customWidth="1"/>
    <col min="879" max="880" width="13.5" bestFit="1" customWidth="1"/>
    <col min="881" max="881" width="10.58203125" bestFit="1" customWidth="1"/>
  </cols>
  <sheetData>
    <row r="1" spans="1:6" x14ac:dyDescent="0.35">
      <c r="A1" s="5" t="s">
        <v>2031</v>
      </c>
      <c r="B1" t="s" vm="1">
        <v>2085</v>
      </c>
    </row>
    <row r="2" spans="1:6" x14ac:dyDescent="0.35">
      <c r="A2" s="5" t="s">
        <v>2086</v>
      </c>
      <c r="B2" t="s" vm="2">
        <v>2085</v>
      </c>
    </row>
    <row r="4" spans="1:6" x14ac:dyDescent="0.35">
      <c r="A4" s="5" t="s">
        <v>2069</v>
      </c>
      <c r="B4" s="5" t="s">
        <v>2068</v>
      </c>
    </row>
    <row r="5" spans="1:6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6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6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6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6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6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6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6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6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6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6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6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6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F1AB-B65C-4E46-B7C4-CBDB95A6854E}">
  <dimension ref="A1:I14"/>
  <sheetViews>
    <sheetView zoomScale="68" zoomScaleNormal="68" workbookViewId="0">
      <selection activeCell="K14" sqref="K14"/>
    </sheetView>
  </sheetViews>
  <sheetFormatPr defaultRowHeight="15.5" x14ac:dyDescent="0.35"/>
  <cols>
    <col min="1" max="1" width="11.33203125" bestFit="1" customWidth="1"/>
    <col min="2" max="2" width="16.75" bestFit="1" customWidth="1"/>
    <col min="3" max="3" width="13.1640625" bestFit="1" customWidth="1"/>
    <col min="4" max="4" width="16.25" bestFit="1" customWidth="1"/>
    <col min="5" max="5" width="12.1640625" bestFit="1" customWidth="1"/>
    <col min="6" max="6" width="19.25" bestFit="1" customWidth="1"/>
    <col min="7" max="7" width="15.58203125" bestFit="1" customWidth="1"/>
    <col min="8" max="8" width="18.75" bestFit="1" customWidth="1"/>
  </cols>
  <sheetData>
    <row r="1" spans="1:9" x14ac:dyDescent="0.35">
      <c r="A1" s="9" t="s">
        <v>2087</v>
      </c>
      <c r="B1" s="9" t="s">
        <v>2088</v>
      </c>
      <c r="C1" s="9" t="s">
        <v>2089</v>
      </c>
      <c r="D1" s="9" t="s">
        <v>2106</v>
      </c>
      <c r="E1" s="9" t="s">
        <v>2090</v>
      </c>
      <c r="F1" s="9" t="s">
        <v>2091</v>
      </c>
      <c r="G1" s="9" t="s">
        <v>2092</v>
      </c>
      <c r="H1" s="9" t="s">
        <v>2093</v>
      </c>
      <c r="I1" s="9"/>
    </row>
    <row r="2" spans="1:9" x14ac:dyDescent="0.35">
      <c r="A2" t="s">
        <v>2094</v>
      </c>
      <c r="B2">
        <f>COUNTIFS(Crowdfunding!D2:D1001, "&lt;1000", Crowdfunding!G2:G1001, "=successful")</f>
        <v>30</v>
      </c>
      <c r="C2">
        <f>COUNTIFS(Crowdfunding!D2:D1001, "&lt;1000", Crowdfunding!G2:G1001, "=failed")</f>
        <v>20</v>
      </c>
      <c r="D2">
        <f>COUNTIFS(Crowdfunding!D2:D1001, "&lt;1000", Crowdfunding!G2:G1001, "=canceled")</f>
        <v>1</v>
      </c>
      <c r="E2">
        <f>SUM(B2:D2)</f>
        <v>51</v>
      </c>
      <c r="F2" s="11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9" x14ac:dyDescent="0.35">
      <c r="A3" t="s">
        <v>2095</v>
      </c>
      <c r="B3">
        <f>COUNTIFS(Crowdfunding!D2:D1001, "&gt;999", Crowdfunding!D2:D1001, "&lt;5000", Crowdfunding!G2:G1001, "=successful")</f>
        <v>191</v>
      </c>
      <c r="C3">
        <f>COUNTIFS(Crowdfunding!D2:D1001, "&gt;999", Crowdfunding!D2:D1001, "&lt;5000", Crowdfunding!G2:G1001, "=failed")</f>
        <v>38</v>
      </c>
      <c r="D3">
        <f>COUNTIFS(Crowdfunding!D2:D1001, "&gt;999", Crowdfunding!D2:D1001, "&lt;5000", Crowdfunding!G2:G1001, "=canceled")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9" x14ac:dyDescent="0.35">
      <c r="A4" t="s">
        <v>2096</v>
      </c>
      <c r="B4">
        <f>COUNTIFS(Crowdfunding!D2:D1001, "&gt;4999", Crowdfunding!D2:D1001, "&lt;10000", Crowdfunding!G2:G1001, "=successful")</f>
        <v>164</v>
      </c>
      <c r="C4">
        <f>COUNTIFS(Crowdfunding!D2:D1001, "&gt;4999", Crowdfunding!D2:D1001, "&lt;10000", Crowdfunding!G2:G1001, "=failed")</f>
        <v>126</v>
      </c>
      <c r="D4">
        <f>COUNTIFS(Crowdfunding!D2:D1001, "&gt;4999", Crowdfunding!D2:D1001, "&lt;10000", Crowdfunding!G2:G1001, "=canceled")</f>
        <v>25</v>
      </c>
      <c r="E4">
        <f t="shared" si="0"/>
        <v>315</v>
      </c>
      <c r="F4" s="11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9" x14ac:dyDescent="0.35">
      <c r="A5" t="s">
        <v>2097</v>
      </c>
      <c r="B5">
        <f>COUNTIFS(Crowdfunding!D2:D1001, "&gt;9999", Crowdfunding!D2:D1001, "&lt;15000", Crowdfunding!G2:G1001, "=successful")</f>
        <v>4</v>
      </c>
      <c r="C5">
        <f>COUNTIFS(Crowdfunding!D2:D1001, "&gt;9999", Crowdfunding!D2:D1001, "&lt;15000", Crowdfunding!G2:G1001, "=failed")</f>
        <v>5</v>
      </c>
      <c r="D5">
        <f>COUNTIFS(Crowdfunding!D2:D1001, "&gt;9999", Crowdfunding!D2:D1001, "&lt;15000", Crowdfunding!G2:G1001, "=canceled")</f>
        <v>0</v>
      </c>
      <c r="E5">
        <f t="shared" si="0"/>
        <v>9</v>
      </c>
      <c r="F5" s="11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9" x14ac:dyDescent="0.35">
      <c r="A6" t="s">
        <v>2098</v>
      </c>
      <c r="B6">
        <f>COUNTIFS(Crowdfunding!D2:D1001, "&gt;14999", Crowdfunding!D2:D1001, "&lt;20000", Crowdfunding!G2:G1001, "=successful")</f>
        <v>10</v>
      </c>
      <c r="C6">
        <f>COUNTIFS(Crowdfunding!D2:D1001, "&gt;14999", Crowdfunding!D2:D1001, "&lt;20000", Crowdfunding!G2:G1001, "=failed")</f>
        <v>0</v>
      </c>
      <c r="D6">
        <f>COUNTIFS(Crowdfunding!D2:D1001, "&gt;14999", Crowdfunding!D2:D1001, "&lt;20000", Crowdfunding!G2:G1001, "=canceled")</f>
        <v>0</v>
      </c>
      <c r="E6">
        <f t="shared" si="0"/>
        <v>10</v>
      </c>
      <c r="F6" s="11">
        <f t="shared" si="1"/>
        <v>1</v>
      </c>
      <c r="G6" s="10">
        <f t="shared" si="2"/>
        <v>0</v>
      </c>
      <c r="H6" s="10">
        <f t="shared" si="3"/>
        <v>0</v>
      </c>
    </row>
    <row r="7" spans="1:9" x14ac:dyDescent="0.35">
      <c r="A7" t="s">
        <v>2099</v>
      </c>
      <c r="B7">
        <f>COUNTIFS(Crowdfunding!D2:D1001, "&gt;19999", Crowdfunding!D2:D1001, "&lt;25000", Crowdfunding!G2:G1001, "=successful")</f>
        <v>7</v>
      </c>
      <c r="C7">
        <f>COUNTIFS(Crowdfunding!D2:D1001, "&gt;19999", Crowdfunding!D2:D1001, "&lt;25000", Crowdfunding!G2:G1001, "=failed")</f>
        <v>0</v>
      </c>
      <c r="D7">
        <f>COUNTIFS(Crowdfunding!D2:D1001, "&gt;19999", Crowdfunding!D2:D1001, "&lt;25000", Crowdfunding!G2:G1001, "=canceled")</f>
        <v>0</v>
      </c>
      <c r="E7">
        <f t="shared" si="0"/>
        <v>7</v>
      </c>
      <c r="F7" s="11">
        <f t="shared" si="1"/>
        <v>1</v>
      </c>
      <c r="G7" s="10">
        <f t="shared" si="2"/>
        <v>0</v>
      </c>
      <c r="H7" s="10">
        <f t="shared" si="3"/>
        <v>0</v>
      </c>
    </row>
    <row r="8" spans="1:9" x14ac:dyDescent="0.35">
      <c r="A8" t="s">
        <v>2100</v>
      </c>
      <c r="B8">
        <f>COUNTIFS(Crowdfunding!D2:D1001, "&gt;24999", Crowdfunding!D2:D1001, "&lt;30000", Crowdfunding!G2:G1001, "=successful")</f>
        <v>11</v>
      </c>
      <c r="C8">
        <f>COUNTIFS(Crowdfunding!D2:D1001, "&gt;24999", Crowdfunding!D2:D1001, "&lt;30000", Crowdfunding!G2:G1001, "=failed")</f>
        <v>3</v>
      </c>
      <c r="D8">
        <f>COUNTIFS(Crowdfunding!D2:D1001, "&gt;24999", Crowdfunding!D2:D1001, "&lt;30000", Crowdfunding!G2:G1001, "=canceled")</f>
        <v>0</v>
      </c>
      <c r="E8">
        <f t="shared" si="0"/>
        <v>14</v>
      </c>
      <c r="F8" s="11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9" x14ac:dyDescent="0.35">
      <c r="A9" t="s">
        <v>2101</v>
      </c>
      <c r="B9">
        <f>COUNTIFS(Crowdfunding!D2:D1001, "&gt;29999", Crowdfunding!D2:D1001, "&lt;35000", Crowdfunding!G2:G1001, "=successful")</f>
        <v>7</v>
      </c>
      <c r="C9">
        <f>COUNTIFS(Crowdfunding!D2:D1001, "&gt;29999", Crowdfunding!D2:D1001, "&lt;35000", Crowdfunding!G2:G1001, "=failed")</f>
        <v>0</v>
      </c>
      <c r="D9">
        <f>COUNTIFS(Crowdfunding!D2:D1001, "&gt;29999", Crowdfunding!D2:D1001, "&lt;35000", Crowdfunding!G2:G1001, "=canceled")</f>
        <v>0</v>
      </c>
      <c r="E9">
        <f t="shared" si="0"/>
        <v>7</v>
      </c>
      <c r="F9" s="11">
        <f t="shared" si="1"/>
        <v>1</v>
      </c>
      <c r="G9" s="10">
        <f t="shared" si="2"/>
        <v>0</v>
      </c>
      <c r="H9" s="10">
        <f t="shared" si="3"/>
        <v>0</v>
      </c>
    </row>
    <row r="10" spans="1:9" x14ac:dyDescent="0.35">
      <c r="A10" t="s">
        <v>2102</v>
      </c>
      <c r="B10">
        <f>COUNTIFS(Crowdfunding!D2:D1001, "&gt;34999", Crowdfunding!D2:D1001, "&lt;40000", Crowdfunding!G2:G1001, "=successful")</f>
        <v>8</v>
      </c>
      <c r="C10">
        <f>COUNTIFS(Crowdfunding!D2:D1001, "&gt;34999", Crowdfunding!D2:D1001, "&lt;40000", Crowdfunding!G2:G1001, "=failed")</f>
        <v>3</v>
      </c>
      <c r="D10">
        <f>COUNTIFS(Crowdfunding!D2:D1001, "&gt;34999", Crowdfunding!D2:D1001, "&lt;40000", Crowdfunding!G2:G1001, "=canceled")</f>
        <v>1</v>
      </c>
      <c r="E10">
        <f t="shared" si="0"/>
        <v>12</v>
      </c>
      <c r="F10" s="11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9" x14ac:dyDescent="0.35">
      <c r="A11" t="s">
        <v>2103</v>
      </c>
      <c r="B11">
        <f>COUNTIFS(Crowdfunding!D2:D1001, "&gt;39999", Crowdfunding!D2:D1001, "&lt;45000", Crowdfunding!G2:G1001, "=successful")</f>
        <v>11</v>
      </c>
      <c r="C11">
        <f>COUNTIFS(Crowdfunding!D2:D1001, "&gt;39999", Crowdfunding!D2:D1001, "&lt;45000", Crowdfunding!G2:G1001, "=failed")</f>
        <v>3</v>
      </c>
      <c r="D11">
        <f>COUNTIFS(Crowdfunding!D2:D1001, "&gt;39999", Crowdfunding!D2:D1001, "&lt;45000", Crowdfunding!G2:G1001, "=canceled")</f>
        <v>0</v>
      </c>
      <c r="E11">
        <f t="shared" si="0"/>
        <v>14</v>
      </c>
      <c r="F11" s="11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9" x14ac:dyDescent="0.35">
      <c r="A12" t="s">
        <v>2104</v>
      </c>
      <c r="B12">
        <f>COUNTIFS(Crowdfunding!D2:D1001, "&gt;44999", Crowdfunding!D2:D1001, "&lt;50000", Crowdfunding!G2:G1001, "=successful")</f>
        <v>8</v>
      </c>
      <c r="C12">
        <f>COUNTIFS(Crowdfunding!D2:D1001, "&gt;44999", Crowdfunding!D2:D1001, "&lt;50000", Crowdfunding!G2:G1001, "=failed")</f>
        <v>3</v>
      </c>
      <c r="D12">
        <f>COUNTIFS(Crowdfunding!D2:D1001, "&gt;44999", Crowdfunding!D2:D1001, "&lt;50000", Crowdfunding!G2:G1001, "=canceled")</f>
        <v>0</v>
      </c>
      <c r="E12">
        <f t="shared" si="0"/>
        <v>11</v>
      </c>
      <c r="F12" s="11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9" x14ac:dyDescent="0.35">
      <c r="A13" t="s">
        <v>2105</v>
      </c>
      <c r="B13">
        <f>COUNTIFS(Crowdfunding!D2:D1001, "&gt;=50000", Crowdfunding!G2:G1001, "=successful")</f>
        <v>114</v>
      </c>
      <c r="C13">
        <f>COUNTIFS(Crowdfunding!D2:D1001, "&gt;=50000", Crowdfunding!G2:G1001, "=failed")</f>
        <v>163</v>
      </c>
      <c r="D13">
        <f>COUNTIFS(Crowdfunding!D2:D1001, "&gt;=50000", Crowdfunding!G2:G1001, "=canceled")</f>
        <v>28</v>
      </c>
      <c r="E13">
        <f t="shared" si="0"/>
        <v>305</v>
      </c>
      <c r="F13" s="11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  <row r="14" spans="1:9" x14ac:dyDescent="0.35">
      <c r="G14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6520-9411-4605-9CED-34711D109BE2}">
  <dimension ref="A1:I566"/>
  <sheetViews>
    <sheetView workbookViewId="0">
      <selection activeCell="G3" sqref="G3"/>
    </sheetView>
  </sheetViews>
  <sheetFormatPr defaultRowHeight="15.5" x14ac:dyDescent="0.35"/>
  <cols>
    <col min="1" max="1" width="8.9140625" customWidth="1"/>
    <col min="2" max="2" width="13.08203125" bestFit="1" customWidth="1"/>
    <col min="4" max="4" width="8.1640625" bestFit="1" customWidth="1"/>
    <col min="5" max="5" width="13.08203125" bestFit="1" customWidth="1"/>
    <col min="7" max="7" width="16.9140625" bestFit="1" customWidth="1"/>
    <col min="8" max="8" width="9.33203125" bestFit="1" customWidth="1"/>
    <col min="9" max="9" width="8" bestFit="1" customWidth="1"/>
  </cols>
  <sheetData>
    <row r="1" spans="1:9" x14ac:dyDescent="0.35">
      <c r="A1" s="1" t="s">
        <v>4</v>
      </c>
      <c r="B1" s="1" t="s">
        <v>5</v>
      </c>
      <c r="D1" s="1" t="s">
        <v>4</v>
      </c>
      <c r="E1" s="1" t="s">
        <v>5</v>
      </c>
      <c r="G1" s="9"/>
      <c r="H1" s="9" t="s">
        <v>2107</v>
      </c>
      <c r="I1" s="9" t="s">
        <v>2108</v>
      </c>
    </row>
    <row r="2" spans="1:9" x14ac:dyDescent="0.35">
      <c r="A2" t="s">
        <v>20</v>
      </c>
      <c r="B2">
        <v>16</v>
      </c>
      <c r="D2" t="s">
        <v>14</v>
      </c>
      <c r="E2">
        <v>0</v>
      </c>
      <c r="G2" s="9" t="s">
        <v>2109</v>
      </c>
      <c r="H2">
        <f>AVERAGE(B2:B566)</f>
        <v>851.14690265486729</v>
      </c>
      <c r="I2">
        <f>AVERAGE(E2:E365)</f>
        <v>585.61538461538464</v>
      </c>
    </row>
    <row r="3" spans="1:9" x14ac:dyDescent="0.35">
      <c r="A3" t="s">
        <v>20</v>
      </c>
      <c r="B3">
        <v>146</v>
      </c>
      <c r="D3" t="s">
        <v>14</v>
      </c>
      <c r="E3">
        <v>0</v>
      </c>
      <c r="G3" s="9" t="s">
        <v>2110</v>
      </c>
      <c r="H3">
        <f>MEDIAN(B2:B566)</f>
        <v>201</v>
      </c>
      <c r="I3">
        <f>MEDIAN(E2:E365)</f>
        <v>114.5</v>
      </c>
    </row>
    <row r="4" spans="1:9" x14ac:dyDescent="0.35">
      <c r="A4" t="s">
        <v>20</v>
      </c>
      <c r="B4">
        <v>50</v>
      </c>
      <c r="D4" t="s">
        <v>14</v>
      </c>
      <c r="E4">
        <v>1</v>
      </c>
      <c r="G4" s="9" t="s">
        <v>2111</v>
      </c>
      <c r="H4">
        <f>MIN(B2:B566)</f>
        <v>16</v>
      </c>
      <c r="I4">
        <f>MIN(E2:E365)</f>
        <v>0</v>
      </c>
    </row>
    <row r="5" spans="1:9" x14ac:dyDescent="0.35">
      <c r="A5" t="s">
        <v>20</v>
      </c>
      <c r="B5">
        <v>69</v>
      </c>
      <c r="D5" t="s">
        <v>14</v>
      </c>
      <c r="E5">
        <v>1</v>
      </c>
      <c r="G5" s="9" t="s">
        <v>2112</v>
      </c>
      <c r="H5">
        <f>MAX(B2:B566)</f>
        <v>7295</v>
      </c>
      <c r="I5">
        <f>MAX(E2:E365)</f>
        <v>6080</v>
      </c>
    </row>
    <row r="6" spans="1:9" x14ac:dyDescent="0.35">
      <c r="A6" t="s">
        <v>20</v>
      </c>
      <c r="B6">
        <v>80</v>
      </c>
      <c r="D6" t="s">
        <v>14</v>
      </c>
      <c r="E6">
        <v>1</v>
      </c>
      <c r="G6" s="9" t="s">
        <v>2113</v>
      </c>
      <c r="H6">
        <f>_xlfn.VAR.P(B2:B566)</f>
        <v>1603373.7324019109</v>
      </c>
      <c r="I6">
        <f>_xlfn.VAR.P(E2:E365)</f>
        <v>921574.68174133555</v>
      </c>
    </row>
    <row r="7" spans="1:9" x14ac:dyDescent="0.35">
      <c r="A7" t="s">
        <v>20</v>
      </c>
      <c r="B7">
        <v>91</v>
      </c>
      <c r="D7" t="s">
        <v>14</v>
      </c>
      <c r="E7">
        <v>1</v>
      </c>
      <c r="G7" s="9" t="s">
        <v>2114</v>
      </c>
      <c r="H7">
        <f>_xlfn.STDEV.P(B2:B566)</f>
        <v>1266.2439466397898</v>
      </c>
      <c r="I7">
        <f>_xlfn.STDEV.P(E2:E365)</f>
        <v>959.98681331637863</v>
      </c>
    </row>
    <row r="8" spans="1:9" x14ac:dyDescent="0.35">
      <c r="A8" t="s">
        <v>20</v>
      </c>
      <c r="B8">
        <v>96</v>
      </c>
      <c r="D8" t="s">
        <v>14</v>
      </c>
      <c r="E8">
        <v>1</v>
      </c>
      <c r="G8" s="9"/>
      <c r="H8" s="9"/>
      <c r="I8" s="9"/>
    </row>
    <row r="9" spans="1:9" x14ac:dyDescent="0.35">
      <c r="A9" t="s">
        <v>20</v>
      </c>
      <c r="B9">
        <v>107</v>
      </c>
      <c r="D9" t="s">
        <v>14</v>
      </c>
      <c r="E9">
        <v>1</v>
      </c>
      <c r="G9" s="9"/>
      <c r="H9" s="9"/>
      <c r="I9" s="9"/>
    </row>
    <row r="10" spans="1:9" x14ac:dyDescent="0.35">
      <c r="A10" t="s">
        <v>20</v>
      </c>
      <c r="B10">
        <v>122</v>
      </c>
      <c r="D10" t="s">
        <v>14</v>
      </c>
      <c r="E10">
        <v>1</v>
      </c>
      <c r="G10" s="9"/>
      <c r="H10" s="9"/>
      <c r="I10" s="9"/>
    </row>
    <row r="11" spans="1:9" x14ac:dyDescent="0.35">
      <c r="A11" t="s">
        <v>20</v>
      </c>
      <c r="B11">
        <v>129</v>
      </c>
      <c r="D11" t="s">
        <v>14</v>
      </c>
      <c r="E11">
        <v>1</v>
      </c>
      <c r="G11" s="9"/>
      <c r="H11" s="9"/>
      <c r="I11" s="9"/>
    </row>
    <row r="12" spans="1:9" x14ac:dyDescent="0.35">
      <c r="A12" t="s">
        <v>20</v>
      </c>
      <c r="B12">
        <v>136</v>
      </c>
      <c r="D12" t="s">
        <v>14</v>
      </c>
      <c r="E12">
        <v>1</v>
      </c>
      <c r="G12" s="9"/>
      <c r="H12" s="9"/>
      <c r="I12" s="9"/>
    </row>
    <row r="13" spans="1:9" x14ac:dyDescent="0.35">
      <c r="A13" t="s">
        <v>20</v>
      </c>
      <c r="B13">
        <v>166</v>
      </c>
      <c r="D13" t="s">
        <v>14</v>
      </c>
      <c r="E13">
        <v>1</v>
      </c>
      <c r="G13" s="9"/>
      <c r="H13" s="9"/>
      <c r="I13" s="9"/>
    </row>
    <row r="14" spans="1:9" x14ac:dyDescent="0.35">
      <c r="A14" t="s">
        <v>20</v>
      </c>
      <c r="B14">
        <v>180</v>
      </c>
      <c r="D14" t="s">
        <v>14</v>
      </c>
      <c r="E14">
        <v>1</v>
      </c>
      <c r="G14" s="9"/>
      <c r="H14" s="9"/>
      <c r="I14" s="9"/>
    </row>
    <row r="15" spans="1:9" x14ac:dyDescent="0.35">
      <c r="A15" t="s">
        <v>20</v>
      </c>
      <c r="B15">
        <v>192</v>
      </c>
      <c r="D15" t="s">
        <v>14</v>
      </c>
      <c r="E15">
        <v>1</v>
      </c>
      <c r="G15" s="9"/>
      <c r="H15" s="9"/>
      <c r="I15" s="9"/>
    </row>
    <row r="16" spans="1:9" x14ac:dyDescent="0.35">
      <c r="A16" t="s">
        <v>20</v>
      </c>
      <c r="B16">
        <v>199</v>
      </c>
      <c r="D16" t="s">
        <v>14</v>
      </c>
      <c r="E16">
        <v>1</v>
      </c>
    </row>
    <row r="17" spans="1:5" x14ac:dyDescent="0.35">
      <c r="A17" t="s">
        <v>20</v>
      </c>
      <c r="B17">
        <v>216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</v>
      </c>
    </row>
    <row r="19" spans="1:5" x14ac:dyDescent="0.35">
      <c r="A19" t="s">
        <v>20</v>
      </c>
      <c r="B19">
        <v>246</v>
      </c>
      <c r="D19" t="s">
        <v>14</v>
      </c>
      <c r="E19">
        <v>1</v>
      </c>
    </row>
    <row r="20" spans="1:5" x14ac:dyDescent="0.35">
      <c r="A20" t="s">
        <v>20</v>
      </c>
      <c r="B20">
        <v>279</v>
      </c>
      <c r="D20" t="s">
        <v>14</v>
      </c>
      <c r="E20">
        <v>1</v>
      </c>
    </row>
    <row r="21" spans="1:5" x14ac:dyDescent="0.35">
      <c r="A21" t="s">
        <v>20</v>
      </c>
      <c r="B21">
        <v>53</v>
      </c>
      <c r="D21" t="s">
        <v>14</v>
      </c>
      <c r="E21">
        <v>5</v>
      </c>
    </row>
    <row r="22" spans="1:5" x14ac:dyDescent="0.35">
      <c r="A22" t="s">
        <v>20</v>
      </c>
      <c r="B22">
        <v>85</v>
      </c>
      <c r="D22" t="s">
        <v>14</v>
      </c>
      <c r="E22">
        <v>5</v>
      </c>
    </row>
    <row r="23" spans="1:5" x14ac:dyDescent="0.35">
      <c r="A23" t="s">
        <v>20</v>
      </c>
      <c r="B23">
        <v>209</v>
      </c>
      <c r="D23" t="s">
        <v>14</v>
      </c>
      <c r="E23">
        <v>6</v>
      </c>
    </row>
    <row r="24" spans="1:5" x14ac:dyDescent="0.35">
      <c r="A24" t="s">
        <v>20</v>
      </c>
      <c r="B24">
        <v>110</v>
      </c>
      <c r="D24" t="s">
        <v>14</v>
      </c>
      <c r="E24">
        <v>7</v>
      </c>
    </row>
    <row r="25" spans="1:5" x14ac:dyDescent="0.35">
      <c r="A25" t="s">
        <v>20</v>
      </c>
      <c r="B25">
        <v>210</v>
      </c>
      <c r="D25" t="s">
        <v>14</v>
      </c>
      <c r="E25">
        <v>7</v>
      </c>
    </row>
    <row r="26" spans="1:5" x14ac:dyDescent="0.35">
      <c r="A26" t="s">
        <v>20</v>
      </c>
      <c r="B26">
        <v>142</v>
      </c>
      <c r="D26" t="s">
        <v>14</v>
      </c>
      <c r="E26">
        <v>9</v>
      </c>
    </row>
    <row r="27" spans="1:5" x14ac:dyDescent="0.35">
      <c r="A27" t="s">
        <v>20</v>
      </c>
      <c r="B27">
        <v>155</v>
      </c>
      <c r="D27" t="s">
        <v>14</v>
      </c>
      <c r="E27">
        <v>9</v>
      </c>
    </row>
    <row r="28" spans="1:5" x14ac:dyDescent="0.35">
      <c r="A28" t="s">
        <v>20</v>
      </c>
      <c r="B28">
        <v>105</v>
      </c>
      <c r="D28" t="s">
        <v>14</v>
      </c>
      <c r="E28">
        <v>10</v>
      </c>
    </row>
    <row r="29" spans="1:5" x14ac:dyDescent="0.35">
      <c r="A29" t="s">
        <v>20</v>
      </c>
      <c r="B29">
        <v>150</v>
      </c>
      <c r="D29" t="s">
        <v>14</v>
      </c>
      <c r="E29">
        <v>10</v>
      </c>
    </row>
    <row r="30" spans="1:5" x14ac:dyDescent="0.35">
      <c r="A30" t="s">
        <v>20</v>
      </c>
      <c r="B30">
        <v>194</v>
      </c>
      <c r="D30" t="s">
        <v>14</v>
      </c>
      <c r="E30">
        <v>10</v>
      </c>
    </row>
    <row r="31" spans="1:5" x14ac:dyDescent="0.35">
      <c r="A31" t="s">
        <v>20</v>
      </c>
      <c r="B31">
        <v>203</v>
      </c>
      <c r="D31" t="s">
        <v>14</v>
      </c>
      <c r="E31">
        <v>10</v>
      </c>
    </row>
    <row r="32" spans="1:5" x14ac:dyDescent="0.35">
      <c r="A32" t="s">
        <v>20</v>
      </c>
      <c r="B32">
        <v>55</v>
      </c>
      <c r="D32" t="s">
        <v>14</v>
      </c>
      <c r="E32">
        <v>12</v>
      </c>
    </row>
    <row r="33" spans="1:5" x14ac:dyDescent="0.35">
      <c r="A33" t="s">
        <v>20</v>
      </c>
      <c r="B33">
        <v>238</v>
      </c>
      <c r="D33" t="s">
        <v>14</v>
      </c>
      <c r="E33">
        <v>12</v>
      </c>
    </row>
    <row r="34" spans="1:5" x14ac:dyDescent="0.35">
      <c r="A34" t="s">
        <v>20</v>
      </c>
      <c r="B34">
        <v>89</v>
      </c>
      <c r="D34" t="s">
        <v>14</v>
      </c>
      <c r="E34">
        <v>13</v>
      </c>
    </row>
    <row r="35" spans="1:5" x14ac:dyDescent="0.35">
      <c r="A35" t="s">
        <v>20</v>
      </c>
      <c r="B35">
        <v>275</v>
      </c>
      <c r="D35" t="s">
        <v>14</v>
      </c>
      <c r="E35">
        <v>13</v>
      </c>
    </row>
    <row r="36" spans="1:5" x14ac:dyDescent="0.35">
      <c r="A36" t="s">
        <v>20</v>
      </c>
      <c r="B36">
        <v>181</v>
      </c>
      <c r="D36" t="s">
        <v>14</v>
      </c>
      <c r="E36">
        <v>14</v>
      </c>
    </row>
    <row r="37" spans="1:5" x14ac:dyDescent="0.35">
      <c r="A37" t="s">
        <v>20</v>
      </c>
      <c r="B37">
        <v>194</v>
      </c>
      <c r="D37" t="s">
        <v>14</v>
      </c>
      <c r="E37">
        <v>14</v>
      </c>
    </row>
    <row r="38" spans="1:5" x14ac:dyDescent="0.35">
      <c r="A38" t="s">
        <v>20</v>
      </c>
      <c r="B38">
        <v>43</v>
      </c>
      <c r="D38" t="s">
        <v>14</v>
      </c>
      <c r="E38">
        <v>15</v>
      </c>
    </row>
    <row r="39" spans="1:5" x14ac:dyDescent="0.35">
      <c r="A39" t="s">
        <v>20</v>
      </c>
      <c r="B39">
        <v>98</v>
      </c>
      <c r="D39" t="s">
        <v>14</v>
      </c>
      <c r="E39">
        <v>15</v>
      </c>
    </row>
    <row r="40" spans="1:5" x14ac:dyDescent="0.35">
      <c r="A40" t="s">
        <v>20</v>
      </c>
      <c r="B40">
        <v>100</v>
      </c>
      <c r="D40" t="s">
        <v>14</v>
      </c>
      <c r="E40">
        <v>15</v>
      </c>
    </row>
    <row r="41" spans="1:5" x14ac:dyDescent="0.35">
      <c r="A41" t="s">
        <v>20</v>
      </c>
      <c r="B41">
        <v>132</v>
      </c>
      <c r="D41" t="s">
        <v>14</v>
      </c>
      <c r="E41">
        <v>15</v>
      </c>
    </row>
    <row r="42" spans="1:5" x14ac:dyDescent="0.35">
      <c r="A42" t="s">
        <v>20</v>
      </c>
      <c r="B42">
        <v>195</v>
      </c>
      <c r="D42" t="s">
        <v>14</v>
      </c>
      <c r="E42">
        <v>15</v>
      </c>
    </row>
    <row r="43" spans="1:5" x14ac:dyDescent="0.35">
      <c r="A43" t="s">
        <v>20</v>
      </c>
      <c r="B43">
        <v>254</v>
      </c>
      <c r="D43" t="s">
        <v>14</v>
      </c>
      <c r="E43">
        <v>15</v>
      </c>
    </row>
    <row r="44" spans="1:5" x14ac:dyDescent="0.35">
      <c r="A44" t="s">
        <v>20</v>
      </c>
      <c r="B44">
        <v>110</v>
      </c>
      <c r="D44" t="s">
        <v>14</v>
      </c>
      <c r="E44">
        <v>16</v>
      </c>
    </row>
    <row r="45" spans="1:5" x14ac:dyDescent="0.35">
      <c r="A45" t="s">
        <v>20</v>
      </c>
      <c r="B45">
        <v>139</v>
      </c>
      <c r="D45" t="s">
        <v>14</v>
      </c>
      <c r="E45">
        <v>16</v>
      </c>
    </row>
    <row r="46" spans="1:5" x14ac:dyDescent="0.35">
      <c r="A46" t="s">
        <v>20</v>
      </c>
      <c r="B46">
        <v>198</v>
      </c>
      <c r="D46" t="s">
        <v>14</v>
      </c>
      <c r="E46">
        <v>16</v>
      </c>
    </row>
    <row r="47" spans="1:5" x14ac:dyDescent="0.35">
      <c r="A47" t="s">
        <v>20</v>
      </c>
      <c r="B47">
        <v>247</v>
      </c>
      <c r="D47" t="s">
        <v>14</v>
      </c>
      <c r="E47">
        <v>16</v>
      </c>
    </row>
    <row r="48" spans="1:5" x14ac:dyDescent="0.35">
      <c r="A48" t="s">
        <v>20</v>
      </c>
      <c r="B48">
        <v>93</v>
      </c>
      <c r="D48" t="s">
        <v>14</v>
      </c>
      <c r="E48">
        <v>17</v>
      </c>
    </row>
    <row r="49" spans="1:5" x14ac:dyDescent="0.35">
      <c r="A49" t="s">
        <v>20</v>
      </c>
      <c r="B49">
        <v>112</v>
      </c>
      <c r="D49" t="s">
        <v>14</v>
      </c>
      <c r="E49">
        <v>17</v>
      </c>
    </row>
    <row r="50" spans="1:5" x14ac:dyDescent="0.35">
      <c r="A50" t="s">
        <v>20</v>
      </c>
      <c r="B50">
        <v>198</v>
      </c>
      <c r="D50" t="s">
        <v>14</v>
      </c>
      <c r="E50">
        <v>17</v>
      </c>
    </row>
    <row r="51" spans="1:5" x14ac:dyDescent="0.35">
      <c r="A51" t="s">
        <v>20</v>
      </c>
      <c r="B51">
        <v>32</v>
      </c>
      <c r="D51" t="s">
        <v>14</v>
      </c>
      <c r="E51">
        <v>18</v>
      </c>
    </row>
    <row r="52" spans="1:5" x14ac:dyDescent="0.35">
      <c r="A52" t="s">
        <v>20</v>
      </c>
      <c r="B52">
        <v>180</v>
      </c>
      <c r="D52" t="s">
        <v>14</v>
      </c>
      <c r="E52">
        <v>18</v>
      </c>
    </row>
    <row r="53" spans="1:5" x14ac:dyDescent="0.35">
      <c r="A53" t="s">
        <v>20</v>
      </c>
      <c r="B53">
        <v>86</v>
      </c>
      <c r="D53" t="s">
        <v>14</v>
      </c>
      <c r="E53">
        <v>19</v>
      </c>
    </row>
    <row r="54" spans="1:5" x14ac:dyDescent="0.35">
      <c r="A54" t="s">
        <v>20</v>
      </c>
      <c r="B54">
        <v>148</v>
      </c>
      <c r="D54" t="s">
        <v>14</v>
      </c>
      <c r="E54">
        <v>19</v>
      </c>
    </row>
    <row r="55" spans="1:5" x14ac:dyDescent="0.35">
      <c r="A55" t="s">
        <v>20</v>
      </c>
      <c r="B55">
        <v>218</v>
      </c>
      <c r="D55" t="s">
        <v>14</v>
      </c>
      <c r="E55">
        <v>19</v>
      </c>
    </row>
    <row r="56" spans="1:5" x14ac:dyDescent="0.35">
      <c r="A56" t="s">
        <v>20</v>
      </c>
      <c r="B56">
        <v>143</v>
      </c>
      <c r="D56" t="s">
        <v>14</v>
      </c>
      <c r="E56">
        <v>21</v>
      </c>
    </row>
    <row r="57" spans="1:5" x14ac:dyDescent="0.35">
      <c r="A57" t="s">
        <v>20</v>
      </c>
      <c r="B57">
        <v>261</v>
      </c>
      <c r="D57" t="s">
        <v>14</v>
      </c>
      <c r="E57">
        <v>21</v>
      </c>
    </row>
    <row r="58" spans="1:5" x14ac:dyDescent="0.35">
      <c r="A58" t="s">
        <v>20</v>
      </c>
      <c r="B58">
        <v>280</v>
      </c>
      <c r="D58" t="s">
        <v>14</v>
      </c>
      <c r="E58">
        <v>21</v>
      </c>
    </row>
    <row r="59" spans="1:5" x14ac:dyDescent="0.35">
      <c r="A59" t="s">
        <v>20</v>
      </c>
      <c r="B59">
        <v>222</v>
      </c>
      <c r="D59" t="s">
        <v>14</v>
      </c>
      <c r="E59">
        <v>22</v>
      </c>
    </row>
    <row r="60" spans="1:5" x14ac:dyDescent="0.35">
      <c r="A60" t="s">
        <v>20</v>
      </c>
      <c r="B60">
        <v>123</v>
      </c>
      <c r="D60" t="s">
        <v>14</v>
      </c>
      <c r="E60">
        <v>23</v>
      </c>
    </row>
    <row r="61" spans="1:5" x14ac:dyDescent="0.35">
      <c r="A61" t="s">
        <v>20</v>
      </c>
      <c r="B61">
        <v>26</v>
      </c>
      <c r="D61" t="s">
        <v>14</v>
      </c>
      <c r="E61">
        <v>24</v>
      </c>
    </row>
    <row r="62" spans="1:5" x14ac:dyDescent="0.35">
      <c r="A62" t="s">
        <v>20</v>
      </c>
      <c r="B62">
        <v>87</v>
      </c>
      <c r="D62" t="s">
        <v>14</v>
      </c>
      <c r="E62">
        <v>24</v>
      </c>
    </row>
    <row r="63" spans="1:5" x14ac:dyDescent="0.35">
      <c r="A63" t="s">
        <v>20</v>
      </c>
      <c r="B63">
        <v>297</v>
      </c>
      <c r="D63" t="s">
        <v>14</v>
      </c>
      <c r="E63">
        <v>24</v>
      </c>
    </row>
    <row r="64" spans="1:5" x14ac:dyDescent="0.35">
      <c r="A64" t="s">
        <v>20</v>
      </c>
      <c r="B64">
        <v>121</v>
      </c>
      <c r="D64" t="s">
        <v>14</v>
      </c>
      <c r="E64">
        <v>25</v>
      </c>
    </row>
    <row r="65" spans="1:5" x14ac:dyDescent="0.35">
      <c r="A65" t="s">
        <v>20</v>
      </c>
      <c r="B65">
        <v>126</v>
      </c>
      <c r="D65" t="s">
        <v>14</v>
      </c>
      <c r="E65">
        <v>25</v>
      </c>
    </row>
    <row r="66" spans="1:5" x14ac:dyDescent="0.35">
      <c r="A66" t="s">
        <v>20</v>
      </c>
      <c r="B66">
        <v>85</v>
      </c>
      <c r="D66" t="s">
        <v>14</v>
      </c>
      <c r="E66">
        <v>26</v>
      </c>
    </row>
    <row r="67" spans="1:5" x14ac:dyDescent="0.35">
      <c r="A67" t="s">
        <v>20</v>
      </c>
      <c r="B67">
        <v>113</v>
      </c>
      <c r="D67" t="s">
        <v>14</v>
      </c>
      <c r="E67">
        <v>26</v>
      </c>
    </row>
    <row r="68" spans="1:5" x14ac:dyDescent="0.35">
      <c r="A68" t="s">
        <v>20</v>
      </c>
      <c r="B68">
        <v>159</v>
      </c>
      <c r="D68" t="s">
        <v>14</v>
      </c>
      <c r="E68">
        <v>26</v>
      </c>
    </row>
    <row r="69" spans="1:5" x14ac:dyDescent="0.35">
      <c r="A69" t="s">
        <v>20</v>
      </c>
      <c r="B69">
        <v>34</v>
      </c>
      <c r="D69" t="s">
        <v>14</v>
      </c>
      <c r="E69">
        <v>27</v>
      </c>
    </row>
    <row r="70" spans="1:5" x14ac:dyDescent="0.35">
      <c r="A70" t="s">
        <v>20</v>
      </c>
      <c r="B70">
        <v>245</v>
      </c>
      <c r="D70" t="s">
        <v>14</v>
      </c>
      <c r="E70">
        <v>27</v>
      </c>
    </row>
    <row r="71" spans="1:5" x14ac:dyDescent="0.35">
      <c r="A71" t="s">
        <v>20</v>
      </c>
      <c r="B71">
        <v>102</v>
      </c>
      <c r="D71" t="s">
        <v>14</v>
      </c>
      <c r="E71">
        <v>29</v>
      </c>
    </row>
    <row r="72" spans="1:5" x14ac:dyDescent="0.35">
      <c r="A72" t="s">
        <v>20</v>
      </c>
      <c r="B72">
        <v>83</v>
      </c>
      <c r="D72" t="s">
        <v>14</v>
      </c>
      <c r="E72">
        <v>30</v>
      </c>
    </row>
    <row r="73" spans="1:5" x14ac:dyDescent="0.35">
      <c r="A73" t="s">
        <v>20</v>
      </c>
      <c r="B73">
        <v>112</v>
      </c>
      <c r="D73" t="s">
        <v>14</v>
      </c>
      <c r="E73">
        <v>30</v>
      </c>
    </row>
    <row r="74" spans="1:5" x14ac:dyDescent="0.35">
      <c r="A74" t="s">
        <v>20</v>
      </c>
      <c r="B74">
        <v>110</v>
      </c>
      <c r="D74" t="s">
        <v>14</v>
      </c>
      <c r="E74">
        <v>31</v>
      </c>
    </row>
    <row r="75" spans="1:5" x14ac:dyDescent="0.35">
      <c r="A75" t="s">
        <v>20</v>
      </c>
      <c r="B75">
        <v>137</v>
      </c>
      <c r="D75" t="s">
        <v>14</v>
      </c>
      <c r="E75">
        <v>31</v>
      </c>
    </row>
    <row r="76" spans="1:5" x14ac:dyDescent="0.35">
      <c r="A76" t="s">
        <v>20</v>
      </c>
      <c r="B76">
        <v>211</v>
      </c>
      <c r="D76" t="s">
        <v>14</v>
      </c>
      <c r="E76">
        <v>31</v>
      </c>
    </row>
    <row r="77" spans="1:5" x14ac:dyDescent="0.35">
      <c r="A77" t="s">
        <v>20</v>
      </c>
      <c r="B77">
        <v>226</v>
      </c>
      <c r="D77" t="s">
        <v>14</v>
      </c>
      <c r="E77">
        <v>31</v>
      </c>
    </row>
    <row r="78" spans="1:5" x14ac:dyDescent="0.35">
      <c r="A78" t="s">
        <v>20</v>
      </c>
      <c r="B78">
        <v>244</v>
      </c>
      <c r="D78" t="s">
        <v>14</v>
      </c>
      <c r="E78">
        <v>31</v>
      </c>
    </row>
    <row r="79" spans="1:5" x14ac:dyDescent="0.35">
      <c r="A79" t="s">
        <v>20</v>
      </c>
      <c r="B79">
        <v>107</v>
      </c>
      <c r="D79" t="s">
        <v>14</v>
      </c>
      <c r="E79">
        <v>32</v>
      </c>
    </row>
    <row r="80" spans="1:5" x14ac:dyDescent="0.35">
      <c r="A80" t="s">
        <v>20</v>
      </c>
      <c r="B80">
        <v>135</v>
      </c>
      <c r="D80" t="s">
        <v>14</v>
      </c>
      <c r="E80">
        <v>32</v>
      </c>
    </row>
    <row r="81" spans="1:5" x14ac:dyDescent="0.35">
      <c r="A81" t="s">
        <v>20</v>
      </c>
      <c r="B81">
        <v>114</v>
      </c>
      <c r="D81" t="s">
        <v>14</v>
      </c>
      <c r="E81">
        <v>33</v>
      </c>
    </row>
    <row r="82" spans="1:5" x14ac:dyDescent="0.35">
      <c r="A82" t="s">
        <v>20</v>
      </c>
      <c r="B82">
        <v>122</v>
      </c>
      <c r="D82" t="s">
        <v>14</v>
      </c>
      <c r="E82">
        <v>33</v>
      </c>
    </row>
    <row r="83" spans="1:5" x14ac:dyDescent="0.35">
      <c r="A83" t="s">
        <v>20</v>
      </c>
      <c r="B83">
        <v>225</v>
      </c>
      <c r="D83" t="s">
        <v>14</v>
      </c>
      <c r="E83">
        <v>33</v>
      </c>
    </row>
    <row r="84" spans="1:5" x14ac:dyDescent="0.35">
      <c r="A84" t="s">
        <v>20</v>
      </c>
      <c r="B84">
        <v>198</v>
      </c>
      <c r="D84" t="s">
        <v>14</v>
      </c>
      <c r="E84">
        <v>34</v>
      </c>
    </row>
    <row r="85" spans="1:5" x14ac:dyDescent="0.35">
      <c r="A85" t="s">
        <v>20</v>
      </c>
      <c r="B85">
        <v>87</v>
      </c>
      <c r="D85" t="s">
        <v>14</v>
      </c>
      <c r="E85">
        <v>35</v>
      </c>
    </row>
    <row r="86" spans="1:5" x14ac:dyDescent="0.35">
      <c r="A86" t="s">
        <v>20</v>
      </c>
      <c r="B86">
        <v>160</v>
      </c>
      <c r="D86" t="s">
        <v>14</v>
      </c>
      <c r="E86">
        <v>35</v>
      </c>
    </row>
    <row r="87" spans="1:5" x14ac:dyDescent="0.35">
      <c r="A87" t="s">
        <v>20</v>
      </c>
      <c r="B87">
        <v>227</v>
      </c>
      <c r="D87" t="s">
        <v>14</v>
      </c>
      <c r="E87">
        <v>35</v>
      </c>
    </row>
    <row r="88" spans="1:5" x14ac:dyDescent="0.35">
      <c r="A88" t="s">
        <v>20</v>
      </c>
      <c r="B88">
        <v>220</v>
      </c>
      <c r="D88" t="s">
        <v>14</v>
      </c>
      <c r="E88">
        <v>36</v>
      </c>
    </row>
    <row r="89" spans="1:5" x14ac:dyDescent="0.35">
      <c r="A89" t="s">
        <v>20</v>
      </c>
      <c r="B89">
        <v>69</v>
      </c>
      <c r="D89" t="s">
        <v>14</v>
      </c>
      <c r="E89">
        <v>37</v>
      </c>
    </row>
    <row r="90" spans="1:5" x14ac:dyDescent="0.35">
      <c r="A90" t="s">
        <v>20</v>
      </c>
      <c r="B90">
        <v>159</v>
      </c>
      <c r="D90" t="s">
        <v>14</v>
      </c>
      <c r="E90">
        <v>37</v>
      </c>
    </row>
    <row r="91" spans="1:5" x14ac:dyDescent="0.35">
      <c r="A91" t="s">
        <v>20</v>
      </c>
      <c r="B91">
        <v>255</v>
      </c>
      <c r="D91" t="s">
        <v>14</v>
      </c>
      <c r="E91">
        <v>37</v>
      </c>
    </row>
    <row r="92" spans="1:5" x14ac:dyDescent="0.35">
      <c r="A92" t="s">
        <v>20</v>
      </c>
      <c r="B92">
        <v>54</v>
      </c>
      <c r="D92" t="s">
        <v>14</v>
      </c>
      <c r="E92">
        <v>38</v>
      </c>
    </row>
    <row r="93" spans="1:5" x14ac:dyDescent="0.35">
      <c r="A93" t="s">
        <v>20</v>
      </c>
      <c r="B93">
        <v>106</v>
      </c>
      <c r="D93" t="s">
        <v>14</v>
      </c>
      <c r="E93">
        <v>38</v>
      </c>
    </row>
    <row r="94" spans="1:5" x14ac:dyDescent="0.35">
      <c r="A94" t="s">
        <v>20</v>
      </c>
      <c r="B94">
        <v>253</v>
      </c>
      <c r="D94" t="s">
        <v>14</v>
      </c>
      <c r="E94">
        <v>38</v>
      </c>
    </row>
    <row r="95" spans="1:5" x14ac:dyDescent="0.35">
      <c r="A95" t="s">
        <v>20</v>
      </c>
      <c r="B95">
        <v>138</v>
      </c>
      <c r="D95" t="s">
        <v>14</v>
      </c>
      <c r="E95">
        <v>39</v>
      </c>
    </row>
    <row r="96" spans="1:5" x14ac:dyDescent="0.35">
      <c r="A96" t="s">
        <v>20</v>
      </c>
      <c r="B96">
        <v>92</v>
      </c>
      <c r="D96" t="s">
        <v>14</v>
      </c>
      <c r="E96">
        <v>40</v>
      </c>
    </row>
    <row r="97" spans="1:5" x14ac:dyDescent="0.35">
      <c r="A97" t="s">
        <v>20</v>
      </c>
      <c r="B97">
        <v>122</v>
      </c>
      <c r="D97" t="s">
        <v>14</v>
      </c>
      <c r="E97">
        <v>40</v>
      </c>
    </row>
    <row r="98" spans="1:5" x14ac:dyDescent="0.35">
      <c r="A98" t="s">
        <v>20</v>
      </c>
      <c r="B98">
        <v>130</v>
      </c>
      <c r="D98" t="s">
        <v>14</v>
      </c>
      <c r="E98">
        <v>40</v>
      </c>
    </row>
    <row r="99" spans="1:5" x14ac:dyDescent="0.35">
      <c r="A99" t="s">
        <v>20</v>
      </c>
      <c r="B99">
        <v>96</v>
      </c>
      <c r="D99" t="s">
        <v>14</v>
      </c>
      <c r="E99">
        <v>41</v>
      </c>
    </row>
    <row r="100" spans="1:5" x14ac:dyDescent="0.35">
      <c r="A100" t="s">
        <v>20</v>
      </c>
      <c r="B100">
        <v>247</v>
      </c>
      <c r="D100" t="s">
        <v>14</v>
      </c>
      <c r="E100">
        <v>41</v>
      </c>
    </row>
    <row r="101" spans="1:5" x14ac:dyDescent="0.35">
      <c r="A101" t="s">
        <v>20</v>
      </c>
      <c r="B101">
        <v>164</v>
      </c>
      <c r="D101" t="s">
        <v>14</v>
      </c>
      <c r="E101">
        <v>42</v>
      </c>
    </row>
    <row r="102" spans="1:5" x14ac:dyDescent="0.35">
      <c r="A102" t="s">
        <v>20</v>
      </c>
      <c r="B102">
        <v>32</v>
      </c>
      <c r="D102" t="s">
        <v>14</v>
      </c>
      <c r="E102">
        <v>44</v>
      </c>
    </row>
    <row r="103" spans="1:5" x14ac:dyDescent="0.35">
      <c r="A103" t="s">
        <v>20</v>
      </c>
      <c r="B103">
        <v>126</v>
      </c>
      <c r="D103" t="s">
        <v>14</v>
      </c>
      <c r="E103">
        <v>44</v>
      </c>
    </row>
    <row r="104" spans="1:5" x14ac:dyDescent="0.35">
      <c r="A104" t="s">
        <v>20</v>
      </c>
      <c r="B104">
        <v>207</v>
      </c>
      <c r="D104" t="s">
        <v>14</v>
      </c>
      <c r="E104">
        <v>45</v>
      </c>
    </row>
    <row r="105" spans="1:5" x14ac:dyDescent="0.35">
      <c r="A105" t="s">
        <v>20</v>
      </c>
      <c r="B105">
        <v>138</v>
      </c>
      <c r="D105" t="s">
        <v>14</v>
      </c>
      <c r="E105">
        <v>46</v>
      </c>
    </row>
    <row r="106" spans="1:5" x14ac:dyDescent="0.35">
      <c r="A106" t="s">
        <v>20</v>
      </c>
      <c r="B106">
        <v>220</v>
      </c>
      <c r="D106" t="s">
        <v>14</v>
      </c>
      <c r="E106">
        <v>47</v>
      </c>
    </row>
    <row r="107" spans="1:5" x14ac:dyDescent="0.35">
      <c r="A107" t="s">
        <v>20</v>
      </c>
      <c r="B107">
        <v>48</v>
      </c>
      <c r="D107" t="s">
        <v>14</v>
      </c>
      <c r="E107">
        <v>48</v>
      </c>
    </row>
    <row r="108" spans="1:5" x14ac:dyDescent="0.35">
      <c r="A108" t="s">
        <v>20</v>
      </c>
      <c r="B108">
        <v>107</v>
      </c>
      <c r="D108" t="s">
        <v>14</v>
      </c>
      <c r="E108">
        <v>49</v>
      </c>
    </row>
    <row r="109" spans="1:5" x14ac:dyDescent="0.35">
      <c r="A109" t="s">
        <v>20</v>
      </c>
      <c r="B109">
        <v>157</v>
      </c>
      <c r="D109" t="s">
        <v>14</v>
      </c>
      <c r="E109">
        <v>49</v>
      </c>
    </row>
    <row r="110" spans="1:5" x14ac:dyDescent="0.35">
      <c r="A110" t="s">
        <v>20</v>
      </c>
      <c r="B110">
        <v>250</v>
      </c>
      <c r="D110" t="s">
        <v>14</v>
      </c>
      <c r="E110">
        <v>52</v>
      </c>
    </row>
    <row r="111" spans="1:5" x14ac:dyDescent="0.35">
      <c r="A111" t="s">
        <v>20</v>
      </c>
      <c r="B111">
        <v>27</v>
      </c>
      <c r="D111" t="s">
        <v>14</v>
      </c>
      <c r="E111">
        <v>53</v>
      </c>
    </row>
    <row r="112" spans="1:5" x14ac:dyDescent="0.35">
      <c r="A112" t="s">
        <v>20</v>
      </c>
      <c r="B112">
        <v>144</v>
      </c>
      <c r="D112" t="s">
        <v>14</v>
      </c>
      <c r="E112">
        <v>54</v>
      </c>
    </row>
    <row r="113" spans="1:5" x14ac:dyDescent="0.35">
      <c r="A113" t="s">
        <v>20</v>
      </c>
      <c r="B113">
        <v>40</v>
      </c>
      <c r="D113" t="s">
        <v>14</v>
      </c>
      <c r="E113">
        <v>55</v>
      </c>
    </row>
    <row r="114" spans="1:5" x14ac:dyDescent="0.35">
      <c r="A114" t="s">
        <v>20</v>
      </c>
      <c r="B114">
        <v>290</v>
      </c>
      <c r="D114" t="s">
        <v>14</v>
      </c>
      <c r="E114">
        <v>55</v>
      </c>
    </row>
    <row r="115" spans="1:5" x14ac:dyDescent="0.35">
      <c r="A115" t="s">
        <v>20</v>
      </c>
      <c r="B115">
        <v>59</v>
      </c>
      <c r="D115" t="s">
        <v>14</v>
      </c>
      <c r="E115">
        <v>56</v>
      </c>
    </row>
    <row r="116" spans="1:5" x14ac:dyDescent="0.35">
      <c r="A116" t="s">
        <v>20</v>
      </c>
      <c r="B116">
        <v>191</v>
      </c>
      <c r="D116" t="s">
        <v>14</v>
      </c>
      <c r="E116">
        <v>56</v>
      </c>
    </row>
    <row r="117" spans="1:5" x14ac:dyDescent="0.35">
      <c r="A117" t="s">
        <v>20</v>
      </c>
      <c r="B117">
        <v>95</v>
      </c>
      <c r="D117" t="s">
        <v>14</v>
      </c>
      <c r="E117">
        <v>57</v>
      </c>
    </row>
    <row r="118" spans="1:5" x14ac:dyDescent="0.35">
      <c r="A118" t="s">
        <v>20</v>
      </c>
      <c r="B118">
        <v>236</v>
      </c>
      <c r="D118" t="s">
        <v>14</v>
      </c>
      <c r="E118">
        <v>57</v>
      </c>
    </row>
    <row r="119" spans="1:5" x14ac:dyDescent="0.35">
      <c r="A119" t="s">
        <v>20</v>
      </c>
      <c r="B119">
        <v>186</v>
      </c>
      <c r="D119" t="s">
        <v>14</v>
      </c>
      <c r="E119">
        <v>58</v>
      </c>
    </row>
    <row r="120" spans="1:5" x14ac:dyDescent="0.35">
      <c r="A120" t="s">
        <v>20</v>
      </c>
      <c r="B120">
        <v>70</v>
      </c>
      <c r="D120" t="s">
        <v>14</v>
      </c>
      <c r="E120">
        <v>60</v>
      </c>
    </row>
    <row r="121" spans="1:5" x14ac:dyDescent="0.35">
      <c r="A121" t="s">
        <v>20</v>
      </c>
      <c r="B121">
        <v>147</v>
      </c>
      <c r="D121" t="s">
        <v>14</v>
      </c>
      <c r="E121">
        <v>62</v>
      </c>
    </row>
    <row r="122" spans="1:5" x14ac:dyDescent="0.35">
      <c r="A122" t="s">
        <v>20</v>
      </c>
      <c r="B122">
        <v>170</v>
      </c>
      <c r="D122" t="s">
        <v>14</v>
      </c>
      <c r="E122">
        <v>62</v>
      </c>
    </row>
    <row r="123" spans="1:5" x14ac:dyDescent="0.35">
      <c r="A123" t="s">
        <v>20</v>
      </c>
      <c r="B123">
        <v>154</v>
      </c>
      <c r="D123" t="s">
        <v>14</v>
      </c>
      <c r="E123">
        <v>63</v>
      </c>
    </row>
    <row r="124" spans="1:5" x14ac:dyDescent="0.35">
      <c r="A124" t="s">
        <v>20</v>
      </c>
      <c r="B124">
        <v>233</v>
      </c>
      <c r="D124" t="s">
        <v>14</v>
      </c>
      <c r="E124">
        <v>63</v>
      </c>
    </row>
    <row r="125" spans="1:5" x14ac:dyDescent="0.35">
      <c r="A125" t="s">
        <v>20</v>
      </c>
      <c r="B125">
        <v>161</v>
      </c>
      <c r="D125" t="s">
        <v>14</v>
      </c>
      <c r="E125">
        <v>64</v>
      </c>
    </row>
    <row r="126" spans="1:5" x14ac:dyDescent="0.35">
      <c r="A126" t="s">
        <v>20</v>
      </c>
      <c r="B126">
        <v>169</v>
      </c>
      <c r="D126" t="s">
        <v>14</v>
      </c>
      <c r="E126">
        <v>64</v>
      </c>
    </row>
    <row r="127" spans="1:5" x14ac:dyDescent="0.35">
      <c r="A127" t="s">
        <v>20</v>
      </c>
      <c r="B127">
        <v>316</v>
      </c>
      <c r="D127" t="s">
        <v>14</v>
      </c>
      <c r="E127">
        <v>64</v>
      </c>
    </row>
    <row r="128" spans="1:5" x14ac:dyDescent="0.35">
      <c r="A128" t="s">
        <v>20</v>
      </c>
      <c r="B128">
        <v>323</v>
      </c>
      <c r="D128" t="s">
        <v>14</v>
      </c>
      <c r="E128">
        <v>64</v>
      </c>
    </row>
    <row r="129" spans="1:5" x14ac:dyDescent="0.35">
      <c r="A129" t="s">
        <v>20</v>
      </c>
      <c r="B129">
        <v>88</v>
      </c>
      <c r="D129" t="s">
        <v>14</v>
      </c>
      <c r="E129">
        <v>65</v>
      </c>
    </row>
    <row r="130" spans="1:5" x14ac:dyDescent="0.35">
      <c r="A130" t="s">
        <v>20</v>
      </c>
      <c r="B130">
        <v>173</v>
      </c>
      <c r="D130" t="s">
        <v>14</v>
      </c>
      <c r="E130">
        <v>65</v>
      </c>
    </row>
    <row r="131" spans="1:5" x14ac:dyDescent="0.35">
      <c r="A131" t="s">
        <v>20</v>
      </c>
      <c r="B131">
        <v>85</v>
      </c>
      <c r="D131" t="s">
        <v>14</v>
      </c>
      <c r="E131">
        <v>67</v>
      </c>
    </row>
    <row r="132" spans="1:5" x14ac:dyDescent="0.35">
      <c r="A132" t="s">
        <v>20</v>
      </c>
      <c r="B132">
        <v>126</v>
      </c>
      <c r="D132" t="s">
        <v>14</v>
      </c>
      <c r="E132">
        <v>67</v>
      </c>
    </row>
    <row r="133" spans="1:5" x14ac:dyDescent="0.35">
      <c r="A133" t="s">
        <v>20</v>
      </c>
      <c r="B133">
        <v>217</v>
      </c>
      <c r="D133" t="s">
        <v>14</v>
      </c>
      <c r="E133">
        <v>67</v>
      </c>
    </row>
    <row r="134" spans="1:5" x14ac:dyDescent="0.35">
      <c r="A134" t="s">
        <v>20</v>
      </c>
      <c r="B134">
        <v>236</v>
      </c>
      <c r="D134" t="s">
        <v>14</v>
      </c>
      <c r="E134">
        <v>67</v>
      </c>
    </row>
    <row r="135" spans="1:5" x14ac:dyDescent="0.35">
      <c r="A135" t="s">
        <v>20</v>
      </c>
      <c r="B135">
        <v>264</v>
      </c>
      <c r="D135" t="s">
        <v>14</v>
      </c>
      <c r="E135">
        <v>67</v>
      </c>
    </row>
    <row r="136" spans="1:5" x14ac:dyDescent="0.35">
      <c r="A136" t="s">
        <v>20</v>
      </c>
      <c r="B136">
        <v>268</v>
      </c>
      <c r="D136" t="s">
        <v>14</v>
      </c>
      <c r="E136">
        <v>67</v>
      </c>
    </row>
    <row r="137" spans="1:5" x14ac:dyDescent="0.35">
      <c r="A137" t="s">
        <v>20</v>
      </c>
      <c r="B137">
        <v>300</v>
      </c>
      <c r="D137" t="s">
        <v>14</v>
      </c>
      <c r="E137">
        <v>67</v>
      </c>
    </row>
    <row r="138" spans="1:5" x14ac:dyDescent="0.35">
      <c r="A138" t="s">
        <v>20</v>
      </c>
      <c r="B138">
        <v>221</v>
      </c>
      <c r="D138" t="s">
        <v>14</v>
      </c>
      <c r="E138">
        <v>70</v>
      </c>
    </row>
    <row r="139" spans="1:5" x14ac:dyDescent="0.35">
      <c r="A139" t="s">
        <v>20</v>
      </c>
      <c r="B139">
        <v>163</v>
      </c>
      <c r="D139" t="s">
        <v>14</v>
      </c>
      <c r="E139">
        <v>71</v>
      </c>
    </row>
    <row r="140" spans="1:5" x14ac:dyDescent="0.35">
      <c r="A140" t="s">
        <v>20</v>
      </c>
      <c r="B140">
        <v>76</v>
      </c>
      <c r="D140" t="s">
        <v>14</v>
      </c>
      <c r="E140">
        <v>73</v>
      </c>
    </row>
    <row r="141" spans="1:5" x14ac:dyDescent="0.35">
      <c r="A141" t="s">
        <v>20</v>
      </c>
      <c r="B141">
        <v>114</v>
      </c>
      <c r="D141" t="s">
        <v>14</v>
      </c>
      <c r="E141">
        <v>73</v>
      </c>
    </row>
    <row r="142" spans="1:5" x14ac:dyDescent="0.35">
      <c r="A142" t="s">
        <v>20</v>
      </c>
      <c r="B142">
        <v>50</v>
      </c>
      <c r="D142" t="s">
        <v>14</v>
      </c>
      <c r="E142">
        <v>75</v>
      </c>
    </row>
    <row r="143" spans="1:5" x14ac:dyDescent="0.35">
      <c r="A143" t="s">
        <v>20</v>
      </c>
      <c r="B143">
        <v>84</v>
      </c>
      <c r="D143" t="s">
        <v>14</v>
      </c>
      <c r="E143">
        <v>75</v>
      </c>
    </row>
    <row r="144" spans="1:5" x14ac:dyDescent="0.35">
      <c r="A144" t="s">
        <v>20</v>
      </c>
      <c r="B144">
        <v>123</v>
      </c>
      <c r="D144" t="s">
        <v>14</v>
      </c>
      <c r="E144">
        <v>75</v>
      </c>
    </row>
    <row r="145" spans="1:5" x14ac:dyDescent="0.35">
      <c r="A145" t="s">
        <v>20</v>
      </c>
      <c r="B145">
        <v>303</v>
      </c>
      <c r="D145" t="s">
        <v>14</v>
      </c>
      <c r="E145">
        <v>75</v>
      </c>
    </row>
    <row r="146" spans="1:5" x14ac:dyDescent="0.35">
      <c r="A146" t="s">
        <v>20</v>
      </c>
      <c r="B146">
        <v>186</v>
      </c>
      <c r="D146" t="s">
        <v>14</v>
      </c>
      <c r="E146">
        <v>76</v>
      </c>
    </row>
    <row r="147" spans="1:5" x14ac:dyDescent="0.35">
      <c r="A147" t="s">
        <v>20</v>
      </c>
      <c r="B147">
        <v>156</v>
      </c>
      <c r="D147" t="s">
        <v>14</v>
      </c>
      <c r="E147">
        <v>77</v>
      </c>
    </row>
    <row r="148" spans="1:5" x14ac:dyDescent="0.35">
      <c r="A148" t="s">
        <v>20</v>
      </c>
      <c r="B148">
        <v>183</v>
      </c>
      <c r="D148" t="s">
        <v>14</v>
      </c>
      <c r="E148">
        <v>77</v>
      </c>
    </row>
    <row r="149" spans="1:5" x14ac:dyDescent="0.35">
      <c r="A149" t="s">
        <v>20</v>
      </c>
      <c r="B149">
        <v>190</v>
      </c>
      <c r="D149" t="s">
        <v>14</v>
      </c>
      <c r="E149">
        <v>77</v>
      </c>
    </row>
    <row r="150" spans="1:5" x14ac:dyDescent="0.35">
      <c r="A150" t="s">
        <v>20</v>
      </c>
      <c r="B150">
        <v>211</v>
      </c>
      <c r="D150" t="s">
        <v>14</v>
      </c>
      <c r="E150">
        <v>78</v>
      </c>
    </row>
    <row r="151" spans="1:5" x14ac:dyDescent="0.35">
      <c r="A151" t="s">
        <v>20</v>
      </c>
      <c r="B151">
        <v>266</v>
      </c>
      <c r="D151" t="s">
        <v>14</v>
      </c>
      <c r="E151">
        <v>78</v>
      </c>
    </row>
    <row r="152" spans="1:5" x14ac:dyDescent="0.35">
      <c r="A152" t="s">
        <v>20</v>
      </c>
      <c r="B152">
        <v>191</v>
      </c>
      <c r="D152" t="s">
        <v>14</v>
      </c>
      <c r="E152">
        <v>79</v>
      </c>
    </row>
    <row r="153" spans="1:5" x14ac:dyDescent="0.35">
      <c r="A153" t="s">
        <v>20</v>
      </c>
      <c r="B153">
        <v>112</v>
      </c>
      <c r="D153" t="s">
        <v>14</v>
      </c>
      <c r="E153">
        <v>80</v>
      </c>
    </row>
    <row r="154" spans="1:5" x14ac:dyDescent="0.35">
      <c r="A154" t="s">
        <v>20</v>
      </c>
      <c r="B154">
        <v>155</v>
      </c>
      <c r="D154" t="s">
        <v>14</v>
      </c>
      <c r="E154">
        <v>80</v>
      </c>
    </row>
    <row r="155" spans="1:5" x14ac:dyDescent="0.35">
      <c r="A155" t="s">
        <v>20</v>
      </c>
      <c r="B155">
        <v>165</v>
      </c>
      <c r="D155" t="s">
        <v>14</v>
      </c>
      <c r="E155">
        <v>82</v>
      </c>
    </row>
    <row r="156" spans="1:5" x14ac:dyDescent="0.35">
      <c r="A156" t="s">
        <v>20</v>
      </c>
      <c r="B156">
        <v>133</v>
      </c>
      <c r="D156" t="s">
        <v>14</v>
      </c>
      <c r="E156">
        <v>83</v>
      </c>
    </row>
    <row r="157" spans="1:5" x14ac:dyDescent="0.35">
      <c r="A157" t="s">
        <v>20</v>
      </c>
      <c r="B157">
        <v>192</v>
      </c>
      <c r="D157" t="s">
        <v>14</v>
      </c>
      <c r="E157">
        <v>83</v>
      </c>
    </row>
    <row r="158" spans="1:5" x14ac:dyDescent="0.35">
      <c r="A158" t="s">
        <v>20</v>
      </c>
      <c r="B158">
        <v>134</v>
      </c>
      <c r="D158" t="s">
        <v>14</v>
      </c>
      <c r="E158">
        <v>84</v>
      </c>
    </row>
    <row r="159" spans="1:5" x14ac:dyDescent="0.35">
      <c r="A159" t="s">
        <v>20</v>
      </c>
      <c r="B159">
        <v>86</v>
      </c>
      <c r="D159" t="s">
        <v>14</v>
      </c>
      <c r="E159">
        <v>86</v>
      </c>
    </row>
    <row r="160" spans="1:5" x14ac:dyDescent="0.35">
      <c r="A160" t="s">
        <v>20</v>
      </c>
      <c r="B160">
        <v>88</v>
      </c>
      <c r="D160" t="s">
        <v>14</v>
      </c>
      <c r="E160">
        <v>86</v>
      </c>
    </row>
    <row r="161" spans="1:5" x14ac:dyDescent="0.35">
      <c r="A161" t="s">
        <v>20</v>
      </c>
      <c r="B161">
        <v>164</v>
      </c>
      <c r="D161" t="s">
        <v>14</v>
      </c>
      <c r="E161">
        <v>86</v>
      </c>
    </row>
    <row r="162" spans="1:5" x14ac:dyDescent="0.35">
      <c r="A162" t="s">
        <v>20</v>
      </c>
      <c r="B162">
        <v>185</v>
      </c>
      <c r="D162" t="s">
        <v>14</v>
      </c>
      <c r="E162">
        <v>87</v>
      </c>
    </row>
    <row r="163" spans="1:5" x14ac:dyDescent="0.35">
      <c r="A163" t="s">
        <v>20</v>
      </c>
      <c r="B163">
        <v>48</v>
      </c>
      <c r="D163" t="s">
        <v>14</v>
      </c>
      <c r="E163">
        <v>88</v>
      </c>
    </row>
    <row r="164" spans="1:5" x14ac:dyDescent="0.35">
      <c r="A164" t="s">
        <v>20</v>
      </c>
      <c r="B164">
        <v>134</v>
      </c>
      <c r="D164" t="s">
        <v>14</v>
      </c>
      <c r="E164">
        <v>91</v>
      </c>
    </row>
    <row r="165" spans="1:5" x14ac:dyDescent="0.35">
      <c r="A165" t="s">
        <v>20</v>
      </c>
      <c r="B165">
        <v>94</v>
      </c>
      <c r="D165" t="s">
        <v>14</v>
      </c>
      <c r="E165">
        <v>92</v>
      </c>
    </row>
    <row r="166" spans="1:5" x14ac:dyDescent="0.35">
      <c r="A166" t="s">
        <v>20</v>
      </c>
      <c r="B166">
        <v>158</v>
      </c>
      <c r="D166" t="s">
        <v>14</v>
      </c>
      <c r="E166">
        <v>92</v>
      </c>
    </row>
    <row r="167" spans="1:5" x14ac:dyDescent="0.35">
      <c r="A167" t="s">
        <v>20</v>
      </c>
      <c r="B167">
        <v>307</v>
      </c>
      <c r="D167" t="s">
        <v>14</v>
      </c>
      <c r="E167">
        <v>92</v>
      </c>
    </row>
    <row r="168" spans="1:5" x14ac:dyDescent="0.35">
      <c r="A168" t="s">
        <v>20</v>
      </c>
      <c r="B168">
        <v>174</v>
      </c>
      <c r="D168" t="s">
        <v>14</v>
      </c>
      <c r="E168">
        <v>94</v>
      </c>
    </row>
    <row r="169" spans="1:5" x14ac:dyDescent="0.35">
      <c r="A169" t="s">
        <v>20</v>
      </c>
      <c r="B169">
        <v>223</v>
      </c>
      <c r="D169" t="s">
        <v>14</v>
      </c>
      <c r="E169">
        <v>94</v>
      </c>
    </row>
    <row r="170" spans="1:5" x14ac:dyDescent="0.35">
      <c r="A170" t="s">
        <v>20</v>
      </c>
      <c r="B170">
        <v>88</v>
      </c>
      <c r="D170" t="s">
        <v>14</v>
      </c>
      <c r="E170">
        <v>100</v>
      </c>
    </row>
    <row r="171" spans="1:5" x14ac:dyDescent="0.35">
      <c r="A171" t="s">
        <v>20</v>
      </c>
      <c r="B171">
        <v>96</v>
      </c>
      <c r="D171" t="s">
        <v>14</v>
      </c>
      <c r="E171">
        <v>101</v>
      </c>
    </row>
    <row r="172" spans="1:5" x14ac:dyDescent="0.35">
      <c r="A172" t="s">
        <v>20</v>
      </c>
      <c r="B172">
        <v>164</v>
      </c>
      <c r="D172" t="s">
        <v>14</v>
      </c>
      <c r="E172">
        <v>102</v>
      </c>
    </row>
    <row r="173" spans="1:5" x14ac:dyDescent="0.35">
      <c r="A173" t="s">
        <v>20</v>
      </c>
      <c r="B173">
        <v>107</v>
      </c>
      <c r="D173" t="s">
        <v>14</v>
      </c>
      <c r="E173">
        <v>104</v>
      </c>
    </row>
    <row r="174" spans="1:5" x14ac:dyDescent="0.35">
      <c r="A174" t="s">
        <v>20</v>
      </c>
      <c r="B174">
        <v>138</v>
      </c>
      <c r="D174" t="s">
        <v>14</v>
      </c>
      <c r="E174">
        <v>105</v>
      </c>
    </row>
    <row r="175" spans="1:5" x14ac:dyDescent="0.35">
      <c r="A175" t="s">
        <v>20</v>
      </c>
      <c r="B175">
        <v>170</v>
      </c>
      <c r="D175" t="s">
        <v>14</v>
      </c>
      <c r="E175">
        <v>105</v>
      </c>
    </row>
    <row r="176" spans="1:5" x14ac:dyDescent="0.35">
      <c r="A176" t="s">
        <v>20</v>
      </c>
      <c r="B176">
        <v>65</v>
      </c>
      <c r="D176" t="s">
        <v>14</v>
      </c>
      <c r="E176">
        <v>106</v>
      </c>
    </row>
    <row r="177" spans="1:5" x14ac:dyDescent="0.35">
      <c r="A177" t="s">
        <v>20</v>
      </c>
      <c r="B177">
        <v>244</v>
      </c>
      <c r="D177" t="s">
        <v>14</v>
      </c>
      <c r="E177">
        <v>107</v>
      </c>
    </row>
    <row r="178" spans="1:5" x14ac:dyDescent="0.35">
      <c r="A178" t="s">
        <v>20</v>
      </c>
      <c r="B178">
        <v>111</v>
      </c>
      <c r="D178" t="s">
        <v>14</v>
      </c>
      <c r="E178">
        <v>108</v>
      </c>
    </row>
    <row r="179" spans="1:5" x14ac:dyDescent="0.35">
      <c r="A179" t="s">
        <v>20</v>
      </c>
      <c r="B179">
        <v>186</v>
      </c>
      <c r="D179" t="s">
        <v>14</v>
      </c>
      <c r="E179">
        <v>111</v>
      </c>
    </row>
    <row r="180" spans="1:5" x14ac:dyDescent="0.35">
      <c r="A180" t="s">
        <v>20</v>
      </c>
      <c r="B180">
        <v>261</v>
      </c>
      <c r="D180" t="s">
        <v>14</v>
      </c>
      <c r="E180">
        <v>112</v>
      </c>
    </row>
    <row r="181" spans="1:5" x14ac:dyDescent="0.35">
      <c r="A181" t="s">
        <v>20</v>
      </c>
      <c r="B181">
        <v>330</v>
      </c>
      <c r="D181" t="s">
        <v>14</v>
      </c>
      <c r="E181">
        <v>112</v>
      </c>
    </row>
    <row r="182" spans="1:5" x14ac:dyDescent="0.35">
      <c r="A182" t="s">
        <v>20</v>
      </c>
      <c r="B182">
        <v>140</v>
      </c>
      <c r="D182" t="s">
        <v>14</v>
      </c>
      <c r="E182">
        <v>113</v>
      </c>
    </row>
    <row r="183" spans="1:5" x14ac:dyDescent="0.35">
      <c r="A183" t="s">
        <v>20</v>
      </c>
      <c r="B183">
        <v>295</v>
      </c>
      <c r="D183" t="s">
        <v>14</v>
      </c>
      <c r="E183">
        <v>114</v>
      </c>
    </row>
    <row r="184" spans="1:5" x14ac:dyDescent="0.35">
      <c r="A184" t="s">
        <v>20</v>
      </c>
      <c r="B184">
        <v>80</v>
      </c>
      <c r="D184" t="s">
        <v>14</v>
      </c>
      <c r="E184">
        <v>115</v>
      </c>
    </row>
    <row r="185" spans="1:5" x14ac:dyDescent="0.35">
      <c r="A185" t="s">
        <v>20</v>
      </c>
      <c r="B185">
        <v>80</v>
      </c>
      <c r="D185" t="s">
        <v>14</v>
      </c>
      <c r="E185">
        <v>117</v>
      </c>
    </row>
    <row r="186" spans="1:5" x14ac:dyDescent="0.35">
      <c r="A186" t="s">
        <v>20</v>
      </c>
      <c r="B186">
        <v>132</v>
      </c>
      <c r="D186" t="s">
        <v>14</v>
      </c>
      <c r="E186">
        <v>118</v>
      </c>
    </row>
    <row r="187" spans="1:5" x14ac:dyDescent="0.35">
      <c r="A187" t="s">
        <v>20</v>
      </c>
      <c r="B187">
        <v>52</v>
      </c>
      <c r="D187" t="s">
        <v>14</v>
      </c>
      <c r="E187">
        <v>120</v>
      </c>
    </row>
    <row r="188" spans="1:5" x14ac:dyDescent="0.35">
      <c r="A188" t="s">
        <v>20</v>
      </c>
      <c r="B188">
        <v>144</v>
      </c>
      <c r="D188" t="s">
        <v>14</v>
      </c>
      <c r="E188">
        <v>120</v>
      </c>
    </row>
    <row r="189" spans="1:5" x14ac:dyDescent="0.35">
      <c r="A189" t="s">
        <v>20</v>
      </c>
      <c r="B189">
        <v>235</v>
      </c>
      <c r="D189" t="s">
        <v>14</v>
      </c>
      <c r="E189">
        <v>121</v>
      </c>
    </row>
    <row r="190" spans="1:5" x14ac:dyDescent="0.35">
      <c r="A190" t="s">
        <v>20</v>
      </c>
      <c r="B190">
        <v>126</v>
      </c>
      <c r="D190" t="s">
        <v>14</v>
      </c>
      <c r="E190">
        <v>127</v>
      </c>
    </row>
    <row r="191" spans="1:5" x14ac:dyDescent="0.35">
      <c r="A191" t="s">
        <v>20</v>
      </c>
      <c r="B191">
        <v>114</v>
      </c>
      <c r="D191" t="s">
        <v>14</v>
      </c>
      <c r="E191">
        <v>128</v>
      </c>
    </row>
    <row r="192" spans="1:5" x14ac:dyDescent="0.35">
      <c r="A192" t="s">
        <v>20</v>
      </c>
      <c r="B192">
        <v>288</v>
      </c>
      <c r="D192" t="s">
        <v>14</v>
      </c>
      <c r="E192">
        <v>130</v>
      </c>
    </row>
    <row r="193" spans="1:5" x14ac:dyDescent="0.35">
      <c r="A193" t="s">
        <v>20</v>
      </c>
      <c r="B193">
        <v>184</v>
      </c>
      <c r="D193" t="s">
        <v>14</v>
      </c>
      <c r="E193">
        <v>131</v>
      </c>
    </row>
    <row r="194" spans="1:5" x14ac:dyDescent="0.35">
      <c r="A194" t="s">
        <v>20</v>
      </c>
      <c r="B194">
        <v>102</v>
      </c>
      <c r="D194" t="s">
        <v>14</v>
      </c>
      <c r="E194">
        <v>132</v>
      </c>
    </row>
    <row r="195" spans="1:5" x14ac:dyDescent="0.35">
      <c r="A195" t="s">
        <v>20</v>
      </c>
      <c r="B195">
        <v>101</v>
      </c>
      <c r="D195" t="s">
        <v>14</v>
      </c>
      <c r="E195">
        <v>133</v>
      </c>
    </row>
    <row r="196" spans="1:5" x14ac:dyDescent="0.35">
      <c r="A196" t="s">
        <v>20</v>
      </c>
      <c r="B196">
        <v>149</v>
      </c>
      <c r="D196" t="s">
        <v>14</v>
      </c>
      <c r="E196">
        <v>133</v>
      </c>
    </row>
    <row r="197" spans="1:5" x14ac:dyDescent="0.35">
      <c r="A197" t="s">
        <v>20</v>
      </c>
      <c r="B197">
        <v>86</v>
      </c>
      <c r="D197" t="s">
        <v>14</v>
      </c>
      <c r="E197">
        <v>136</v>
      </c>
    </row>
    <row r="198" spans="1:5" x14ac:dyDescent="0.35">
      <c r="A198" t="s">
        <v>20</v>
      </c>
      <c r="B198">
        <v>103</v>
      </c>
      <c r="D198" t="s">
        <v>14</v>
      </c>
      <c r="E198">
        <v>137</v>
      </c>
    </row>
    <row r="199" spans="1:5" x14ac:dyDescent="0.35">
      <c r="A199" t="s">
        <v>20</v>
      </c>
      <c r="B199">
        <v>249</v>
      </c>
      <c r="D199" t="s">
        <v>14</v>
      </c>
      <c r="E199">
        <v>141</v>
      </c>
    </row>
    <row r="200" spans="1:5" x14ac:dyDescent="0.35">
      <c r="A200" t="s">
        <v>20</v>
      </c>
      <c r="B200">
        <v>92</v>
      </c>
      <c r="D200" t="s">
        <v>14</v>
      </c>
      <c r="E200">
        <v>143</v>
      </c>
    </row>
    <row r="201" spans="1:5" x14ac:dyDescent="0.35">
      <c r="A201" t="s">
        <v>20</v>
      </c>
      <c r="B201">
        <v>117</v>
      </c>
      <c r="D201" t="s">
        <v>14</v>
      </c>
      <c r="E201">
        <v>147</v>
      </c>
    </row>
    <row r="202" spans="1:5" x14ac:dyDescent="0.35">
      <c r="A202" t="s">
        <v>20</v>
      </c>
      <c r="B202">
        <v>128</v>
      </c>
      <c r="D202" t="s">
        <v>14</v>
      </c>
      <c r="E202">
        <v>151</v>
      </c>
    </row>
    <row r="203" spans="1:5" x14ac:dyDescent="0.35">
      <c r="A203" t="s">
        <v>20</v>
      </c>
      <c r="B203">
        <v>221</v>
      </c>
      <c r="D203" t="s">
        <v>14</v>
      </c>
      <c r="E203">
        <v>154</v>
      </c>
    </row>
    <row r="204" spans="1:5" x14ac:dyDescent="0.35">
      <c r="A204" t="s">
        <v>20</v>
      </c>
      <c r="B204">
        <v>164</v>
      </c>
      <c r="D204" t="s">
        <v>14</v>
      </c>
      <c r="E204">
        <v>156</v>
      </c>
    </row>
    <row r="205" spans="1:5" x14ac:dyDescent="0.35">
      <c r="A205" t="s">
        <v>20</v>
      </c>
      <c r="B205">
        <v>165</v>
      </c>
      <c r="D205" t="s">
        <v>14</v>
      </c>
      <c r="E205">
        <v>157</v>
      </c>
    </row>
    <row r="206" spans="1:5" x14ac:dyDescent="0.35">
      <c r="A206" t="s">
        <v>20</v>
      </c>
      <c r="B206">
        <v>133</v>
      </c>
      <c r="D206" t="s">
        <v>14</v>
      </c>
      <c r="E206">
        <v>162</v>
      </c>
    </row>
    <row r="207" spans="1:5" x14ac:dyDescent="0.35">
      <c r="A207" t="s">
        <v>20</v>
      </c>
      <c r="B207">
        <v>89</v>
      </c>
      <c r="D207" t="s">
        <v>14</v>
      </c>
      <c r="E207">
        <v>168</v>
      </c>
    </row>
    <row r="208" spans="1:5" x14ac:dyDescent="0.35">
      <c r="A208" t="s">
        <v>20</v>
      </c>
      <c r="B208">
        <v>157</v>
      </c>
      <c r="D208" t="s">
        <v>14</v>
      </c>
      <c r="E208">
        <v>180</v>
      </c>
    </row>
    <row r="209" spans="1:5" x14ac:dyDescent="0.35">
      <c r="A209" t="s">
        <v>20</v>
      </c>
      <c r="B209">
        <v>272</v>
      </c>
      <c r="D209" t="s">
        <v>14</v>
      </c>
      <c r="E209">
        <v>181</v>
      </c>
    </row>
    <row r="210" spans="1:5" x14ac:dyDescent="0.35">
      <c r="A210" t="s">
        <v>20</v>
      </c>
      <c r="B210">
        <v>165</v>
      </c>
      <c r="D210" t="s">
        <v>14</v>
      </c>
      <c r="E210">
        <v>183</v>
      </c>
    </row>
    <row r="211" spans="1:5" x14ac:dyDescent="0.35">
      <c r="A211" t="s">
        <v>20</v>
      </c>
      <c r="B211">
        <v>135</v>
      </c>
      <c r="D211" t="s">
        <v>14</v>
      </c>
      <c r="E211">
        <v>186</v>
      </c>
    </row>
    <row r="212" spans="1:5" x14ac:dyDescent="0.35">
      <c r="A212" t="s">
        <v>20</v>
      </c>
      <c r="B212">
        <v>154</v>
      </c>
      <c r="D212" t="s">
        <v>14</v>
      </c>
      <c r="E212">
        <v>191</v>
      </c>
    </row>
    <row r="213" spans="1:5" x14ac:dyDescent="0.35">
      <c r="A213" t="s">
        <v>20</v>
      </c>
      <c r="B213">
        <v>196</v>
      </c>
      <c r="D213" t="s">
        <v>14</v>
      </c>
      <c r="E213">
        <v>191</v>
      </c>
    </row>
    <row r="214" spans="1:5" x14ac:dyDescent="0.35">
      <c r="A214" t="s">
        <v>20</v>
      </c>
      <c r="B214">
        <v>41</v>
      </c>
      <c r="D214" t="s">
        <v>14</v>
      </c>
      <c r="E214">
        <v>200</v>
      </c>
    </row>
    <row r="215" spans="1:5" x14ac:dyDescent="0.35">
      <c r="A215" t="s">
        <v>20</v>
      </c>
      <c r="B215">
        <v>85</v>
      </c>
      <c r="D215" t="s">
        <v>14</v>
      </c>
      <c r="E215">
        <v>210</v>
      </c>
    </row>
    <row r="216" spans="1:5" x14ac:dyDescent="0.35">
      <c r="A216" t="s">
        <v>20</v>
      </c>
      <c r="B216">
        <v>199</v>
      </c>
      <c r="D216" t="s">
        <v>14</v>
      </c>
      <c r="E216">
        <v>210</v>
      </c>
    </row>
    <row r="217" spans="1:5" x14ac:dyDescent="0.35">
      <c r="A217" t="s">
        <v>20</v>
      </c>
      <c r="B217">
        <v>252</v>
      </c>
      <c r="D217" t="s">
        <v>14</v>
      </c>
      <c r="E217">
        <v>225</v>
      </c>
    </row>
    <row r="218" spans="1:5" x14ac:dyDescent="0.35">
      <c r="A218" t="s">
        <v>20</v>
      </c>
      <c r="B218">
        <v>92</v>
      </c>
      <c r="D218" t="s">
        <v>14</v>
      </c>
      <c r="E218">
        <v>226</v>
      </c>
    </row>
    <row r="219" spans="1:5" x14ac:dyDescent="0.35">
      <c r="A219" t="s">
        <v>20</v>
      </c>
      <c r="B219">
        <v>88</v>
      </c>
      <c r="D219" t="s">
        <v>14</v>
      </c>
      <c r="E219">
        <v>243</v>
      </c>
    </row>
    <row r="220" spans="1:5" x14ac:dyDescent="0.35">
      <c r="A220" t="s">
        <v>20</v>
      </c>
      <c r="B220">
        <v>155</v>
      </c>
      <c r="D220" t="s">
        <v>14</v>
      </c>
      <c r="E220">
        <v>243</v>
      </c>
    </row>
    <row r="221" spans="1:5" x14ac:dyDescent="0.35">
      <c r="A221" t="s">
        <v>20</v>
      </c>
      <c r="B221">
        <v>107</v>
      </c>
      <c r="D221" t="s">
        <v>14</v>
      </c>
      <c r="E221">
        <v>245</v>
      </c>
    </row>
    <row r="222" spans="1:5" x14ac:dyDescent="0.35">
      <c r="A222" t="s">
        <v>20</v>
      </c>
      <c r="B222">
        <v>163</v>
      </c>
      <c r="D222" t="s">
        <v>14</v>
      </c>
      <c r="E222">
        <v>245</v>
      </c>
    </row>
    <row r="223" spans="1:5" x14ac:dyDescent="0.35">
      <c r="A223" t="s">
        <v>20</v>
      </c>
      <c r="B223">
        <v>201</v>
      </c>
      <c r="D223" t="s">
        <v>14</v>
      </c>
      <c r="E223">
        <v>248</v>
      </c>
    </row>
    <row r="224" spans="1:5" x14ac:dyDescent="0.35">
      <c r="A224" t="s">
        <v>20</v>
      </c>
      <c r="B224">
        <v>299</v>
      </c>
      <c r="D224" t="s">
        <v>14</v>
      </c>
      <c r="E224">
        <v>252</v>
      </c>
    </row>
    <row r="225" spans="1:5" x14ac:dyDescent="0.35">
      <c r="A225" t="s">
        <v>20</v>
      </c>
      <c r="B225">
        <v>165</v>
      </c>
      <c r="D225" t="s">
        <v>14</v>
      </c>
      <c r="E225">
        <v>253</v>
      </c>
    </row>
    <row r="226" spans="1:5" x14ac:dyDescent="0.35">
      <c r="A226" t="s">
        <v>20</v>
      </c>
      <c r="B226">
        <v>174</v>
      </c>
      <c r="D226" t="s">
        <v>14</v>
      </c>
      <c r="E226">
        <v>257</v>
      </c>
    </row>
    <row r="227" spans="1:5" x14ac:dyDescent="0.35">
      <c r="A227" t="s">
        <v>20</v>
      </c>
      <c r="B227">
        <v>269</v>
      </c>
      <c r="D227" t="s">
        <v>14</v>
      </c>
      <c r="E227">
        <v>263</v>
      </c>
    </row>
    <row r="228" spans="1:5" x14ac:dyDescent="0.35">
      <c r="A228" t="s">
        <v>20</v>
      </c>
      <c r="B228">
        <v>71</v>
      </c>
      <c r="D228" t="s">
        <v>14</v>
      </c>
      <c r="E228">
        <v>296</v>
      </c>
    </row>
    <row r="229" spans="1:5" x14ac:dyDescent="0.35">
      <c r="A229" t="s">
        <v>20</v>
      </c>
      <c r="B229">
        <v>80</v>
      </c>
      <c r="D229" t="s">
        <v>14</v>
      </c>
      <c r="E229">
        <v>326</v>
      </c>
    </row>
    <row r="230" spans="1:5" x14ac:dyDescent="0.35">
      <c r="A230" t="s">
        <v>20</v>
      </c>
      <c r="B230">
        <v>117</v>
      </c>
      <c r="D230" t="s">
        <v>14</v>
      </c>
      <c r="E230">
        <v>328</v>
      </c>
    </row>
    <row r="231" spans="1:5" x14ac:dyDescent="0.35">
      <c r="A231" t="s">
        <v>20</v>
      </c>
      <c r="B231">
        <v>121</v>
      </c>
      <c r="D231" t="s">
        <v>14</v>
      </c>
      <c r="E231">
        <v>331</v>
      </c>
    </row>
    <row r="232" spans="1:5" x14ac:dyDescent="0.35">
      <c r="A232" t="s">
        <v>20</v>
      </c>
      <c r="B232">
        <v>147</v>
      </c>
      <c r="D232" t="s">
        <v>14</v>
      </c>
      <c r="E232">
        <v>347</v>
      </c>
    </row>
    <row r="233" spans="1:5" x14ac:dyDescent="0.35">
      <c r="A233" t="s">
        <v>20</v>
      </c>
      <c r="B233">
        <v>126</v>
      </c>
      <c r="D233" t="s">
        <v>14</v>
      </c>
      <c r="E233">
        <v>355</v>
      </c>
    </row>
    <row r="234" spans="1:5" x14ac:dyDescent="0.35">
      <c r="A234" t="s">
        <v>20</v>
      </c>
      <c r="B234">
        <v>149</v>
      </c>
      <c r="D234" t="s">
        <v>14</v>
      </c>
      <c r="E234">
        <v>362</v>
      </c>
    </row>
    <row r="235" spans="1:5" x14ac:dyDescent="0.35">
      <c r="A235" t="s">
        <v>20</v>
      </c>
      <c r="B235">
        <v>331</v>
      </c>
      <c r="D235" t="s">
        <v>14</v>
      </c>
      <c r="E235">
        <v>374</v>
      </c>
    </row>
    <row r="236" spans="1:5" x14ac:dyDescent="0.35">
      <c r="A236" t="s">
        <v>20</v>
      </c>
      <c r="B236">
        <v>116</v>
      </c>
      <c r="D236" t="s">
        <v>14</v>
      </c>
      <c r="E236">
        <v>393</v>
      </c>
    </row>
    <row r="237" spans="1:5" x14ac:dyDescent="0.35">
      <c r="A237" t="s">
        <v>20</v>
      </c>
      <c r="B237">
        <v>157</v>
      </c>
      <c r="D237" t="s">
        <v>14</v>
      </c>
      <c r="E237">
        <v>395</v>
      </c>
    </row>
    <row r="238" spans="1:5" x14ac:dyDescent="0.35">
      <c r="A238" t="s">
        <v>20</v>
      </c>
      <c r="B238">
        <v>131</v>
      </c>
      <c r="D238" t="s">
        <v>14</v>
      </c>
      <c r="E238">
        <v>418</v>
      </c>
    </row>
    <row r="239" spans="1:5" x14ac:dyDescent="0.35">
      <c r="A239" t="s">
        <v>20</v>
      </c>
      <c r="B239">
        <v>127</v>
      </c>
      <c r="D239" t="s">
        <v>14</v>
      </c>
      <c r="E239">
        <v>424</v>
      </c>
    </row>
    <row r="240" spans="1:5" x14ac:dyDescent="0.35">
      <c r="A240" t="s">
        <v>20</v>
      </c>
      <c r="B240">
        <v>131</v>
      </c>
      <c r="D240" t="s">
        <v>14</v>
      </c>
      <c r="E240">
        <v>435</v>
      </c>
    </row>
    <row r="241" spans="1:5" x14ac:dyDescent="0.35">
      <c r="A241" t="s">
        <v>20</v>
      </c>
      <c r="B241">
        <v>125</v>
      </c>
      <c r="D241" t="s">
        <v>14</v>
      </c>
      <c r="E241">
        <v>441</v>
      </c>
    </row>
    <row r="242" spans="1:5" x14ac:dyDescent="0.35">
      <c r="A242" t="s">
        <v>20</v>
      </c>
      <c r="B242">
        <v>41</v>
      </c>
      <c r="D242" t="s">
        <v>14</v>
      </c>
      <c r="E242">
        <v>452</v>
      </c>
    </row>
    <row r="243" spans="1:5" x14ac:dyDescent="0.35">
      <c r="A243" t="s">
        <v>20</v>
      </c>
      <c r="B243">
        <v>238</v>
      </c>
      <c r="D243" t="s">
        <v>14</v>
      </c>
      <c r="E243">
        <v>452</v>
      </c>
    </row>
    <row r="244" spans="1:5" x14ac:dyDescent="0.35">
      <c r="A244" t="s">
        <v>20</v>
      </c>
      <c r="B244">
        <v>98</v>
      </c>
      <c r="D244" t="s">
        <v>14</v>
      </c>
      <c r="E244">
        <v>454</v>
      </c>
    </row>
    <row r="245" spans="1:5" x14ac:dyDescent="0.35">
      <c r="A245" t="s">
        <v>20</v>
      </c>
      <c r="B245">
        <v>181</v>
      </c>
      <c r="D245" t="s">
        <v>14</v>
      </c>
      <c r="E245">
        <v>504</v>
      </c>
    </row>
    <row r="246" spans="1:5" x14ac:dyDescent="0.35">
      <c r="A246" t="s">
        <v>20</v>
      </c>
      <c r="B246">
        <v>202</v>
      </c>
      <c r="D246" t="s">
        <v>14</v>
      </c>
      <c r="E246">
        <v>513</v>
      </c>
    </row>
    <row r="247" spans="1:5" x14ac:dyDescent="0.35">
      <c r="A247" t="s">
        <v>20</v>
      </c>
      <c r="B247">
        <v>249</v>
      </c>
      <c r="D247" t="s">
        <v>14</v>
      </c>
      <c r="E247">
        <v>523</v>
      </c>
    </row>
    <row r="248" spans="1:5" x14ac:dyDescent="0.35">
      <c r="A248" t="s">
        <v>20</v>
      </c>
      <c r="B248">
        <v>234</v>
      </c>
      <c r="D248" t="s">
        <v>14</v>
      </c>
      <c r="E248">
        <v>526</v>
      </c>
    </row>
    <row r="249" spans="1:5" x14ac:dyDescent="0.35">
      <c r="A249" t="s">
        <v>20</v>
      </c>
      <c r="B249">
        <v>139</v>
      </c>
      <c r="D249" t="s">
        <v>14</v>
      </c>
      <c r="E249">
        <v>535</v>
      </c>
    </row>
    <row r="250" spans="1:5" x14ac:dyDescent="0.35">
      <c r="A250" t="s">
        <v>20</v>
      </c>
      <c r="B250">
        <v>142</v>
      </c>
      <c r="D250" t="s">
        <v>14</v>
      </c>
      <c r="E250">
        <v>554</v>
      </c>
    </row>
    <row r="251" spans="1:5" x14ac:dyDescent="0.35">
      <c r="A251" t="s">
        <v>20</v>
      </c>
      <c r="B251">
        <v>43</v>
      </c>
      <c r="D251" t="s">
        <v>14</v>
      </c>
      <c r="E251">
        <v>558</v>
      </c>
    </row>
    <row r="252" spans="1:5" x14ac:dyDescent="0.35">
      <c r="A252" t="s">
        <v>20</v>
      </c>
      <c r="B252">
        <v>160</v>
      </c>
      <c r="D252" t="s">
        <v>14</v>
      </c>
      <c r="E252">
        <v>558</v>
      </c>
    </row>
    <row r="253" spans="1:5" x14ac:dyDescent="0.35">
      <c r="A253" t="s">
        <v>20</v>
      </c>
      <c r="B253">
        <v>140</v>
      </c>
      <c r="D253" t="s">
        <v>14</v>
      </c>
      <c r="E253">
        <v>575</v>
      </c>
    </row>
    <row r="254" spans="1:5" x14ac:dyDescent="0.35">
      <c r="A254" t="s">
        <v>20</v>
      </c>
      <c r="B254">
        <v>144</v>
      </c>
      <c r="D254" t="s">
        <v>14</v>
      </c>
      <c r="E254">
        <v>579</v>
      </c>
    </row>
    <row r="255" spans="1:5" x14ac:dyDescent="0.35">
      <c r="A255" t="s">
        <v>20</v>
      </c>
      <c r="B255">
        <v>296</v>
      </c>
      <c r="D255" t="s">
        <v>14</v>
      </c>
      <c r="E255">
        <v>594</v>
      </c>
    </row>
    <row r="256" spans="1:5" x14ac:dyDescent="0.35">
      <c r="A256" t="s">
        <v>20</v>
      </c>
      <c r="B256">
        <v>180</v>
      </c>
      <c r="D256" t="s">
        <v>14</v>
      </c>
      <c r="E256">
        <v>602</v>
      </c>
    </row>
    <row r="257" spans="1:5" x14ac:dyDescent="0.35">
      <c r="A257" t="s">
        <v>20</v>
      </c>
      <c r="B257">
        <v>135</v>
      </c>
      <c r="D257" t="s">
        <v>14</v>
      </c>
      <c r="E257">
        <v>605</v>
      </c>
    </row>
    <row r="258" spans="1:5" x14ac:dyDescent="0.35">
      <c r="A258" t="s">
        <v>20</v>
      </c>
      <c r="B258">
        <v>142</v>
      </c>
      <c r="D258" t="s">
        <v>14</v>
      </c>
      <c r="E258">
        <v>648</v>
      </c>
    </row>
    <row r="259" spans="1:5" x14ac:dyDescent="0.35">
      <c r="A259" t="s">
        <v>20</v>
      </c>
      <c r="B259">
        <v>168</v>
      </c>
      <c r="D259" t="s">
        <v>14</v>
      </c>
      <c r="E259">
        <v>648</v>
      </c>
    </row>
    <row r="260" spans="1:5" x14ac:dyDescent="0.35">
      <c r="A260" t="s">
        <v>20</v>
      </c>
      <c r="B260">
        <v>194</v>
      </c>
      <c r="D260" t="s">
        <v>14</v>
      </c>
      <c r="E260">
        <v>656</v>
      </c>
    </row>
    <row r="261" spans="1:5" x14ac:dyDescent="0.35">
      <c r="A261" t="s">
        <v>20</v>
      </c>
      <c r="B261">
        <v>78</v>
      </c>
      <c r="D261" t="s">
        <v>14</v>
      </c>
      <c r="E261">
        <v>662</v>
      </c>
    </row>
    <row r="262" spans="1:5" x14ac:dyDescent="0.35">
      <c r="A262" t="s">
        <v>20</v>
      </c>
      <c r="B262">
        <v>80</v>
      </c>
      <c r="D262" t="s">
        <v>14</v>
      </c>
      <c r="E262">
        <v>672</v>
      </c>
    </row>
    <row r="263" spans="1:5" x14ac:dyDescent="0.35">
      <c r="A263" t="s">
        <v>20</v>
      </c>
      <c r="B263">
        <v>42</v>
      </c>
      <c r="D263" t="s">
        <v>14</v>
      </c>
      <c r="E263">
        <v>674</v>
      </c>
    </row>
    <row r="264" spans="1:5" x14ac:dyDescent="0.35">
      <c r="A264" t="s">
        <v>20</v>
      </c>
      <c r="B264">
        <v>205</v>
      </c>
      <c r="D264" t="s">
        <v>14</v>
      </c>
      <c r="E264">
        <v>676</v>
      </c>
    </row>
    <row r="265" spans="1:5" x14ac:dyDescent="0.35">
      <c r="A265" t="s">
        <v>20</v>
      </c>
      <c r="B265">
        <v>67</v>
      </c>
      <c r="D265" t="s">
        <v>14</v>
      </c>
      <c r="E265">
        <v>679</v>
      </c>
    </row>
    <row r="266" spans="1:5" x14ac:dyDescent="0.35">
      <c r="A266" t="s">
        <v>20</v>
      </c>
      <c r="B266">
        <v>219</v>
      </c>
      <c r="D266" t="s">
        <v>14</v>
      </c>
      <c r="E266">
        <v>679</v>
      </c>
    </row>
    <row r="267" spans="1:5" x14ac:dyDescent="0.35">
      <c r="A267" t="s">
        <v>20</v>
      </c>
      <c r="B267">
        <v>131</v>
      </c>
      <c r="D267" t="s">
        <v>14</v>
      </c>
      <c r="E267">
        <v>714</v>
      </c>
    </row>
    <row r="268" spans="1:5" x14ac:dyDescent="0.35">
      <c r="A268" t="s">
        <v>20</v>
      </c>
      <c r="B268">
        <v>300</v>
      </c>
      <c r="D268" t="s">
        <v>14</v>
      </c>
      <c r="E268">
        <v>742</v>
      </c>
    </row>
    <row r="269" spans="1:5" x14ac:dyDescent="0.35">
      <c r="A269" t="s">
        <v>20</v>
      </c>
      <c r="B269">
        <v>133</v>
      </c>
      <c r="D269" t="s">
        <v>14</v>
      </c>
      <c r="E269">
        <v>747</v>
      </c>
    </row>
    <row r="270" spans="1:5" x14ac:dyDescent="0.35">
      <c r="A270" t="s">
        <v>20</v>
      </c>
      <c r="B270">
        <v>170</v>
      </c>
      <c r="D270" t="s">
        <v>14</v>
      </c>
      <c r="E270">
        <v>750</v>
      </c>
    </row>
    <row r="271" spans="1:5" x14ac:dyDescent="0.35">
      <c r="A271" t="s">
        <v>20</v>
      </c>
      <c r="B271">
        <v>182</v>
      </c>
      <c r="D271" t="s">
        <v>14</v>
      </c>
      <c r="E271">
        <v>750</v>
      </c>
    </row>
    <row r="272" spans="1:5" x14ac:dyDescent="0.35">
      <c r="A272" t="s">
        <v>20</v>
      </c>
      <c r="B272">
        <v>183</v>
      </c>
      <c r="D272" t="s">
        <v>14</v>
      </c>
      <c r="E272">
        <v>752</v>
      </c>
    </row>
    <row r="273" spans="1:5" x14ac:dyDescent="0.35">
      <c r="A273" t="s">
        <v>20</v>
      </c>
      <c r="B273">
        <v>78</v>
      </c>
      <c r="D273" t="s">
        <v>14</v>
      </c>
      <c r="E273">
        <v>774</v>
      </c>
    </row>
    <row r="274" spans="1:5" x14ac:dyDescent="0.35">
      <c r="A274" t="s">
        <v>20</v>
      </c>
      <c r="B274">
        <v>85</v>
      </c>
      <c r="D274" t="s">
        <v>14</v>
      </c>
      <c r="E274">
        <v>782</v>
      </c>
    </row>
    <row r="275" spans="1:5" x14ac:dyDescent="0.35">
      <c r="A275" t="s">
        <v>20</v>
      </c>
      <c r="B275">
        <v>134</v>
      </c>
      <c r="D275" t="s">
        <v>14</v>
      </c>
      <c r="E275">
        <v>792</v>
      </c>
    </row>
    <row r="276" spans="1:5" x14ac:dyDescent="0.35">
      <c r="A276" t="s">
        <v>20</v>
      </c>
      <c r="B276">
        <v>110</v>
      </c>
      <c r="D276" t="s">
        <v>14</v>
      </c>
      <c r="E276">
        <v>803</v>
      </c>
    </row>
    <row r="277" spans="1:5" x14ac:dyDescent="0.35">
      <c r="A277" t="s">
        <v>20</v>
      </c>
      <c r="B277">
        <v>119</v>
      </c>
      <c r="D277" t="s">
        <v>14</v>
      </c>
      <c r="E277">
        <v>830</v>
      </c>
    </row>
    <row r="278" spans="1:5" x14ac:dyDescent="0.35">
      <c r="A278" t="s">
        <v>20</v>
      </c>
      <c r="B278">
        <v>282</v>
      </c>
      <c r="D278" t="s">
        <v>14</v>
      </c>
      <c r="E278">
        <v>830</v>
      </c>
    </row>
    <row r="279" spans="1:5" x14ac:dyDescent="0.35">
      <c r="A279" t="s">
        <v>20</v>
      </c>
      <c r="B279">
        <v>206</v>
      </c>
      <c r="D279" t="s">
        <v>14</v>
      </c>
      <c r="E279">
        <v>831</v>
      </c>
    </row>
    <row r="280" spans="1:5" x14ac:dyDescent="0.35">
      <c r="A280" t="s">
        <v>20</v>
      </c>
      <c r="B280">
        <v>62</v>
      </c>
      <c r="D280" t="s">
        <v>14</v>
      </c>
      <c r="E280">
        <v>838</v>
      </c>
    </row>
    <row r="281" spans="1:5" x14ac:dyDescent="0.35">
      <c r="A281" t="s">
        <v>20</v>
      </c>
      <c r="B281">
        <v>329</v>
      </c>
      <c r="D281" t="s">
        <v>14</v>
      </c>
      <c r="E281">
        <v>842</v>
      </c>
    </row>
    <row r="282" spans="1:5" x14ac:dyDescent="0.35">
      <c r="A282" t="s">
        <v>20</v>
      </c>
      <c r="B282">
        <v>150</v>
      </c>
      <c r="D282" t="s">
        <v>14</v>
      </c>
      <c r="E282">
        <v>846</v>
      </c>
    </row>
    <row r="283" spans="1:5" x14ac:dyDescent="0.35">
      <c r="A283" t="s">
        <v>20</v>
      </c>
      <c r="B283">
        <v>207</v>
      </c>
      <c r="D283" t="s">
        <v>14</v>
      </c>
      <c r="E283">
        <v>859</v>
      </c>
    </row>
    <row r="284" spans="1:5" x14ac:dyDescent="0.35">
      <c r="A284" t="s">
        <v>20</v>
      </c>
      <c r="B284">
        <v>87</v>
      </c>
      <c r="D284" t="s">
        <v>14</v>
      </c>
      <c r="E284">
        <v>886</v>
      </c>
    </row>
    <row r="285" spans="1:5" x14ac:dyDescent="0.35">
      <c r="A285" t="s">
        <v>20</v>
      </c>
      <c r="B285">
        <v>191</v>
      </c>
      <c r="D285" t="s">
        <v>14</v>
      </c>
      <c r="E285">
        <v>889</v>
      </c>
    </row>
    <row r="286" spans="1:5" x14ac:dyDescent="0.35">
      <c r="A286" t="s">
        <v>20</v>
      </c>
      <c r="B286">
        <v>103</v>
      </c>
      <c r="D286" t="s">
        <v>14</v>
      </c>
      <c r="E286">
        <v>908</v>
      </c>
    </row>
    <row r="287" spans="1:5" x14ac:dyDescent="0.35">
      <c r="A287" t="s">
        <v>20</v>
      </c>
      <c r="B287">
        <v>122</v>
      </c>
      <c r="D287" t="s">
        <v>14</v>
      </c>
      <c r="E287">
        <v>923</v>
      </c>
    </row>
    <row r="288" spans="1:5" x14ac:dyDescent="0.35">
      <c r="A288" t="s">
        <v>20</v>
      </c>
      <c r="B288">
        <v>189</v>
      </c>
      <c r="D288" t="s">
        <v>14</v>
      </c>
      <c r="E288">
        <v>926</v>
      </c>
    </row>
    <row r="289" spans="1:5" x14ac:dyDescent="0.35">
      <c r="A289" t="s">
        <v>20</v>
      </c>
      <c r="B289">
        <v>94</v>
      </c>
      <c r="D289" t="s">
        <v>14</v>
      </c>
      <c r="E289">
        <v>931</v>
      </c>
    </row>
    <row r="290" spans="1:5" x14ac:dyDescent="0.35">
      <c r="A290" t="s">
        <v>20</v>
      </c>
      <c r="B290">
        <v>92</v>
      </c>
      <c r="D290" t="s">
        <v>14</v>
      </c>
      <c r="E290">
        <v>934</v>
      </c>
    </row>
    <row r="291" spans="1:5" x14ac:dyDescent="0.35">
      <c r="A291" t="s">
        <v>20</v>
      </c>
      <c r="B291">
        <v>80</v>
      </c>
      <c r="D291" t="s">
        <v>14</v>
      </c>
      <c r="E291">
        <v>940</v>
      </c>
    </row>
    <row r="292" spans="1:5" x14ac:dyDescent="0.35">
      <c r="A292" t="s">
        <v>20</v>
      </c>
      <c r="B292">
        <v>129</v>
      </c>
      <c r="D292" t="s">
        <v>14</v>
      </c>
      <c r="E292">
        <v>941</v>
      </c>
    </row>
    <row r="293" spans="1:5" x14ac:dyDescent="0.35">
      <c r="A293" t="s">
        <v>20</v>
      </c>
      <c r="B293">
        <v>84</v>
      </c>
      <c r="D293" t="s">
        <v>14</v>
      </c>
      <c r="E293">
        <v>955</v>
      </c>
    </row>
    <row r="294" spans="1:5" x14ac:dyDescent="0.35">
      <c r="A294" t="s">
        <v>20</v>
      </c>
      <c r="B294">
        <v>64</v>
      </c>
      <c r="D294" t="s">
        <v>14</v>
      </c>
      <c r="E294">
        <v>1000</v>
      </c>
    </row>
    <row r="295" spans="1:5" x14ac:dyDescent="0.35">
      <c r="A295" t="s">
        <v>20</v>
      </c>
      <c r="B295">
        <v>158</v>
      </c>
      <c r="D295" t="s">
        <v>14</v>
      </c>
      <c r="E295">
        <v>1028</v>
      </c>
    </row>
    <row r="296" spans="1:5" x14ac:dyDescent="0.35">
      <c r="A296" t="s">
        <v>20</v>
      </c>
      <c r="B296">
        <v>82</v>
      </c>
      <c r="D296" t="s">
        <v>14</v>
      </c>
      <c r="E296">
        <v>1059</v>
      </c>
    </row>
    <row r="297" spans="1:5" x14ac:dyDescent="0.35">
      <c r="A297" t="s">
        <v>20</v>
      </c>
      <c r="B297">
        <v>186</v>
      </c>
      <c r="D297" t="s">
        <v>14</v>
      </c>
      <c r="E297">
        <v>1063</v>
      </c>
    </row>
    <row r="298" spans="1:5" x14ac:dyDescent="0.35">
      <c r="A298" t="s">
        <v>20</v>
      </c>
      <c r="B298">
        <v>127</v>
      </c>
      <c r="D298" t="s">
        <v>14</v>
      </c>
      <c r="E298">
        <v>1068</v>
      </c>
    </row>
    <row r="299" spans="1:5" x14ac:dyDescent="0.35">
      <c r="A299" t="s">
        <v>20</v>
      </c>
      <c r="B299">
        <v>115</v>
      </c>
      <c r="D299" t="s">
        <v>14</v>
      </c>
      <c r="E299">
        <v>1072</v>
      </c>
    </row>
    <row r="300" spans="1:5" x14ac:dyDescent="0.35">
      <c r="A300" t="s">
        <v>20</v>
      </c>
      <c r="B300">
        <v>140</v>
      </c>
      <c r="D300" t="s">
        <v>14</v>
      </c>
      <c r="E300">
        <v>1120</v>
      </c>
    </row>
    <row r="301" spans="1:5" x14ac:dyDescent="0.35">
      <c r="A301" t="s">
        <v>20</v>
      </c>
      <c r="B301">
        <v>195</v>
      </c>
      <c r="D301" t="s">
        <v>14</v>
      </c>
      <c r="E301">
        <v>1121</v>
      </c>
    </row>
    <row r="302" spans="1:5" x14ac:dyDescent="0.35">
      <c r="A302" t="s">
        <v>20</v>
      </c>
      <c r="B302">
        <v>85</v>
      </c>
      <c r="D302" t="s">
        <v>14</v>
      </c>
      <c r="E302">
        <v>1130</v>
      </c>
    </row>
    <row r="303" spans="1:5" x14ac:dyDescent="0.35">
      <c r="A303" t="s">
        <v>20</v>
      </c>
      <c r="B303">
        <v>137</v>
      </c>
      <c r="D303" t="s">
        <v>14</v>
      </c>
      <c r="E303">
        <v>1181</v>
      </c>
    </row>
    <row r="304" spans="1:5" x14ac:dyDescent="0.35">
      <c r="A304" t="s">
        <v>20</v>
      </c>
      <c r="B304">
        <v>83</v>
      </c>
      <c r="D304" t="s">
        <v>14</v>
      </c>
      <c r="E304">
        <v>1194</v>
      </c>
    </row>
    <row r="305" spans="1:5" x14ac:dyDescent="0.35">
      <c r="A305" t="s">
        <v>20</v>
      </c>
      <c r="B305">
        <v>168</v>
      </c>
      <c r="D305" t="s">
        <v>14</v>
      </c>
      <c r="E305">
        <v>1198</v>
      </c>
    </row>
    <row r="306" spans="1:5" x14ac:dyDescent="0.35">
      <c r="A306" t="s">
        <v>20</v>
      </c>
      <c r="B306">
        <v>68</v>
      </c>
      <c r="D306" t="s">
        <v>14</v>
      </c>
      <c r="E306">
        <v>1220</v>
      </c>
    </row>
    <row r="307" spans="1:5" x14ac:dyDescent="0.35">
      <c r="A307" t="s">
        <v>20</v>
      </c>
      <c r="B307">
        <v>246</v>
      </c>
      <c r="D307" t="s">
        <v>14</v>
      </c>
      <c r="E307">
        <v>1221</v>
      </c>
    </row>
    <row r="308" spans="1:5" x14ac:dyDescent="0.35">
      <c r="A308" t="s">
        <v>20</v>
      </c>
      <c r="B308">
        <v>214</v>
      </c>
      <c r="D308" t="s">
        <v>14</v>
      </c>
      <c r="E308">
        <v>1225</v>
      </c>
    </row>
    <row r="309" spans="1:5" x14ac:dyDescent="0.35">
      <c r="A309" t="s">
        <v>20</v>
      </c>
      <c r="B309">
        <v>237</v>
      </c>
      <c r="D309" t="s">
        <v>14</v>
      </c>
      <c r="E309">
        <v>1229</v>
      </c>
    </row>
    <row r="310" spans="1:5" x14ac:dyDescent="0.35">
      <c r="A310" t="s">
        <v>20</v>
      </c>
      <c r="B310">
        <v>116</v>
      </c>
      <c r="D310" t="s">
        <v>14</v>
      </c>
      <c r="E310">
        <v>1257</v>
      </c>
    </row>
    <row r="311" spans="1:5" x14ac:dyDescent="0.35">
      <c r="A311" t="s">
        <v>20</v>
      </c>
      <c r="B311">
        <v>148</v>
      </c>
      <c r="D311" t="s">
        <v>14</v>
      </c>
      <c r="E311">
        <v>1258</v>
      </c>
    </row>
    <row r="312" spans="1:5" x14ac:dyDescent="0.35">
      <c r="A312" t="s">
        <v>20</v>
      </c>
      <c r="B312">
        <v>199</v>
      </c>
      <c r="D312" t="s">
        <v>14</v>
      </c>
      <c r="E312">
        <v>1274</v>
      </c>
    </row>
    <row r="313" spans="1:5" x14ac:dyDescent="0.35">
      <c r="A313" t="s">
        <v>20</v>
      </c>
      <c r="B313">
        <v>156</v>
      </c>
      <c r="D313" t="s">
        <v>14</v>
      </c>
      <c r="E313">
        <v>1296</v>
      </c>
    </row>
    <row r="314" spans="1:5" x14ac:dyDescent="0.35">
      <c r="A314" t="s">
        <v>20</v>
      </c>
      <c r="B314">
        <v>97</v>
      </c>
      <c r="D314" t="s">
        <v>14</v>
      </c>
      <c r="E314">
        <v>1335</v>
      </c>
    </row>
    <row r="315" spans="1:5" x14ac:dyDescent="0.35">
      <c r="A315" t="s">
        <v>20</v>
      </c>
      <c r="B315">
        <v>164</v>
      </c>
      <c r="D315" t="s">
        <v>14</v>
      </c>
      <c r="E315">
        <v>1368</v>
      </c>
    </row>
    <row r="316" spans="1:5" x14ac:dyDescent="0.35">
      <c r="A316" t="s">
        <v>20</v>
      </c>
      <c r="B316">
        <v>131</v>
      </c>
      <c r="D316" t="s">
        <v>14</v>
      </c>
      <c r="E316">
        <v>1439</v>
      </c>
    </row>
    <row r="317" spans="1:5" x14ac:dyDescent="0.35">
      <c r="A317" t="s">
        <v>20</v>
      </c>
      <c r="B317">
        <v>50</v>
      </c>
      <c r="D317" t="s">
        <v>14</v>
      </c>
      <c r="E317">
        <v>1467</v>
      </c>
    </row>
    <row r="318" spans="1:5" x14ac:dyDescent="0.35">
      <c r="A318" t="s">
        <v>20</v>
      </c>
      <c r="B318">
        <v>81</v>
      </c>
      <c r="D318" t="s">
        <v>14</v>
      </c>
      <c r="E318">
        <v>1467</v>
      </c>
    </row>
    <row r="319" spans="1:5" x14ac:dyDescent="0.35">
      <c r="A319" t="s">
        <v>20</v>
      </c>
      <c r="B319">
        <v>65</v>
      </c>
      <c r="D319" t="s">
        <v>14</v>
      </c>
      <c r="E319">
        <v>1482</v>
      </c>
    </row>
    <row r="320" spans="1:5" x14ac:dyDescent="0.35">
      <c r="A320" t="s">
        <v>20</v>
      </c>
      <c r="B320">
        <v>142</v>
      </c>
      <c r="D320" t="s">
        <v>14</v>
      </c>
      <c r="E320">
        <v>1538</v>
      </c>
    </row>
    <row r="321" spans="1:5" x14ac:dyDescent="0.35">
      <c r="A321" t="s">
        <v>20</v>
      </c>
      <c r="B321">
        <v>194</v>
      </c>
      <c r="D321" t="s">
        <v>14</v>
      </c>
      <c r="E321">
        <v>1596</v>
      </c>
    </row>
    <row r="322" spans="1:5" x14ac:dyDescent="0.35">
      <c r="A322" t="s">
        <v>20</v>
      </c>
      <c r="B322">
        <v>128</v>
      </c>
      <c r="D322" t="s">
        <v>14</v>
      </c>
      <c r="E322">
        <v>1608</v>
      </c>
    </row>
    <row r="323" spans="1:5" x14ac:dyDescent="0.35">
      <c r="A323" t="s">
        <v>20</v>
      </c>
      <c r="B323">
        <v>92</v>
      </c>
      <c r="D323" t="s">
        <v>14</v>
      </c>
      <c r="E323">
        <v>1625</v>
      </c>
    </row>
    <row r="324" spans="1:5" x14ac:dyDescent="0.35">
      <c r="A324" t="s">
        <v>20</v>
      </c>
      <c r="B324">
        <v>189</v>
      </c>
      <c r="D324" t="s">
        <v>14</v>
      </c>
      <c r="E324">
        <v>1657</v>
      </c>
    </row>
    <row r="325" spans="1:5" x14ac:dyDescent="0.35">
      <c r="A325" t="s">
        <v>20</v>
      </c>
      <c r="B325">
        <v>56</v>
      </c>
      <c r="D325" t="s">
        <v>14</v>
      </c>
      <c r="E325">
        <v>1684</v>
      </c>
    </row>
    <row r="326" spans="1:5" x14ac:dyDescent="0.35">
      <c r="A326" t="s">
        <v>20</v>
      </c>
      <c r="B326">
        <v>270</v>
      </c>
      <c r="D326" t="s">
        <v>14</v>
      </c>
      <c r="E326">
        <v>1691</v>
      </c>
    </row>
    <row r="327" spans="1:5" x14ac:dyDescent="0.35">
      <c r="A327" t="s">
        <v>20</v>
      </c>
      <c r="B327">
        <v>190</v>
      </c>
      <c r="D327" t="s">
        <v>14</v>
      </c>
      <c r="E327">
        <v>1748</v>
      </c>
    </row>
    <row r="328" spans="1:5" x14ac:dyDescent="0.35">
      <c r="A328" t="s">
        <v>20</v>
      </c>
      <c r="B328">
        <v>222</v>
      </c>
      <c r="D328" t="s">
        <v>14</v>
      </c>
      <c r="E328">
        <v>1758</v>
      </c>
    </row>
    <row r="329" spans="1:5" x14ac:dyDescent="0.35">
      <c r="A329" t="s">
        <v>20</v>
      </c>
      <c r="B329">
        <v>155</v>
      </c>
      <c r="D329" t="s">
        <v>14</v>
      </c>
      <c r="E329">
        <v>1784</v>
      </c>
    </row>
    <row r="330" spans="1:5" x14ac:dyDescent="0.35">
      <c r="A330" t="s">
        <v>20</v>
      </c>
      <c r="B330">
        <v>159</v>
      </c>
      <c r="D330" t="s">
        <v>14</v>
      </c>
      <c r="E330">
        <v>1790</v>
      </c>
    </row>
    <row r="331" spans="1:5" x14ac:dyDescent="0.35">
      <c r="A331" t="s">
        <v>20</v>
      </c>
      <c r="B331">
        <v>147</v>
      </c>
      <c r="D331" t="s">
        <v>14</v>
      </c>
      <c r="E331">
        <v>1796</v>
      </c>
    </row>
    <row r="332" spans="1:5" x14ac:dyDescent="0.35">
      <c r="A332" t="s">
        <v>20</v>
      </c>
      <c r="B332">
        <v>241</v>
      </c>
      <c r="D332" t="s">
        <v>14</v>
      </c>
      <c r="E332">
        <v>1825</v>
      </c>
    </row>
    <row r="333" spans="1:5" x14ac:dyDescent="0.35">
      <c r="A333" t="s">
        <v>20</v>
      </c>
      <c r="B333">
        <v>239</v>
      </c>
      <c r="D333" t="s">
        <v>14</v>
      </c>
      <c r="E333">
        <v>1886</v>
      </c>
    </row>
    <row r="334" spans="1:5" x14ac:dyDescent="0.35">
      <c r="A334" t="s">
        <v>20</v>
      </c>
      <c r="B334">
        <v>106</v>
      </c>
      <c r="D334" t="s">
        <v>14</v>
      </c>
      <c r="E334">
        <v>1910</v>
      </c>
    </row>
    <row r="335" spans="1:5" x14ac:dyDescent="0.35">
      <c r="A335" t="s">
        <v>20</v>
      </c>
      <c r="B335">
        <v>154</v>
      </c>
      <c r="D335" t="s">
        <v>14</v>
      </c>
      <c r="E335">
        <v>1979</v>
      </c>
    </row>
    <row r="336" spans="1:5" x14ac:dyDescent="0.35">
      <c r="A336" t="s">
        <v>20</v>
      </c>
      <c r="B336">
        <v>132</v>
      </c>
      <c r="D336" t="s">
        <v>14</v>
      </c>
      <c r="E336">
        <v>1999</v>
      </c>
    </row>
    <row r="337" spans="1:5" x14ac:dyDescent="0.35">
      <c r="A337" t="s">
        <v>20</v>
      </c>
      <c r="B337">
        <v>193</v>
      </c>
      <c r="D337" t="s">
        <v>14</v>
      </c>
      <c r="E337">
        <v>2025</v>
      </c>
    </row>
    <row r="338" spans="1:5" x14ac:dyDescent="0.35">
      <c r="A338" t="s">
        <v>20</v>
      </c>
      <c r="B338">
        <v>101</v>
      </c>
      <c r="D338" t="s">
        <v>14</v>
      </c>
      <c r="E338">
        <v>2062</v>
      </c>
    </row>
    <row r="339" spans="1:5" x14ac:dyDescent="0.35">
      <c r="A339" t="s">
        <v>20</v>
      </c>
      <c r="B339">
        <v>144</v>
      </c>
      <c r="D339" t="s">
        <v>14</v>
      </c>
      <c r="E339">
        <v>2072</v>
      </c>
    </row>
    <row r="340" spans="1:5" x14ac:dyDescent="0.35">
      <c r="A340" t="s">
        <v>20</v>
      </c>
      <c r="B340">
        <v>218</v>
      </c>
      <c r="D340" t="s">
        <v>14</v>
      </c>
      <c r="E340">
        <v>2108</v>
      </c>
    </row>
    <row r="341" spans="1:5" x14ac:dyDescent="0.35">
      <c r="A341" t="s">
        <v>20</v>
      </c>
      <c r="B341">
        <v>123</v>
      </c>
      <c r="D341" t="s">
        <v>14</v>
      </c>
      <c r="E341">
        <v>2176</v>
      </c>
    </row>
    <row r="342" spans="1:5" x14ac:dyDescent="0.35">
      <c r="A342" t="s">
        <v>20</v>
      </c>
      <c r="B342">
        <v>94</v>
      </c>
      <c r="D342" t="s">
        <v>14</v>
      </c>
      <c r="E342">
        <v>2179</v>
      </c>
    </row>
    <row r="343" spans="1:5" x14ac:dyDescent="0.35">
      <c r="A343" t="s">
        <v>20</v>
      </c>
      <c r="B343">
        <v>203</v>
      </c>
      <c r="D343" t="s">
        <v>14</v>
      </c>
      <c r="E343">
        <v>2201</v>
      </c>
    </row>
    <row r="344" spans="1:5" x14ac:dyDescent="0.35">
      <c r="A344" t="s">
        <v>20</v>
      </c>
      <c r="B344">
        <v>53</v>
      </c>
      <c r="D344" t="s">
        <v>14</v>
      </c>
      <c r="E344">
        <v>2253</v>
      </c>
    </row>
    <row r="345" spans="1:5" x14ac:dyDescent="0.35">
      <c r="A345" t="s">
        <v>20</v>
      </c>
      <c r="B345">
        <v>48</v>
      </c>
      <c r="D345" t="s">
        <v>14</v>
      </c>
      <c r="E345">
        <v>2307</v>
      </c>
    </row>
    <row r="346" spans="1:5" x14ac:dyDescent="0.35">
      <c r="A346" t="s">
        <v>20</v>
      </c>
      <c r="B346">
        <v>113</v>
      </c>
      <c r="D346" t="s">
        <v>14</v>
      </c>
      <c r="E346">
        <v>2468</v>
      </c>
    </row>
    <row r="347" spans="1:5" x14ac:dyDescent="0.35">
      <c r="A347" t="s">
        <v>20</v>
      </c>
      <c r="B347">
        <v>172</v>
      </c>
      <c r="D347" t="s">
        <v>14</v>
      </c>
      <c r="E347">
        <v>2604</v>
      </c>
    </row>
    <row r="348" spans="1:5" x14ac:dyDescent="0.35">
      <c r="A348" t="s">
        <v>20</v>
      </c>
      <c r="B348">
        <v>157</v>
      </c>
      <c r="D348" t="s">
        <v>14</v>
      </c>
      <c r="E348">
        <v>2690</v>
      </c>
    </row>
    <row r="349" spans="1:5" x14ac:dyDescent="0.35">
      <c r="A349" t="s">
        <v>20</v>
      </c>
      <c r="B349">
        <v>157</v>
      </c>
      <c r="D349" t="s">
        <v>14</v>
      </c>
      <c r="E349">
        <v>2779</v>
      </c>
    </row>
    <row r="350" spans="1:5" x14ac:dyDescent="0.35">
      <c r="A350" t="s">
        <v>20</v>
      </c>
      <c r="B350">
        <v>179</v>
      </c>
      <c r="D350" t="s">
        <v>14</v>
      </c>
      <c r="E350">
        <v>2915</v>
      </c>
    </row>
    <row r="351" spans="1:5" x14ac:dyDescent="0.35">
      <c r="A351" t="s">
        <v>20</v>
      </c>
      <c r="B351">
        <v>175</v>
      </c>
      <c r="D351" t="s">
        <v>14</v>
      </c>
      <c r="E351">
        <v>2928</v>
      </c>
    </row>
    <row r="352" spans="1:5" x14ac:dyDescent="0.35">
      <c r="A352" t="s">
        <v>20</v>
      </c>
      <c r="B352">
        <v>187</v>
      </c>
      <c r="D352" t="s">
        <v>14</v>
      </c>
      <c r="E352">
        <v>2955</v>
      </c>
    </row>
    <row r="353" spans="1:5" x14ac:dyDescent="0.35">
      <c r="A353" t="s">
        <v>20</v>
      </c>
      <c r="B353">
        <v>130</v>
      </c>
      <c r="D353" t="s">
        <v>14</v>
      </c>
      <c r="E353">
        <v>3015</v>
      </c>
    </row>
    <row r="354" spans="1:5" x14ac:dyDescent="0.35">
      <c r="A354" t="s">
        <v>20</v>
      </c>
      <c r="B354">
        <v>100</v>
      </c>
      <c r="D354" t="s">
        <v>14</v>
      </c>
      <c r="E354">
        <v>3182</v>
      </c>
    </row>
    <row r="355" spans="1:5" x14ac:dyDescent="0.35">
      <c r="A355" t="s">
        <v>20</v>
      </c>
      <c r="B355">
        <v>72</v>
      </c>
      <c r="D355" t="s">
        <v>14</v>
      </c>
      <c r="E355">
        <v>3304</v>
      </c>
    </row>
    <row r="356" spans="1:5" x14ac:dyDescent="0.35">
      <c r="A356" t="s">
        <v>20</v>
      </c>
      <c r="B356">
        <v>76</v>
      </c>
      <c r="D356" t="s">
        <v>14</v>
      </c>
      <c r="E356">
        <v>3387</v>
      </c>
    </row>
    <row r="357" spans="1:5" x14ac:dyDescent="0.35">
      <c r="A357" t="s">
        <v>20</v>
      </c>
      <c r="B357">
        <v>202</v>
      </c>
      <c r="D357" t="s">
        <v>14</v>
      </c>
      <c r="E357">
        <v>3410</v>
      </c>
    </row>
    <row r="358" spans="1:5" x14ac:dyDescent="0.35">
      <c r="A358" t="s">
        <v>20</v>
      </c>
      <c r="B358">
        <v>121</v>
      </c>
      <c r="D358" t="s">
        <v>14</v>
      </c>
      <c r="E358">
        <v>3483</v>
      </c>
    </row>
    <row r="359" spans="1:5" x14ac:dyDescent="0.35">
      <c r="A359" t="s">
        <v>20</v>
      </c>
      <c r="B359">
        <v>180</v>
      </c>
      <c r="D359" t="s">
        <v>14</v>
      </c>
      <c r="E359">
        <v>3868</v>
      </c>
    </row>
    <row r="360" spans="1:5" x14ac:dyDescent="0.35">
      <c r="A360" t="s">
        <v>20</v>
      </c>
      <c r="B360">
        <v>307</v>
      </c>
      <c r="D360" t="s">
        <v>14</v>
      </c>
      <c r="E360">
        <v>4405</v>
      </c>
    </row>
    <row r="361" spans="1:5" x14ac:dyDescent="0.35">
      <c r="A361" t="s">
        <v>20</v>
      </c>
      <c r="B361">
        <v>186</v>
      </c>
      <c r="D361" t="s">
        <v>14</v>
      </c>
      <c r="E361">
        <v>4428</v>
      </c>
    </row>
    <row r="362" spans="1:5" x14ac:dyDescent="0.35">
      <c r="A362" t="s">
        <v>20</v>
      </c>
      <c r="B362">
        <v>176</v>
      </c>
      <c r="D362" t="s">
        <v>14</v>
      </c>
      <c r="E362">
        <v>4697</v>
      </c>
    </row>
    <row r="363" spans="1:5" x14ac:dyDescent="0.35">
      <c r="A363" t="s">
        <v>20</v>
      </c>
      <c r="B363">
        <v>131</v>
      </c>
      <c r="D363" t="s">
        <v>14</v>
      </c>
      <c r="E363">
        <v>5497</v>
      </c>
    </row>
    <row r="364" spans="1:5" x14ac:dyDescent="0.35">
      <c r="A364" t="s">
        <v>20</v>
      </c>
      <c r="B364">
        <v>82</v>
      </c>
      <c r="D364" t="s">
        <v>14</v>
      </c>
      <c r="E364">
        <v>5681</v>
      </c>
    </row>
    <row r="365" spans="1:5" x14ac:dyDescent="0.35">
      <c r="A365" t="s">
        <v>20</v>
      </c>
      <c r="B365">
        <v>154</v>
      </c>
      <c r="D365" t="s">
        <v>14</v>
      </c>
      <c r="E365">
        <v>6080</v>
      </c>
    </row>
    <row r="366" spans="1:5" x14ac:dyDescent="0.35">
      <c r="A366" t="s">
        <v>20</v>
      </c>
      <c r="B366">
        <v>336</v>
      </c>
    </row>
    <row r="367" spans="1:5" x14ac:dyDescent="0.35">
      <c r="A367" t="s">
        <v>20</v>
      </c>
      <c r="B367">
        <v>337</v>
      </c>
    </row>
    <row r="368" spans="1:5" x14ac:dyDescent="0.35">
      <c r="A368" t="s">
        <v>20</v>
      </c>
      <c r="B368">
        <v>340</v>
      </c>
    </row>
    <row r="369" spans="1:2" x14ac:dyDescent="0.35">
      <c r="A369" t="s">
        <v>20</v>
      </c>
      <c r="B369">
        <v>361</v>
      </c>
    </row>
    <row r="370" spans="1:2" x14ac:dyDescent="0.35">
      <c r="A370" t="s">
        <v>20</v>
      </c>
      <c r="B370">
        <v>363</v>
      </c>
    </row>
    <row r="371" spans="1:2" x14ac:dyDescent="0.35">
      <c r="A371" t="s">
        <v>20</v>
      </c>
      <c r="B371">
        <v>366</v>
      </c>
    </row>
    <row r="372" spans="1:2" x14ac:dyDescent="0.35">
      <c r="A372" t="s">
        <v>20</v>
      </c>
      <c r="B372">
        <v>369</v>
      </c>
    </row>
    <row r="373" spans="1:2" x14ac:dyDescent="0.35">
      <c r="A373" t="s">
        <v>20</v>
      </c>
      <c r="B373">
        <v>374</v>
      </c>
    </row>
    <row r="374" spans="1:2" x14ac:dyDescent="0.35">
      <c r="A374" t="s">
        <v>20</v>
      </c>
      <c r="B374">
        <v>375</v>
      </c>
    </row>
    <row r="375" spans="1:2" x14ac:dyDescent="0.35">
      <c r="A375" t="s">
        <v>20</v>
      </c>
      <c r="B375">
        <v>381</v>
      </c>
    </row>
    <row r="376" spans="1:2" x14ac:dyDescent="0.35">
      <c r="A376" t="s">
        <v>20</v>
      </c>
      <c r="B376">
        <v>381</v>
      </c>
    </row>
    <row r="377" spans="1:2" x14ac:dyDescent="0.35">
      <c r="A377" t="s">
        <v>20</v>
      </c>
      <c r="B377">
        <v>393</v>
      </c>
    </row>
    <row r="378" spans="1:2" x14ac:dyDescent="0.35">
      <c r="A378" t="s">
        <v>20</v>
      </c>
      <c r="B378">
        <v>397</v>
      </c>
    </row>
    <row r="379" spans="1:2" x14ac:dyDescent="0.35">
      <c r="A379" t="s">
        <v>20</v>
      </c>
      <c r="B379">
        <v>409</v>
      </c>
    </row>
    <row r="380" spans="1:2" x14ac:dyDescent="0.35">
      <c r="A380" t="s">
        <v>20</v>
      </c>
      <c r="B380">
        <v>411</v>
      </c>
    </row>
    <row r="381" spans="1:2" x14ac:dyDescent="0.35">
      <c r="A381" t="s">
        <v>20</v>
      </c>
      <c r="B381">
        <v>419</v>
      </c>
    </row>
    <row r="382" spans="1:2" x14ac:dyDescent="0.35">
      <c r="A382" t="s">
        <v>20</v>
      </c>
      <c r="B382">
        <v>432</v>
      </c>
    </row>
    <row r="383" spans="1:2" x14ac:dyDescent="0.35">
      <c r="A383" t="s">
        <v>20</v>
      </c>
      <c r="B383">
        <v>452</v>
      </c>
    </row>
    <row r="384" spans="1:2" x14ac:dyDescent="0.35">
      <c r="A384" t="s">
        <v>20</v>
      </c>
      <c r="B384">
        <v>454</v>
      </c>
    </row>
    <row r="385" spans="1:2" x14ac:dyDescent="0.35">
      <c r="A385" t="s">
        <v>20</v>
      </c>
      <c r="B385">
        <v>460</v>
      </c>
    </row>
    <row r="386" spans="1:2" x14ac:dyDescent="0.35">
      <c r="A386" t="s">
        <v>20</v>
      </c>
      <c r="B386">
        <v>462</v>
      </c>
    </row>
    <row r="387" spans="1:2" x14ac:dyDescent="0.35">
      <c r="A387" t="s">
        <v>20</v>
      </c>
      <c r="B387">
        <v>470</v>
      </c>
    </row>
    <row r="388" spans="1:2" x14ac:dyDescent="0.35">
      <c r="A388" t="s">
        <v>20</v>
      </c>
      <c r="B388">
        <v>480</v>
      </c>
    </row>
    <row r="389" spans="1:2" x14ac:dyDescent="0.35">
      <c r="A389" t="s">
        <v>20</v>
      </c>
      <c r="B389">
        <v>484</v>
      </c>
    </row>
    <row r="390" spans="1:2" x14ac:dyDescent="0.35">
      <c r="A390" t="s">
        <v>20</v>
      </c>
      <c r="B390">
        <v>498</v>
      </c>
    </row>
    <row r="391" spans="1:2" x14ac:dyDescent="0.35">
      <c r="A391" t="s">
        <v>20</v>
      </c>
      <c r="B391">
        <v>524</v>
      </c>
    </row>
    <row r="392" spans="1:2" x14ac:dyDescent="0.35">
      <c r="A392" t="s">
        <v>20</v>
      </c>
      <c r="B392">
        <v>533</v>
      </c>
    </row>
    <row r="393" spans="1:2" x14ac:dyDescent="0.35">
      <c r="A393" t="s">
        <v>20</v>
      </c>
      <c r="B393">
        <v>536</v>
      </c>
    </row>
    <row r="394" spans="1:2" x14ac:dyDescent="0.35">
      <c r="A394" t="s">
        <v>20</v>
      </c>
      <c r="B394">
        <v>546</v>
      </c>
    </row>
    <row r="395" spans="1:2" x14ac:dyDescent="0.35">
      <c r="A395" t="s">
        <v>20</v>
      </c>
      <c r="B395">
        <v>554</v>
      </c>
    </row>
    <row r="396" spans="1:2" x14ac:dyDescent="0.35">
      <c r="A396" t="s">
        <v>20</v>
      </c>
      <c r="B396">
        <v>555</v>
      </c>
    </row>
    <row r="397" spans="1:2" x14ac:dyDescent="0.35">
      <c r="A397" t="s">
        <v>20</v>
      </c>
      <c r="B397">
        <v>589</v>
      </c>
    </row>
    <row r="398" spans="1:2" x14ac:dyDescent="0.35">
      <c r="A398" t="s">
        <v>20</v>
      </c>
      <c r="B398">
        <v>645</v>
      </c>
    </row>
    <row r="399" spans="1:2" x14ac:dyDescent="0.35">
      <c r="A399" t="s">
        <v>20</v>
      </c>
      <c r="B399">
        <v>659</v>
      </c>
    </row>
    <row r="400" spans="1:2" x14ac:dyDescent="0.35">
      <c r="A400" t="s">
        <v>20</v>
      </c>
      <c r="B400">
        <v>676</v>
      </c>
    </row>
    <row r="401" spans="1:2" x14ac:dyDescent="0.35">
      <c r="A401" t="s">
        <v>20</v>
      </c>
      <c r="B401">
        <v>723</v>
      </c>
    </row>
    <row r="402" spans="1:2" x14ac:dyDescent="0.35">
      <c r="A402" t="s">
        <v>20</v>
      </c>
      <c r="B402">
        <v>762</v>
      </c>
    </row>
    <row r="403" spans="1:2" x14ac:dyDescent="0.35">
      <c r="A403" t="s">
        <v>20</v>
      </c>
      <c r="B403">
        <v>768</v>
      </c>
    </row>
    <row r="404" spans="1:2" x14ac:dyDescent="0.35">
      <c r="A404" t="s">
        <v>20</v>
      </c>
      <c r="B404">
        <v>820</v>
      </c>
    </row>
    <row r="405" spans="1:2" x14ac:dyDescent="0.35">
      <c r="A405" t="s">
        <v>20</v>
      </c>
      <c r="B405">
        <v>890</v>
      </c>
    </row>
    <row r="406" spans="1:2" x14ac:dyDescent="0.35">
      <c r="A406" t="s">
        <v>20</v>
      </c>
      <c r="B406">
        <v>903</v>
      </c>
    </row>
    <row r="407" spans="1:2" x14ac:dyDescent="0.35">
      <c r="A407" t="s">
        <v>20</v>
      </c>
      <c r="B407">
        <v>909</v>
      </c>
    </row>
    <row r="408" spans="1:2" x14ac:dyDescent="0.35">
      <c r="A408" t="s">
        <v>20</v>
      </c>
      <c r="B408">
        <v>943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1015</v>
      </c>
    </row>
    <row r="411" spans="1:2" x14ac:dyDescent="0.35">
      <c r="A411" t="s">
        <v>20</v>
      </c>
      <c r="B411">
        <v>1022</v>
      </c>
    </row>
    <row r="412" spans="1:2" x14ac:dyDescent="0.35">
      <c r="A412" t="s">
        <v>20</v>
      </c>
      <c r="B412">
        <v>1052</v>
      </c>
    </row>
    <row r="413" spans="1:2" x14ac:dyDescent="0.35">
      <c r="A413" t="s">
        <v>20</v>
      </c>
      <c r="B413">
        <v>1071</v>
      </c>
    </row>
    <row r="414" spans="1:2" x14ac:dyDescent="0.35">
      <c r="A414" t="s">
        <v>20</v>
      </c>
      <c r="B414">
        <v>1071</v>
      </c>
    </row>
    <row r="415" spans="1:2" x14ac:dyDescent="0.35">
      <c r="A415" t="s">
        <v>20</v>
      </c>
      <c r="B415">
        <v>1073</v>
      </c>
    </row>
    <row r="416" spans="1:2" x14ac:dyDescent="0.35">
      <c r="A416" t="s">
        <v>20</v>
      </c>
      <c r="B416">
        <v>1095</v>
      </c>
    </row>
    <row r="417" spans="1:2" x14ac:dyDescent="0.35">
      <c r="A417" t="s">
        <v>20</v>
      </c>
      <c r="B417">
        <v>1101</v>
      </c>
    </row>
    <row r="418" spans="1:2" x14ac:dyDescent="0.35">
      <c r="A418" t="s">
        <v>20</v>
      </c>
      <c r="B418">
        <v>1113</v>
      </c>
    </row>
    <row r="419" spans="1:2" x14ac:dyDescent="0.35">
      <c r="A419" t="s">
        <v>20</v>
      </c>
      <c r="B419">
        <v>1137</v>
      </c>
    </row>
    <row r="420" spans="1:2" x14ac:dyDescent="0.35">
      <c r="A420" t="s">
        <v>20</v>
      </c>
      <c r="B420">
        <v>1140</v>
      </c>
    </row>
    <row r="421" spans="1:2" x14ac:dyDescent="0.35">
      <c r="A421" t="s">
        <v>20</v>
      </c>
      <c r="B421">
        <v>1152</v>
      </c>
    </row>
    <row r="422" spans="1:2" x14ac:dyDescent="0.35">
      <c r="A422" t="s">
        <v>20</v>
      </c>
      <c r="B422">
        <v>1170</v>
      </c>
    </row>
    <row r="423" spans="1:2" x14ac:dyDescent="0.35">
      <c r="A423" t="s">
        <v>20</v>
      </c>
      <c r="B423">
        <v>1249</v>
      </c>
    </row>
    <row r="424" spans="1:2" x14ac:dyDescent="0.35">
      <c r="A424" t="s">
        <v>20</v>
      </c>
      <c r="B424">
        <v>1267</v>
      </c>
    </row>
    <row r="425" spans="1:2" x14ac:dyDescent="0.35">
      <c r="A425" t="s">
        <v>20</v>
      </c>
      <c r="B425">
        <v>1280</v>
      </c>
    </row>
    <row r="426" spans="1:2" x14ac:dyDescent="0.35">
      <c r="A426" t="s">
        <v>20</v>
      </c>
      <c r="B426">
        <v>1297</v>
      </c>
    </row>
    <row r="427" spans="1:2" x14ac:dyDescent="0.35">
      <c r="A427" t="s">
        <v>20</v>
      </c>
      <c r="B427">
        <v>1345</v>
      </c>
    </row>
    <row r="428" spans="1:2" x14ac:dyDescent="0.35">
      <c r="A428" t="s">
        <v>20</v>
      </c>
      <c r="B428">
        <v>1354</v>
      </c>
    </row>
    <row r="429" spans="1:2" x14ac:dyDescent="0.35">
      <c r="A429" t="s">
        <v>20</v>
      </c>
      <c r="B429">
        <v>1385</v>
      </c>
    </row>
    <row r="430" spans="1:2" x14ac:dyDescent="0.35">
      <c r="A430" t="s">
        <v>20</v>
      </c>
      <c r="B430">
        <v>1396</v>
      </c>
    </row>
    <row r="431" spans="1:2" x14ac:dyDescent="0.35">
      <c r="A431" t="s">
        <v>20</v>
      </c>
      <c r="B431">
        <v>1396</v>
      </c>
    </row>
    <row r="432" spans="1:2" x14ac:dyDescent="0.35">
      <c r="A432" t="s">
        <v>20</v>
      </c>
      <c r="B432">
        <v>1425</v>
      </c>
    </row>
    <row r="433" spans="1:2" x14ac:dyDescent="0.35">
      <c r="A433" t="s">
        <v>20</v>
      </c>
      <c r="B433">
        <v>1442</v>
      </c>
    </row>
    <row r="434" spans="1:2" x14ac:dyDescent="0.35">
      <c r="A434" t="s">
        <v>20</v>
      </c>
      <c r="B434">
        <v>1460</v>
      </c>
    </row>
    <row r="435" spans="1:2" x14ac:dyDescent="0.35">
      <c r="A435" t="s">
        <v>20</v>
      </c>
      <c r="B435">
        <v>1467</v>
      </c>
    </row>
    <row r="436" spans="1:2" x14ac:dyDescent="0.35">
      <c r="A436" t="s">
        <v>20</v>
      </c>
      <c r="B436">
        <v>1470</v>
      </c>
    </row>
    <row r="437" spans="1:2" x14ac:dyDescent="0.35">
      <c r="A437" t="s">
        <v>20</v>
      </c>
      <c r="B437">
        <v>1518</v>
      </c>
    </row>
    <row r="438" spans="1:2" x14ac:dyDescent="0.35">
      <c r="A438" t="s">
        <v>20</v>
      </c>
      <c r="B438">
        <v>1539</v>
      </c>
    </row>
    <row r="439" spans="1:2" x14ac:dyDescent="0.35">
      <c r="A439" t="s">
        <v>20</v>
      </c>
      <c r="B439">
        <v>1548</v>
      </c>
    </row>
    <row r="440" spans="1:2" x14ac:dyDescent="0.35">
      <c r="A440" t="s">
        <v>20</v>
      </c>
      <c r="B440">
        <v>1559</v>
      </c>
    </row>
    <row r="441" spans="1:2" x14ac:dyDescent="0.35">
      <c r="A441" t="s">
        <v>20</v>
      </c>
      <c r="B441">
        <v>1561</v>
      </c>
    </row>
    <row r="442" spans="1:2" x14ac:dyDescent="0.35">
      <c r="A442" t="s">
        <v>20</v>
      </c>
      <c r="B442">
        <v>1572</v>
      </c>
    </row>
    <row r="443" spans="1:2" x14ac:dyDescent="0.35">
      <c r="A443" t="s">
        <v>20</v>
      </c>
      <c r="B443">
        <v>1573</v>
      </c>
    </row>
    <row r="444" spans="1:2" x14ac:dyDescent="0.35">
      <c r="A444" t="s">
        <v>20</v>
      </c>
      <c r="B444">
        <v>1600</v>
      </c>
    </row>
    <row r="445" spans="1:2" x14ac:dyDescent="0.35">
      <c r="A445" t="s">
        <v>20</v>
      </c>
      <c r="B445">
        <v>1604</v>
      </c>
    </row>
    <row r="446" spans="1:2" x14ac:dyDescent="0.35">
      <c r="A446" t="s">
        <v>20</v>
      </c>
      <c r="B446">
        <v>1605</v>
      </c>
    </row>
    <row r="447" spans="1:2" x14ac:dyDescent="0.35">
      <c r="A447" t="s">
        <v>20</v>
      </c>
      <c r="B447">
        <v>1606</v>
      </c>
    </row>
    <row r="448" spans="1:2" x14ac:dyDescent="0.35">
      <c r="A448" t="s">
        <v>20</v>
      </c>
      <c r="B448">
        <v>1613</v>
      </c>
    </row>
    <row r="449" spans="1:2" x14ac:dyDescent="0.35">
      <c r="A449" t="s">
        <v>20</v>
      </c>
      <c r="B449">
        <v>1621</v>
      </c>
    </row>
    <row r="450" spans="1:2" x14ac:dyDescent="0.35">
      <c r="A450" t="s">
        <v>20</v>
      </c>
      <c r="B450">
        <v>1629</v>
      </c>
    </row>
    <row r="451" spans="1:2" x14ac:dyDescent="0.35">
      <c r="A451" t="s">
        <v>20</v>
      </c>
      <c r="B451">
        <v>1681</v>
      </c>
    </row>
    <row r="452" spans="1:2" x14ac:dyDescent="0.35">
      <c r="A452" t="s">
        <v>20</v>
      </c>
      <c r="B452">
        <v>1684</v>
      </c>
    </row>
    <row r="453" spans="1:2" x14ac:dyDescent="0.35">
      <c r="A453" t="s">
        <v>20</v>
      </c>
      <c r="B453">
        <v>1690</v>
      </c>
    </row>
    <row r="454" spans="1:2" x14ac:dyDescent="0.35">
      <c r="A454" t="s">
        <v>20</v>
      </c>
      <c r="B454">
        <v>1697</v>
      </c>
    </row>
    <row r="455" spans="1:2" x14ac:dyDescent="0.35">
      <c r="A455" t="s">
        <v>20</v>
      </c>
      <c r="B455">
        <v>1703</v>
      </c>
    </row>
    <row r="456" spans="1:2" x14ac:dyDescent="0.35">
      <c r="A456" t="s">
        <v>20</v>
      </c>
      <c r="B456">
        <v>1713</v>
      </c>
    </row>
    <row r="457" spans="1:2" x14ac:dyDescent="0.35">
      <c r="A457" t="s">
        <v>20</v>
      </c>
      <c r="B457">
        <v>1773</v>
      </c>
    </row>
    <row r="458" spans="1:2" x14ac:dyDescent="0.35">
      <c r="A458" t="s">
        <v>20</v>
      </c>
      <c r="B458">
        <v>1782</v>
      </c>
    </row>
    <row r="459" spans="1:2" x14ac:dyDescent="0.35">
      <c r="A459" t="s">
        <v>20</v>
      </c>
      <c r="B459">
        <v>1784</v>
      </c>
    </row>
    <row r="460" spans="1:2" x14ac:dyDescent="0.35">
      <c r="A460" t="s">
        <v>20</v>
      </c>
      <c r="B460">
        <v>1785</v>
      </c>
    </row>
    <row r="461" spans="1:2" x14ac:dyDescent="0.35">
      <c r="A461" t="s">
        <v>20</v>
      </c>
      <c r="B461">
        <v>1797</v>
      </c>
    </row>
    <row r="462" spans="1:2" x14ac:dyDescent="0.35">
      <c r="A462" t="s">
        <v>20</v>
      </c>
      <c r="B462">
        <v>1815</v>
      </c>
    </row>
    <row r="463" spans="1:2" x14ac:dyDescent="0.35">
      <c r="A463" t="s">
        <v>20</v>
      </c>
      <c r="B463">
        <v>1821</v>
      </c>
    </row>
    <row r="464" spans="1:2" x14ac:dyDescent="0.35">
      <c r="A464" t="s">
        <v>20</v>
      </c>
      <c r="B464">
        <v>1866</v>
      </c>
    </row>
    <row r="465" spans="1:2" x14ac:dyDescent="0.35">
      <c r="A465" t="s">
        <v>20</v>
      </c>
      <c r="B465">
        <v>1884</v>
      </c>
    </row>
    <row r="466" spans="1:2" x14ac:dyDescent="0.35">
      <c r="A466" t="s">
        <v>20</v>
      </c>
      <c r="B466">
        <v>1887</v>
      </c>
    </row>
    <row r="467" spans="1:2" x14ac:dyDescent="0.35">
      <c r="A467" t="s">
        <v>20</v>
      </c>
      <c r="B467">
        <v>1894</v>
      </c>
    </row>
    <row r="468" spans="1:2" x14ac:dyDescent="0.35">
      <c r="A468" t="s">
        <v>20</v>
      </c>
      <c r="B468">
        <v>1902</v>
      </c>
    </row>
    <row r="469" spans="1:2" x14ac:dyDescent="0.35">
      <c r="A469" t="s">
        <v>20</v>
      </c>
      <c r="B469">
        <v>1917</v>
      </c>
    </row>
    <row r="470" spans="1:2" x14ac:dyDescent="0.35">
      <c r="A470" t="s">
        <v>20</v>
      </c>
      <c r="B470">
        <v>1965</v>
      </c>
    </row>
    <row r="471" spans="1:2" x14ac:dyDescent="0.35">
      <c r="A471" t="s">
        <v>20</v>
      </c>
      <c r="B471">
        <v>1989</v>
      </c>
    </row>
    <row r="472" spans="1:2" x14ac:dyDescent="0.35">
      <c r="A472" t="s">
        <v>20</v>
      </c>
      <c r="B472">
        <v>1991</v>
      </c>
    </row>
    <row r="473" spans="1:2" x14ac:dyDescent="0.35">
      <c r="A473" t="s">
        <v>20</v>
      </c>
      <c r="B473">
        <v>2013</v>
      </c>
    </row>
    <row r="474" spans="1:2" x14ac:dyDescent="0.35">
      <c r="A474" t="s">
        <v>20</v>
      </c>
      <c r="B474">
        <v>2038</v>
      </c>
    </row>
    <row r="475" spans="1:2" x14ac:dyDescent="0.35">
      <c r="A475" t="s">
        <v>20</v>
      </c>
      <c r="B475">
        <v>2043</v>
      </c>
    </row>
    <row r="476" spans="1:2" x14ac:dyDescent="0.35">
      <c r="A476" t="s">
        <v>20</v>
      </c>
      <c r="B476">
        <v>2053</v>
      </c>
    </row>
    <row r="477" spans="1:2" x14ac:dyDescent="0.35">
      <c r="A477" t="s">
        <v>20</v>
      </c>
      <c r="B477">
        <v>2080</v>
      </c>
    </row>
    <row r="478" spans="1:2" x14ac:dyDescent="0.35">
      <c r="A478" t="s">
        <v>20</v>
      </c>
      <c r="B478">
        <v>2100</v>
      </c>
    </row>
    <row r="479" spans="1:2" x14ac:dyDescent="0.35">
      <c r="A479" t="s">
        <v>20</v>
      </c>
      <c r="B479">
        <v>2105</v>
      </c>
    </row>
    <row r="480" spans="1:2" x14ac:dyDescent="0.35">
      <c r="A480" t="s">
        <v>20</v>
      </c>
      <c r="B480">
        <v>2106</v>
      </c>
    </row>
    <row r="481" spans="1:2" x14ac:dyDescent="0.35">
      <c r="A481" t="s">
        <v>20</v>
      </c>
      <c r="B481">
        <v>2107</v>
      </c>
    </row>
    <row r="482" spans="1:2" x14ac:dyDescent="0.35">
      <c r="A482" t="s">
        <v>20</v>
      </c>
      <c r="B482">
        <v>2120</v>
      </c>
    </row>
    <row r="483" spans="1:2" x14ac:dyDescent="0.35">
      <c r="A483" t="s">
        <v>20</v>
      </c>
      <c r="B483">
        <v>2144</v>
      </c>
    </row>
    <row r="484" spans="1:2" x14ac:dyDescent="0.35">
      <c r="A484" t="s">
        <v>20</v>
      </c>
      <c r="B484">
        <v>2188</v>
      </c>
    </row>
    <row r="485" spans="1:2" x14ac:dyDescent="0.35">
      <c r="A485" t="s">
        <v>20</v>
      </c>
      <c r="B485">
        <v>2218</v>
      </c>
    </row>
    <row r="486" spans="1:2" x14ac:dyDescent="0.35">
      <c r="A486" t="s">
        <v>20</v>
      </c>
      <c r="B486">
        <v>2220</v>
      </c>
    </row>
    <row r="487" spans="1:2" x14ac:dyDescent="0.35">
      <c r="A487" t="s">
        <v>20</v>
      </c>
      <c r="B487">
        <v>2230</v>
      </c>
    </row>
    <row r="488" spans="1:2" x14ac:dyDescent="0.35">
      <c r="A488" t="s">
        <v>20</v>
      </c>
      <c r="B488">
        <v>2237</v>
      </c>
    </row>
    <row r="489" spans="1:2" x14ac:dyDescent="0.35">
      <c r="A489" t="s">
        <v>20</v>
      </c>
      <c r="B489">
        <v>2261</v>
      </c>
    </row>
    <row r="490" spans="1:2" x14ac:dyDescent="0.35">
      <c r="A490" t="s">
        <v>20</v>
      </c>
      <c r="B490">
        <v>2266</v>
      </c>
    </row>
    <row r="491" spans="1:2" x14ac:dyDescent="0.35">
      <c r="A491" t="s">
        <v>20</v>
      </c>
      <c r="B491">
        <v>2283</v>
      </c>
    </row>
    <row r="492" spans="1:2" x14ac:dyDescent="0.35">
      <c r="A492" t="s">
        <v>20</v>
      </c>
      <c r="B492">
        <v>2289</v>
      </c>
    </row>
    <row r="493" spans="1:2" x14ac:dyDescent="0.35">
      <c r="A493" t="s">
        <v>20</v>
      </c>
      <c r="B493">
        <v>2293</v>
      </c>
    </row>
    <row r="494" spans="1:2" x14ac:dyDescent="0.35">
      <c r="A494" t="s">
        <v>20</v>
      </c>
      <c r="B494">
        <v>2320</v>
      </c>
    </row>
    <row r="495" spans="1:2" x14ac:dyDescent="0.35">
      <c r="A495" t="s">
        <v>20</v>
      </c>
      <c r="B495">
        <v>2326</v>
      </c>
    </row>
    <row r="496" spans="1:2" x14ac:dyDescent="0.35">
      <c r="A496" t="s">
        <v>20</v>
      </c>
      <c r="B496">
        <v>2331</v>
      </c>
    </row>
    <row r="497" spans="1:2" x14ac:dyDescent="0.35">
      <c r="A497" t="s">
        <v>20</v>
      </c>
      <c r="B497">
        <v>2346</v>
      </c>
    </row>
    <row r="498" spans="1:2" x14ac:dyDescent="0.35">
      <c r="A498" t="s">
        <v>20</v>
      </c>
      <c r="B498">
        <v>2353</v>
      </c>
    </row>
    <row r="499" spans="1:2" x14ac:dyDescent="0.35">
      <c r="A499" t="s">
        <v>20</v>
      </c>
      <c r="B499">
        <v>2409</v>
      </c>
    </row>
    <row r="500" spans="1:2" x14ac:dyDescent="0.35">
      <c r="A500" t="s">
        <v>20</v>
      </c>
      <c r="B500">
        <v>2414</v>
      </c>
    </row>
    <row r="501" spans="1:2" x14ac:dyDescent="0.35">
      <c r="A501" t="s">
        <v>20</v>
      </c>
      <c r="B501">
        <v>2431</v>
      </c>
    </row>
    <row r="502" spans="1:2" x14ac:dyDescent="0.35">
      <c r="A502" t="s">
        <v>20</v>
      </c>
      <c r="B502">
        <v>2436</v>
      </c>
    </row>
    <row r="503" spans="1:2" x14ac:dyDescent="0.35">
      <c r="A503" t="s">
        <v>20</v>
      </c>
      <c r="B503">
        <v>2441</v>
      </c>
    </row>
    <row r="504" spans="1:2" x14ac:dyDescent="0.35">
      <c r="A504" t="s">
        <v>20</v>
      </c>
      <c r="B504">
        <v>2443</v>
      </c>
    </row>
    <row r="505" spans="1:2" x14ac:dyDescent="0.35">
      <c r="A505" t="s">
        <v>20</v>
      </c>
      <c r="B505">
        <v>2443</v>
      </c>
    </row>
    <row r="506" spans="1:2" x14ac:dyDescent="0.35">
      <c r="A506" t="s">
        <v>20</v>
      </c>
      <c r="B506">
        <v>2468</v>
      </c>
    </row>
    <row r="507" spans="1:2" x14ac:dyDescent="0.35">
      <c r="A507" t="s">
        <v>20</v>
      </c>
      <c r="B507">
        <v>2475</v>
      </c>
    </row>
    <row r="508" spans="1:2" x14ac:dyDescent="0.35">
      <c r="A508" t="s">
        <v>20</v>
      </c>
      <c r="B508">
        <v>2489</v>
      </c>
    </row>
    <row r="509" spans="1:2" x14ac:dyDescent="0.35">
      <c r="A509" t="s">
        <v>20</v>
      </c>
      <c r="B509">
        <v>2506</v>
      </c>
    </row>
    <row r="510" spans="1:2" x14ac:dyDescent="0.35">
      <c r="A510" t="s">
        <v>20</v>
      </c>
      <c r="B510">
        <v>2526</v>
      </c>
    </row>
    <row r="511" spans="1:2" x14ac:dyDescent="0.35">
      <c r="A511" t="s">
        <v>20</v>
      </c>
      <c r="B511">
        <v>2528</v>
      </c>
    </row>
    <row r="512" spans="1:2" x14ac:dyDescent="0.35">
      <c r="A512" t="s">
        <v>20</v>
      </c>
      <c r="B512">
        <v>2551</v>
      </c>
    </row>
    <row r="513" spans="1:2" x14ac:dyDescent="0.35">
      <c r="A513" t="s">
        <v>20</v>
      </c>
      <c r="B513">
        <v>2662</v>
      </c>
    </row>
    <row r="514" spans="1:2" x14ac:dyDescent="0.35">
      <c r="A514" t="s">
        <v>20</v>
      </c>
      <c r="B514">
        <v>2673</v>
      </c>
    </row>
    <row r="515" spans="1:2" x14ac:dyDescent="0.35">
      <c r="A515" t="s">
        <v>20</v>
      </c>
      <c r="B515">
        <v>2693</v>
      </c>
    </row>
    <row r="516" spans="1:2" x14ac:dyDescent="0.35">
      <c r="A516" t="s">
        <v>20</v>
      </c>
      <c r="B516">
        <v>2725</v>
      </c>
    </row>
    <row r="517" spans="1:2" x14ac:dyDescent="0.35">
      <c r="A517" t="s">
        <v>20</v>
      </c>
      <c r="B517">
        <v>2739</v>
      </c>
    </row>
    <row r="518" spans="1:2" x14ac:dyDescent="0.35">
      <c r="A518" t="s">
        <v>20</v>
      </c>
      <c r="B518">
        <v>2756</v>
      </c>
    </row>
    <row r="519" spans="1:2" x14ac:dyDescent="0.35">
      <c r="A519" t="s">
        <v>20</v>
      </c>
      <c r="B519">
        <v>2768</v>
      </c>
    </row>
    <row r="520" spans="1:2" x14ac:dyDescent="0.35">
      <c r="A520" t="s">
        <v>20</v>
      </c>
      <c r="B520">
        <v>2805</v>
      </c>
    </row>
    <row r="521" spans="1:2" x14ac:dyDescent="0.35">
      <c r="A521" t="s">
        <v>20</v>
      </c>
      <c r="B521">
        <v>2857</v>
      </c>
    </row>
    <row r="522" spans="1:2" x14ac:dyDescent="0.35">
      <c r="A522" t="s">
        <v>20</v>
      </c>
      <c r="B522">
        <v>2875</v>
      </c>
    </row>
    <row r="523" spans="1:2" x14ac:dyDescent="0.35">
      <c r="A523" t="s">
        <v>20</v>
      </c>
      <c r="B523">
        <v>2893</v>
      </c>
    </row>
    <row r="524" spans="1:2" x14ac:dyDescent="0.35">
      <c r="A524" t="s">
        <v>20</v>
      </c>
      <c r="B524">
        <v>2985</v>
      </c>
    </row>
    <row r="525" spans="1:2" x14ac:dyDescent="0.35">
      <c r="A525" t="s">
        <v>20</v>
      </c>
      <c r="B525">
        <v>3016</v>
      </c>
    </row>
    <row r="526" spans="1:2" x14ac:dyDescent="0.35">
      <c r="A526" t="s">
        <v>20</v>
      </c>
      <c r="B526">
        <v>3036</v>
      </c>
    </row>
    <row r="527" spans="1:2" x14ac:dyDescent="0.35">
      <c r="A527" t="s">
        <v>20</v>
      </c>
      <c r="B527">
        <v>3059</v>
      </c>
    </row>
    <row r="528" spans="1:2" x14ac:dyDescent="0.35">
      <c r="A528" t="s">
        <v>20</v>
      </c>
      <c r="B528">
        <v>3063</v>
      </c>
    </row>
    <row r="529" spans="1:2" x14ac:dyDescent="0.35">
      <c r="A529" t="s">
        <v>20</v>
      </c>
      <c r="B529">
        <v>3116</v>
      </c>
    </row>
    <row r="530" spans="1:2" x14ac:dyDescent="0.35">
      <c r="A530" t="s">
        <v>20</v>
      </c>
      <c r="B530">
        <v>3131</v>
      </c>
    </row>
    <row r="531" spans="1:2" x14ac:dyDescent="0.35">
      <c r="A531" t="s">
        <v>20</v>
      </c>
      <c r="B531">
        <v>3177</v>
      </c>
    </row>
    <row r="532" spans="1:2" x14ac:dyDescent="0.35">
      <c r="A532" t="s">
        <v>20</v>
      </c>
      <c r="B532">
        <v>3205</v>
      </c>
    </row>
    <row r="533" spans="1:2" x14ac:dyDescent="0.35">
      <c r="A533" t="s">
        <v>20</v>
      </c>
      <c r="B533">
        <v>3272</v>
      </c>
    </row>
    <row r="534" spans="1:2" x14ac:dyDescent="0.35">
      <c r="A534" t="s">
        <v>20</v>
      </c>
      <c r="B534">
        <v>3308</v>
      </c>
    </row>
    <row r="535" spans="1:2" x14ac:dyDescent="0.35">
      <c r="A535" t="s">
        <v>20</v>
      </c>
      <c r="B535">
        <v>3318</v>
      </c>
    </row>
    <row r="536" spans="1:2" x14ac:dyDescent="0.35">
      <c r="A536" t="s">
        <v>20</v>
      </c>
      <c r="B536">
        <v>3376</v>
      </c>
    </row>
    <row r="537" spans="1:2" x14ac:dyDescent="0.35">
      <c r="A537" t="s">
        <v>20</v>
      </c>
      <c r="B537">
        <v>3388</v>
      </c>
    </row>
    <row r="538" spans="1:2" x14ac:dyDescent="0.35">
      <c r="A538" t="s">
        <v>20</v>
      </c>
      <c r="B538">
        <v>3533</v>
      </c>
    </row>
    <row r="539" spans="1:2" x14ac:dyDescent="0.35">
      <c r="A539" t="s">
        <v>20</v>
      </c>
      <c r="B539">
        <v>3537</v>
      </c>
    </row>
    <row r="540" spans="1:2" x14ac:dyDescent="0.35">
      <c r="A540" t="s">
        <v>20</v>
      </c>
      <c r="B540">
        <v>3594</v>
      </c>
    </row>
    <row r="541" spans="1:2" x14ac:dyDescent="0.35">
      <c r="A541" t="s">
        <v>20</v>
      </c>
      <c r="B541">
        <v>3596</v>
      </c>
    </row>
    <row r="542" spans="1:2" x14ac:dyDescent="0.35">
      <c r="A542" t="s">
        <v>20</v>
      </c>
      <c r="B542">
        <v>3657</v>
      </c>
    </row>
    <row r="543" spans="1:2" x14ac:dyDescent="0.35">
      <c r="A543" t="s">
        <v>20</v>
      </c>
      <c r="B543">
        <v>3727</v>
      </c>
    </row>
    <row r="544" spans="1:2" x14ac:dyDescent="0.35">
      <c r="A544" t="s">
        <v>20</v>
      </c>
      <c r="B544">
        <v>3742</v>
      </c>
    </row>
    <row r="545" spans="1:2" x14ac:dyDescent="0.35">
      <c r="A545" t="s">
        <v>20</v>
      </c>
      <c r="B545">
        <v>3777</v>
      </c>
    </row>
    <row r="546" spans="1:2" x14ac:dyDescent="0.35">
      <c r="A546" t="s">
        <v>20</v>
      </c>
      <c r="B546">
        <v>3934</v>
      </c>
    </row>
    <row r="547" spans="1:2" x14ac:dyDescent="0.35">
      <c r="A547" t="s">
        <v>20</v>
      </c>
      <c r="B547">
        <v>4006</v>
      </c>
    </row>
    <row r="548" spans="1:2" x14ac:dyDescent="0.35">
      <c r="A548" t="s">
        <v>20</v>
      </c>
      <c r="B548">
        <v>4065</v>
      </c>
    </row>
    <row r="549" spans="1:2" x14ac:dyDescent="0.35">
      <c r="A549" t="s">
        <v>20</v>
      </c>
      <c r="B549">
        <v>4233</v>
      </c>
    </row>
    <row r="550" spans="1:2" x14ac:dyDescent="0.35">
      <c r="A550" t="s">
        <v>20</v>
      </c>
      <c r="B550">
        <v>4289</v>
      </c>
    </row>
    <row r="551" spans="1:2" x14ac:dyDescent="0.35">
      <c r="A551" t="s">
        <v>20</v>
      </c>
      <c r="B551">
        <v>4358</v>
      </c>
    </row>
    <row r="552" spans="1:2" x14ac:dyDescent="0.35">
      <c r="A552" t="s">
        <v>20</v>
      </c>
      <c r="B552">
        <v>4498</v>
      </c>
    </row>
    <row r="553" spans="1:2" x14ac:dyDescent="0.35">
      <c r="A553" t="s">
        <v>20</v>
      </c>
      <c r="B553">
        <v>4799</v>
      </c>
    </row>
    <row r="554" spans="1:2" x14ac:dyDescent="0.35">
      <c r="A554" t="s">
        <v>20</v>
      </c>
      <c r="B554">
        <v>5139</v>
      </c>
    </row>
    <row r="555" spans="1:2" x14ac:dyDescent="0.35">
      <c r="A555" t="s">
        <v>20</v>
      </c>
      <c r="B555">
        <v>5168</v>
      </c>
    </row>
    <row r="556" spans="1:2" x14ac:dyDescent="0.35">
      <c r="A556" t="s">
        <v>20</v>
      </c>
      <c r="B556">
        <v>5180</v>
      </c>
    </row>
    <row r="557" spans="1:2" x14ac:dyDescent="0.35">
      <c r="A557" t="s">
        <v>20</v>
      </c>
      <c r="B557">
        <v>5203</v>
      </c>
    </row>
    <row r="558" spans="1:2" x14ac:dyDescent="0.35">
      <c r="A558" t="s">
        <v>20</v>
      </c>
      <c r="B558">
        <v>5419</v>
      </c>
    </row>
    <row r="559" spans="1:2" x14ac:dyDescent="0.35">
      <c r="A559" t="s">
        <v>20</v>
      </c>
      <c r="B559">
        <v>5512</v>
      </c>
    </row>
    <row r="560" spans="1:2" x14ac:dyDescent="0.35">
      <c r="A560" t="s">
        <v>20</v>
      </c>
      <c r="B560">
        <v>5880</v>
      </c>
    </row>
    <row r="561" spans="1:2" x14ac:dyDescent="0.35">
      <c r="A561" t="s">
        <v>20</v>
      </c>
      <c r="B561">
        <v>5966</v>
      </c>
    </row>
    <row r="562" spans="1:2" x14ac:dyDescent="0.35">
      <c r="A562" t="s">
        <v>20</v>
      </c>
      <c r="B562">
        <v>6212</v>
      </c>
    </row>
    <row r="563" spans="1:2" x14ac:dyDescent="0.35">
      <c r="A563" t="s">
        <v>20</v>
      </c>
      <c r="B563">
        <v>6286</v>
      </c>
    </row>
    <row r="564" spans="1:2" x14ac:dyDescent="0.35">
      <c r="A564" t="s">
        <v>20</v>
      </c>
      <c r="B564">
        <v>6406</v>
      </c>
    </row>
    <row r="565" spans="1:2" x14ac:dyDescent="0.35">
      <c r="A565" t="s">
        <v>20</v>
      </c>
      <c r="B565">
        <v>6465</v>
      </c>
    </row>
    <row r="566" spans="1:2" x14ac:dyDescent="0.35">
      <c r="A566" t="s">
        <v>20</v>
      </c>
      <c r="B566">
        <v>7295</v>
      </c>
    </row>
  </sheetData>
  <autoFilter ref="A1:E567" xr:uid="{7D8A6520-9411-4605-9CED-34711D109BE2}">
    <sortState xmlns:xlrd2="http://schemas.microsoft.com/office/spreadsheetml/2017/richdata2" ref="A2:E567">
      <sortCondition ref="E1:E567"/>
    </sortState>
  </autoFilter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outcome_cat</vt:lpstr>
      <vt:lpstr>outcome_subcat</vt:lpstr>
      <vt:lpstr>outcome_mon</vt:lpstr>
      <vt:lpstr>goal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Katherine Prodan</cp:lastModifiedBy>
  <dcterms:created xsi:type="dcterms:W3CDTF">2021-09-29T18:52:28Z</dcterms:created>
  <dcterms:modified xsi:type="dcterms:W3CDTF">2023-09-07T20:22:11Z</dcterms:modified>
</cp:coreProperties>
</file>