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tewaka-my.sharepoint.com/personal/peter_nock_ara_ac_nz/Documents/2018/2018 Planning/Student Tracking Project/"/>
    </mc:Choice>
  </mc:AlternateContent>
  <bookViews>
    <workbookView xWindow="0" yWindow="0" windowWidth="28800" windowHeight="11625"/>
  </bookViews>
  <sheets>
    <sheet name="Sample of fields" sheetId="1" r:id="rId1"/>
    <sheet name="Other Data" sheetId="3" r:id="rId2"/>
    <sheet name="Course Durations" sheetId="2" r:id="rId3"/>
  </sheets>
  <externalReferences>
    <externalReference r:id="rId4"/>
  </externalReferences>
  <definedNames>
    <definedName name="list">'[1]Course Duration'!$H$1:$H$6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2" l="1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M2" i="1"/>
  <c r="H2" i="1"/>
  <c r="G2" i="1"/>
  <c r="I2" i="1" s="1"/>
  <c r="J2" i="1" s="1"/>
  <c r="K2" i="1" s="1"/>
  <c r="L2" i="1" s="1"/>
  <c r="S1" i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O2" i="1" l="1"/>
  <c r="P2" i="1"/>
</calcChain>
</file>

<file path=xl/comments1.xml><?xml version="1.0" encoding="utf-8"?>
<comments xmlns="http://schemas.openxmlformats.org/spreadsheetml/2006/main">
  <authors>
    <author>Peter Nock</author>
    <author>Jo Harkerss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This column returns the last date that someone attended (X) and changes to red if they have not attended in the last week
#N/A = no attendance recorded</t>
        </r>
      </text>
    </comment>
    <comment ref="AV1" authorId="1" shapeId="0">
      <text>
        <r>
          <rPr>
            <b/>
            <sz val="9"/>
            <color indexed="81"/>
            <rFont val="Tahoma"/>
            <family val="2"/>
          </rPr>
          <t>Jo Harkerss:</t>
        </r>
        <r>
          <rPr>
            <sz val="9"/>
            <color indexed="81"/>
            <rFont val="Tahoma"/>
            <family val="2"/>
          </rPr>
          <t xml:space="preserve">
Closed for Waitangi Day</t>
        </r>
      </text>
    </comment>
    <comment ref="CV1" authorId="1" shapeId="0">
      <text>
        <r>
          <rPr>
            <b/>
            <sz val="9"/>
            <color indexed="81"/>
            <rFont val="Tahoma"/>
            <family val="2"/>
          </rPr>
          <t>Jo Harkerss:</t>
        </r>
        <r>
          <rPr>
            <sz val="9"/>
            <color indexed="81"/>
            <rFont val="Tahoma"/>
            <family val="2"/>
          </rPr>
          <t xml:space="preserve">
Closed for Easter Weekend</t>
        </r>
      </text>
    </comment>
  </commentList>
</comments>
</file>

<file path=xl/sharedStrings.xml><?xml version="1.0" encoding="utf-8"?>
<sst xmlns="http://schemas.openxmlformats.org/spreadsheetml/2006/main" count="102" uniqueCount="70">
  <si>
    <t>ID Number</t>
  </si>
  <si>
    <t>First Name</t>
  </si>
  <si>
    <t>Last Name</t>
  </si>
  <si>
    <t>Course</t>
  </si>
  <si>
    <t>PROG</t>
  </si>
  <si>
    <t>Start Date</t>
  </si>
  <si>
    <t>End Date</t>
  </si>
  <si>
    <t>Number of days attended</t>
  </si>
  <si>
    <t>Number of days</t>
  </si>
  <si>
    <t>Withdrawal point</t>
  </si>
  <si>
    <t>Last Withdrawal Date</t>
  </si>
  <si>
    <t>Attended past last withdrawal date?</t>
  </si>
  <si>
    <t>Date Last Attended</t>
  </si>
  <si>
    <t>Last Active Moodle</t>
  </si>
  <si>
    <t>Future Bookings?</t>
  </si>
  <si>
    <t>Weeks Left</t>
  </si>
  <si>
    <t>Completed</t>
  </si>
  <si>
    <t>Notes</t>
  </si>
  <si>
    <t>CFPS110</t>
  </si>
  <si>
    <t>days</t>
  </si>
  <si>
    <t>Weeks</t>
  </si>
  <si>
    <t>Sessions</t>
  </si>
  <si>
    <t>Programme</t>
  </si>
  <si>
    <t>CFCB110</t>
  </si>
  <si>
    <t>ACE</t>
  </si>
  <si>
    <t>CFCF106</t>
  </si>
  <si>
    <t>Level 3</t>
  </si>
  <si>
    <t>CFCS206</t>
  </si>
  <si>
    <t>CFDB110</t>
  </si>
  <si>
    <t>CFDB306</t>
  </si>
  <si>
    <t>CFDB310</t>
  </si>
  <si>
    <t>CFDC110</t>
  </si>
  <si>
    <t>CFDK110</t>
  </si>
  <si>
    <t>CFDK306</t>
  </si>
  <si>
    <t>CFHM301</t>
  </si>
  <si>
    <t>CFKY110</t>
  </si>
  <si>
    <t>CFPP110</t>
  </si>
  <si>
    <t>CFSP110</t>
  </si>
  <si>
    <t>CFSP306</t>
  </si>
  <si>
    <t>CFSP310</t>
  </si>
  <si>
    <t>CFWB110</t>
  </si>
  <si>
    <t>CFWB301</t>
  </si>
  <si>
    <t>CFWP110</t>
  </si>
  <si>
    <t>CFWP306</t>
  </si>
  <si>
    <t>CFWP310</t>
  </si>
  <si>
    <t>CFWP407</t>
  </si>
  <si>
    <t>ITTL300</t>
  </si>
  <si>
    <t>ITTL310</t>
  </si>
  <si>
    <t>ITTL320</t>
  </si>
  <si>
    <t>ITTL330</t>
  </si>
  <si>
    <t>ITTL340</t>
  </si>
  <si>
    <t>ITTL350</t>
  </si>
  <si>
    <t>ITTL400</t>
  </si>
  <si>
    <t>Level 4</t>
  </si>
  <si>
    <t>ITTL410</t>
  </si>
  <si>
    <t>ITTL420</t>
  </si>
  <si>
    <t>ITTL430</t>
  </si>
  <si>
    <t>ITTL440</t>
  </si>
  <si>
    <t>ITTL450</t>
  </si>
  <si>
    <t>CheckBox</t>
  </si>
  <si>
    <t>X</t>
  </si>
  <si>
    <t>M</t>
  </si>
  <si>
    <t>A</t>
  </si>
  <si>
    <t>E</t>
  </si>
  <si>
    <t>F</t>
  </si>
  <si>
    <t>Attended</t>
  </si>
  <si>
    <t>booked a morning session</t>
  </si>
  <si>
    <t>booked an afternoon session</t>
  </si>
  <si>
    <t>booked an evening session</t>
  </si>
  <si>
    <t>Forfieted (did not attend a booked session)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</si>
</sst>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9]dddd\,\ d\ mmmm\ yyyy;@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b/>
      <sz val="9"/>
      <name val="Arial"/>
      <family val="2"/>
    </font>
    <font>
      <sz val="11"/>
      <name val="Calibri Light"/>
      <family val="2"/>
      <scheme val="major"/>
    </font>
    <font>
      <sz val="11"/>
      <color indexed="17"/>
      <name val="Calibri Light"/>
      <family val="2"/>
      <scheme val="major"/>
    </font>
    <font>
      <sz val="11"/>
      <color rgb="FF0A0101"/>
      <name val="Calibri Light"/>
      <family val="2"/>
      <scheme val="major"/>
    </font>
    <font>
      <sz val="11"/>
      <color indexed="59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8">
    <xf numFmtId="0" fontId="0" fillId="0" borderId="0" xfId="0"/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/>
    <xf numFmtId="164" fontId="5" fillId="0" borderId="0" xfId="0" applyNumberFormat="1" applyFont="1" applyAlignment="1" applyProtection="1">
      <alignment vertical="top" textRotation="90"/>
    </xf>
    <xf numFmtId="164" fontId="5" fillId="0" borderId="0" xfId="0" applyNumberFormat="1" applyFont="1" applyAlignment="1">
      <alignment vertical="top" textRotation="90"/>
    </xf>
    <xf numFmtId="164" fontId="5" fillId="4" borderId="0" xfId="0" applyNumberFormat="1" applyFont="1" applyFill="1" applyAlignment="1">
      <alignment vertical="top" textRotation="90"/>
    </xf>
    <xf numFmtId="164" fontId="5" fillId="5" borderId="0" xfId="0" applyNumberFormat="1" applyFont="1" applyFill="1" applyAlignment="1">
      <alignment vertical="top" textRotation="90"/>
    </xf>
    <xf numFmtId="164" fontId="5" fillId="0" borderId="0" xfId="0" applyNumberFormat="1" applyFont="1" applyAlignment="1">
      <alignment horizontal="center" vertical="top" textRotation="90"/>
    </xf>
    <xf numFmtId="164" fontId="5" fillId="4" borderId="0" xfId="0" applyNumberFormat="1" applyFont="1" applyFill="1" applyAlignment="1">
      <alignment horizontal="center" vertical="top" textRotation="90"/>
    </xf>
    <xf numFmtId="0" fontId="6" fillId="0" borderId="0" xfId="0" applyFont="1" applyBorder="1" applyAlignment="1" applyProtection="1">
      <alignment horizontal="left"/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Border="1" applyAlignment="1">
      <alignment horizontal="left"/>
    </xf>
    <xf numFmtId="14" fontId="6" fillId="0" borderId="0" xfId="0" applyNumberFormat="1" applyFont="1" applyBorder="1" applyProtection="1">
      <protection locked="0"/>
    </xf>
    <xf numFmtId="14" fontId="7" fillId="2" borderId="1" xfId="1" quotePrefix="1" applyNumberFormat="1" applyFont="1" applyBorder="1" applyAlignment="1">
      <alignment horizontal="left" vertical="center" indent="1"/>
    </xf>
    <xf numFmtId="1" fontId="7" fillId="2" borderId="1" xfId="1" quotePrefix="1" applyNumberFormat="1" applyFont="1" applyBorder="1" applyAlignment="1">
      <alignment horizontal="left" vertical="center" indent="1"/>
    </xf>
    <xf numFmtId="1" fontId="7" fillId="2" borderId="1" xfId="1" applyNumberFormat="1" applyFont="1" applyBorder="1" applyAlignment="1">
      <alignment horizontal="left" vertical="center" indent="1"/>
    </xf>
    <xf numFmtId="14" fontId="7" fillId="2" borderId="1" xfId="1" applyNumberFormat="1" applyFont="1" applyBorder="1" applyAlignment="1">
      <alignment horizontal="left" vertical="center" indent="1"/>
    </xf>
    <xf numFmtId="0" fontId="8" fillId="0" borderId="0" xfId="0" applyNumberFormat="1" applyFont="1"/>
    <xf numFmtId="14" fontId="6" fillId="0" borderId="0" xfId="0" applyNumberFormat="1" applyFont="1"/>
    <xf numFmtId="14" fontId="6" fillId="0" borderId="0" xfId="0" applyNumberFormat="1" applyFont="1" applyProtection="1">
      <protection locked="0"/>
    </xf>
    <xf numFmtId="2" fontId="6" fillId="0" borderId="1" xfId="0" applyNumberFormat="1" applyFont="1" applyBorder="1" applyAlignment="1">
      <alignment horizontal="left" vertical="center" indent="1"/>
    </xf>
    <xf numFmtId="2" fontId="6" fillId="0" borderId="1" xfId="0" applyNumberFormat="1" applyFont="1" applyBorder="1" applyAlignment="1" applyProtection="1">
      <alignment horizontal="left" vertical="center" indent="1"/>
      <protection locked="0"/>
    </xf>
    <xf numFmtId="0" fontId="9" fillId="4" borderId="1" xfId="2" applyFont="1" applyFill="1" applyBorder="1" applyAlignment="1" applyProtection="1">
      <alignment horizontal="center" vertical="center"/>
      <protection locked="0"/>
    </xf>
    <xf numFmtId="0" fontId="9" fillId="6" borderId="1" xfId="2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9" fillId="5" borderId="1" xfId="2" applyFont="1" applyFill="1" applyBorder="1" applyAlignment="1" applyProtection="1">
      <alignment horizontal="center" vertical="center"/>
      <protection locked="0"/>
    </xf>
    <xf numFmtId="0" fontId="9" fillId="0" borderId="1" xfId="2" applyFont="1" applyFill="1" applyBorder="1" applyAlignment="1" applyProtection="1">
      <alignment horizontal="center" vertical="center"/>
      <protection locked="0"/>
    </xf>
    <xf numFmtId="0" fontId="3" fillId="7" borderId="2" xfId="0" applyFont="1" applyFill="1" applyBorder="1"/>
    <xf numFmtId="0" fontId="0" fillId="8" borderId="3" xfId="0" applyFont="1" applyFill="1" applyBorder="1"/>
    <xf numFmtId="0" fontId="0" fillId="8" borderId="2" xfId="0" applyFont="1" applyFill="1" applyBorder="1"/>
    <xf numFmtId="0" fontId="12" fillId="0" borderId="2" xfId="0" applyFont="1" applyBorder="1"/>
    <xf numFmtId="0" fontId="0" fillId="0" borderId="3" xfId="0" applyFont="1" applyBorder="1"/>
    <xf numFmtId="0" fontId="12" fillId="0" borderId="3" xfId="0" applyFont="1" applyBorder="1"/>
    <xf numFmtId="0" fontId="0" fillId="0" borderId="4" xfId="0" applyFont="1" applyBorder="1"/>
    <xf numFmtId="0" fontId="12" fillId="0" borderId="4" xfId="0" applyFont="1" applyBorder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7" tint="-0.499984740745262"/>
      </font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gagement%20Record%20sample%20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endanceRecord"/>
      <sheetName val="Settings"/>
      <sheetName val="©"/>
      <sheetName val="Course Duration"/>
      <sheetName val="Engagement Record sample 2018"/>
    </sheetNames>
    <sheetDataSet>
      <sheetData sheetId="0"/>
      <sheetData sheetId="1">
        <row r="9">
          <cell r="C9">
            <v>43298.647008796295</v>
          </cell>
          <cell r="E9">
            <v>43108</v>
          </cell>
        </row>
        <row r="15">
          <cell r="B15" t="str">
            <v>x</v>
          </cell>
          <cell r="C15" t="str">
            <v>x</v>
          </cell>
        </row>
        <row r="16">
          <cell r="B16" t="str">
            <v>M</v>
          </cell>
        </row>
        <row r="17">
          <cell r="B17" t="str">
            <v>A</v>
          </cell>
        </row>
        <row r="18">
          <cell r="B18" t="str">
            <v>E</v>
          </cell>
        </row>
      </sheetData>
      <sheetData sheetId="2"/>
      <sheetData sheetId="3">
        <row r="1">
          <cell r="H1" t="str">
            <v>Completed</v>
          </cell>
        </row>
        <row r="2">
          <cell r="H2" t="str">
            <v>Expired</v>
          </cell>
        </row>
        <row r="3">
          <cell r="H3" t="str">
            <v>Withdrawn</v>
          </cell>
        </row>
        <row r="4">
          <cell r="H4" t="str">
            <v>Incomplete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id="1" name="courses" displayName="courses" ref="A1:E35" totalsRowShown="0" headerRowDxfId="9" dataDxfId="7" headerRowBorderDxfId="8" tableBorderDxfId="6" totalsRowBorderDxfId="5">
  <autoFilter ref="A1:E35"/>
  <sortState ref="A2:C29">
    <sortCondition ref="A1:A29"/>
  </sortState>
  <tableColumns count="5">
    <tableColumn id="1" name="Course" dataDxfId="4"/>
    <tableColumn id="2" name="days" dataDxfId="3"/>
    <tableColumn id="3" name="Weeks" dataDxfId="2"/>
    <tableColumn id="5" name="Sessions" dataDxfId="1">
      <calculatedColumnFormula>courses[[#This Row],[Weeks]]*2</calculatedColumnFormula>
    </tableColumn>
    <tableColumn id="4" name="Program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Z2"/>
  <sheetViews>
    <sheetView tabSelected="1" workbookViewId="0">
      <selection activeCell="S5" sqref="S5"/>
    </sheetView>
  </sheetViews>
  <sheetFormatPr defaultRowHeight="15" x14ac:dyDescent="0.25"/>
  <cols>
    <col min="6" max="6" width="11.5703125" bestFit="1" customWidth="1"/>
    <col min="8" max="8" width="14.140625" customWidth="1"/>
    <col min="9" max="9" width="14" customWidth="1"/>
    <col min="10" max="10" width="15.7109375" customWidth="1"/>
    <col min="11" max="11" width="15.85546875" customWidth="1"/>
    <col min="12" max="12" width="18.5703125" customWidth="1"/>
  </cols>
  <sheetData>
    <row r="1" spans="1:104" ht="136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4">
        <f>[1]Settings!$E$9</f>
        <v>43108</v>
      </c>
      <c r="T1" s="4">
        <f>S1+1</f>
        <v>43109</v>
      </c>
      <c r="U1" s="4">
        <f t="shared" ref="U1:CF1" si="0">T1+1</f>
        <v>43110</v>
      </c>
      <c r="V1" s="4">
        <f>U1+1</f>
        <v>43111</v>
      </c>
      <c r="W1" s="4">
        <f t="shared" si="0"/>
        <v>43112</v>
      </c>
      <c r="X1" s="4">
        <f t="shared" si="0"/>
        <v>43113</v>
      </c>
      <c r="Y1" s="4">
        <f t="shared" si="0"/>
        <v>43114</v>
      </c>
      <c r="Z1" s="5">
        <f t="shared" si="0"/>
        <v>43115</v>
      </c>
      <c r="AA1" s="5">
        <f t="shared" si="0"/>
        <v>43116</v>
      </c>
      <c r="AB1" s="5">
        <f t="shared" si="0"/>
        <v>43117</v>
      </c>
      <c r="AC1" s="5">
        <f t="shared" si="0"/>
        <v>43118</v>
      </c>
      <c r="AD1" s="5">
        <f t="shared" si="0"/>
        <v>43119</v>
      </c>
      <c r="AE1" s="5">
        <f t="shared" si="0"/>
        <v>43120</v>
      </c>
      <c r="AF1" s="5">
        <f t="shared" si="0"/>
        <v>43121</v>
      </c>
      <c r="AG1" s="5">
        <f t="shared" si="0"/>
        <v>43122</v>
      </c>
      <c r="AH1" s="5">
        <f t="shared" si="0"/>
        <v>43123</v>
      </c>
      <c r="AI1" s="5">
        <f t="shared" si="0"/>
        <v>43124</v>
      </c>
      <c r="AJ1" s="5">
        <f t="shared" si="0"/>
        <v>43125</v>
      </c>
      <c r="AK1" s="5">
        <f t="shared" si="0"/>
        <v>43126</v>
      </c>
      <c r="AL1" s="5">
        <f t="shared" si="0"/>
        <v>43127</v>
      </c>
      <c r="AM1" s="5">
        <f t="shared" si="0"/>
        <v>43128</v>
      </c>
      <c r="AN1" s="5">
        <f t="shared" si="0"/>
        <v>43129</v>
      </c>
      <c r="AO1" s="5">
        <f t="shared" si="0"/>
        <v>43130</v>
      </c>
      <c r="AP1" s="5">
        <f t="shared" si="0"/>
        <v>43131</v>
      </c>
      <c r="AQ1" s="5">
        <f t="shared" si="0"/>
        <v>43132</v>
      </c>
      <c r="AR1" s="5">
        <f t="shared" si="0"/>
        <v>43133</v>
      </c>
      <c r="AS1" s="5">
        <f t="shared" si="0"/>
        <v>43134</v>
      </c>
      <c r="AT1" s="5">
        <f t="shared" si="0"/>
        <v>43135</v>
      </c>
      <c r="AU1" s="6">
        <f t="shared" si="0"/>
        <v>43136</v>
      </c>
      <c r="AV1" s="7">
        <f t="shared" si="0"/>
        <v>43137</v>
      </c>
      <c r="AW1" s="6">
        <f t="shared" si="0"/>
        <v>43138</v>
      </c>
      <c r="AX1" s="6">
        <f t="shared" si="0"/>
        <v>43139</v>
      </c>
      <c r="AY1" s="6">
        <f t="shared" si="0"/>
        <v>43140</v>
      </c>
      <c r="AZ1" s="6">
        <f t="shared" si="0"/>
        <v>43141</v>
      </c>
      <c r="BA1" s="6">
        <f t="shared" si="0"/>
        <v>43142</v>
      </c>
      <c r="BB1" s="5">
        <f t="shared" si="0"/>
        <v>43143</v>
      </c>
      <c r="BC1" s="5">
        <f t="shared" si="0"/>
        <v>43144</v>
      </c>
      <c r="BD1" s="5">
        <f t="shared" si="0"/>
        <v>43145</v>
      </c>
      <c r="BE1" s="5">
        <f t="shared" si="0"/>
        <v>43146</v>
      </c>
      <c r="BF1" s="5">
        <f t="shared" si="0"/>
        <v>43147</v>
      </c>
      <c r="BG1" s="5">
        <f t="shared" si="0"/>
        <v>43148</v>
      </c>
      <c r="BH1" s="5">
        <f t="shared" si="0"/>
        <v>43149</v>
      </c>
      <c r="BI1" s="6">
        <f t="shared" si="0"/>
        <v>43150</v>
      </c>
      <c r="BJ1" s="6">
        <f t="shared" si="0"/>
        <v>43151</v>
      </c>
      <c r="BK1" s="6">
        <f t="shared" si="0"/>
        <v>43152</v>
      </c>
      <c r="BL1" s="6">
        <f t="shared" si="0"/>
        <v>43153</v>
      </c>
      <c r="BM1" s="6">
        <f t="shared" si="0"/>
        <v>43154</v>
      </c>
      <c r="BN1" s="6">
        <f t="shared" si="0"/>
        <v>43155</v>
      </c>
      <c r="BO1" s="6">
        <f t="shared" si="0"/>
        <v>43156</v>
      </c>
      <c r="BP1" s="5">
        <f t="shared" si="0"/>
        <v>43157</v>
      </c>
      <c r="BQ1" s="5">
        <f t="shared" si="0"/>
        <v>43158</v>
      </c>
      <c r="BR1" s="5">
        <f t="shared" si="0"/>
        <v>43159</v>
      </c>
      <c r="BS1" s="5">
        <f t="shared" si="0"/>
        <v>43160</v>
      </c>
      <c r="BT1" s="5">
        <f t="shared" si="0"/>
        <v>43161</v>
      </c>
      <c r="BU1" s="5">
        <f t="shared" si="0"/>
        <v>43162</v>
      </c>
      <c r="BV1" s="5">
        <f t="shared" si="0"/>
        <v>43163</v>
      </c>
      <c r="BW1" s="6">
        <f t="shared" si="0"/>
        <v>43164</v>
      </c>
      <c r="BX1" s="6">
        <f t="shared" si="0"/>
        <v>43165</v>
      </c>
      <c r="BY1" s="6">
        <f t="shared" si="0"/>
        <v>43166</v>
      </c>
      <c r="BZ1" s="6">
        <f t="shared" si="0"/>
        <v>43167</v>
      </c>
      <c r="CA1" s="6">
        <f t="shared" si="0"/>
        <v>43168</v>
      </c>
      <c r="CB1" s="6">
        <f t="shared" si="0"/>
        <v>43169</v>
      </c>
      <c r="CC1" s="6">
        <f t="shared" si="0"/>
        <v>43170</v>
      </c>
      <c r="CD1" s="5">
        <f t="shared" si="0"/>
        <v>43171</v>
      </c>
      <c r="CE1" s="5">
        <f t="shared" si="0"/>
        <v>43172</v>
      </c>
      <c r="CF1" s="5">
        <f t="shared" si="0"/>
        <v>43173</v>
      </c>
      <c r="CG1" s="8">
        <f t="shared" ref="CG1:CZ1" si="1">CF1+1</f>
        <v>43174</v>
      </c>
      <c r="CH1" s="5">
        <f t="shared" si="1"/>
        <v>43175</v>
      </c>
      <c r="CI1" s="5">
        <f t="shared" si="1"/>
        <v>43176</v>
      </c>
      <c r="CJ1" s="5">
        <f t="shared" si="1"/>
        <v>43177</v>
      </c>
      <c r="CK1" s="9">
        <f t="shared" si="1"/>
        <v>43178</v>
      </c>
      <c r="CL1" s="9">
        <f t="shared" si="1"/>
        <v>43179</v>
      </c>
      <c r="CM1" s="6">
        <f t="shared" si="1"/>
        <v>43180</v>
      </c>
      <c r="CN1" s="9">
        <f t="shared" si="1"/>
        <v>43181</v>
      </c>
      <c r="CO1" s="6">
        <f t="shared" si="1"/>
        <v>43182</v>
      </c>
      <c r="CP1" s="6">
        <f t="shared" si="1"/>
        <v>43183</v>
      </c>
      <c r="CQ1" s="6">
        <f t="shared" si="1"/>
        <v>43184</v>
      </c>
      <c r="CR1" s="8">
        <f t="shared" si="1"/>
        <v>43185</v>
      </c>
      <c r="CS1" s="8">
        <f t="shared" si="1"/>
        <v>43186</v>
      </c>
      <c r="CT1" s="8">
        <f t="shared" si="1"/>
        <v>43187</v>
      </c>
      <c r="CU1" s="8">
        <f t="shared" si="1"/>
        <v>43188</v>
      </c>
      <c r="CV1" s="7">
        <f t="shared" si="1"/>
        <v>43189</v>
      </c>
      <c r="CW1" s="7">
        <f t="shared" si="1"/>
        <v>43190</v>
      </c>
      <c r="CX1" s="7">
        <f t="shared" si="1"/>
        <v>43191</v>
      </c>
      <c r="CY1" s="7">
        <f t="shared" si="1"/>
        <v>43192</v>
      </c>
      <c r="CZ1" s="7">
        <f t="shared" si="1"/>
        <v>43193</v>
      </c>
    </row>
    <row r="2" spans="1:104" x14ac:dyDescent="0.25">
      <c r="A2" s="10"/>
      <c r="B2" s="11"/>
      <c r="C2" s="11"/>
      <c r="D2" s="11"/>
      <c r="E2" s="12"/>
      <c r="F2" s="13">
        <v>43244</v>
      </c>
      <c r="G2" s="14" t="e">
        <f>IF((VLOOKUP(D2,[1]!courses[#Data],2,FALSE) +F2+1)&gt;=[1]Settings!$F$9,(VLOOKUP(D2,[1]!courses[#Data],2,FALSE) +F2)+28,VLOOKUP(D2,[1]!courses[#Data],2,FALSE) +F2)</f>
        <v>#N/A</v>
      </c>
      <c r="H2" s="15">
        <f>COUNTIF(S2:NL2,[1]Settings!$B$15)</f>
        <v>0</v>
      </c>
      <c r="I2" s="16" t="e">
        <f>G2-F2</f>
        <v>#N/A</v>
      </c>
      <c r="J2" s="16" t="e">
        <f>I2*10%</f>
        <v>#N/A</v>
      </c>
      <c r="K2" s="17" t="e">
        <f>F2+J2</f>
        <v>#N/A</v>
      </c>
      <c r="L2" s="18">
        <f>COUNTIFS($S$2:$NL$2,"&gt;"&amp;K2,S2:NL2,[1]Settings!$B$15)</f>
        <v>0</v>
      </c>
      <c r="M2" s="19" t="e">
        <f>LOOKUP(2,1/(S2:NL2=[1]Settings!$C$15),$S$2:$XFD$2)</f>
        <v>#N/A</v>
      </c>
      <c r="N2" s="20"/>
      <c r="O2" s="18">
        <f>SUM(COUNTIFS($S$2:$NL$2,"&gt;"&amp;([1]Settings!$C$9-1),S2:NL2,[1]Settings!$B$16)+COUNTIFS($S$2:$NL$2,"&gt;"&amp;([1]Settings!$C$9-1),S2:NL2,[1]Settings!$B$17)+COUNTIFS($S$2:$NL$2,"&gt;"&amp;([1]Settings!$C$9-1),S2:NL2,[1]Settings!$B$18))</f>
        <v>0</v>
      </c>
      <c r="P2" s="21" t="e">
        <f>(G2-[1]Settings!$C$9)/7</f>
        <v>#N/A</v>
      </c>
      <c r="Q2" s="22"/>
      <c r="R2" s="22"/>
      <c r="S2" s="23"/>
      <c r="T2" s="23"/>
      <c r="U2" s="23"/>
      <c r="V2" s="23"/>
      <c r="W2" s="23"/>
      <c r="X2" s="23"/>
      <c r="Y2" s="23"/>
      <c r="Z2" s="24"/>
      <c r="AA2" s="24"/>
      <c r="AB2" s="24"/>
      <c r="AC2" s="24"/>
      <c r="AD2" s="24"/>
      <c r="AE2" s="24"/>
      <c r="AF2" s="24"/>
      <c r="AG2" s="23"/>
      <c r="AH2" s="23"/>
      <c r="AI2" s="23"/>
      <c r="AJ2" s="23"/>
      <c r="AK2" s="23"/>
      <c r="AL2" s="23"/>
      <c r="AM2" s="23"/>
      <c r="AN2" s="24"/>
      <c r="AO2" s="24"/>
      <c r="AP2" s="24"/>
      <c r="AQ2" s="24"/>
      <c r="AR2" s="24"/>
      <c r="AS2" s="25"/>
      <c r="AT2" s="25"/>
      <c r="AU2" s="23"/>
      <c r="AV2" s="26"/>
      <c r="AW2" s="23"/>
      <c r="AX2" s="23"/>
      <c r="AY2" s="23"/>
      <c r="AZ2" s="23"/>
      <c r="BA2" s="23"/>
      <c r="BB2" s="24"/>
      <c r="BC2" s="24"/>
      <c r="BD2" s="24"/>
      <c r="BE2" s="24"/>
      <c r="BF2" s="24"/>
      <c r="BG2" s="24"/>
      <c r="BH2" s="24"/>
      <c r="BI2" s="23"/>
      <c r="BJ2" s="23"/>
      <c r="BK2" s="23"/>
      <c r="BL2" s="23"/>
      <c r="BM2" s="23"/>
      <c r="BN2" s="23"/>
      <c r="BO2" s="23"/>
      <c r="BP2" s="24"/>
      <c r="BQ2" s="24"/>
      <c r="BR2" s="24"/>
      <c r="BS2" s="24"/>
      <c r="BT2" s="24"/>
      <c r="BU2" s="25"/>
      <c r="BV2" s="25"/>
      <c r="BW2" s="23"/>
      <c r="BX2" s="23"/>
      <c r="BY2" s="23"/>
      <c r="BZ2" s="23"/>
      <c r="CA2" s="23"/>
      <c r="CB2" s="23"/>
      <c r="CC2" s="23"/>
      <c r="CD2" s="27"/>
      <c r="CE2" s="27"/>
      <c r="CF2" s="27"/>
      <c r="CG2" s="27"/>
      <c r="CH2" s="24"/>
      <c r="CI2" s="24"/>
      <c r="CJ2" s="24"/>
      <c r="CK2" s="23"/>
      <c r="CL2" s="23"/>
      <c r="CM2" s="23"/>
      <c r="CN2" s="23"/>
      <c r="CO2" s="23"/>
      <c r="CP2" s="23"/>
      <c r="CQ2" s="23"/>
      <c r="CR2" s="27"/>
      <c r="CS2" s="27"/>
      <c r="CT2" s="27"/>
      <c r="CU2" s="27"/>
      <c r="CV2" s="26"/>
      <c r="CW2" s="26"/>
      <c r="CX2" s="26"/>
      <c r="CY2" s="26"/>
      <c r="CZ2" s="26"/>
    </row>
  </sheetData>
  <conditionalFormatting sqref="P2:R2">
    <cfRule type="cellIs" dxfId="18" priority="3" operator="greaterThan">
      <formula>3</formula>
    </cfRule>
    <cfRule type="cellIs" dxfId="17" priority="4" operator="greaterThanOrEqual">
      <formula>2</formula>
    </cfRule>
    <cfRule type="cellIs" dxfId="16" priority="5" operator="lessThan">
      <formula>2</formula>
    </cfRule>
  </conditionalFormatting>
  <conditionalFormatting sqref="L2 O2">
    <cfRule type="cellIs" dxfId="15" priority="2" operator="equal">
      <formula>0</formula>
    </cfRule>
  </conditionalFormatting>
  <conditionalFormatting sqref="A1:A2">
    <cfRule type="duplicateValues" dxfId="14" priority="6"/>
  </conditionalFormatting>
  <conditionalFormatting sqref="M1:N2">
    <cfRule type="containsErrors" dxfId="13" priority="8">
      <formula>ISERROR(M1)</formula>
    </cfRule>
  </conditionalFormatting>
  <dataValidations count="3">
    <dataValidation type="list" allowBlank="1" showInputMessage="1" showErrorMessage="1" sqref="Q2">
      <formula1>list</formula1>
    </dataValidation>
    <dataValidation type="date" errorStyle="warning" allowBlank="1" showInputMessage="1" showErrorMessage="1" errorTitle="End date exceeds occurence date!" error="The end date exceeds the course occurence end date of 18/2/2018! Please ensure the student can complete the course before 18/2/2018 - please manually enter end date to18/2/2018" sqref="G2:H2">
      <formula1>42736</formula1>
      <formula2>43149</formula2>
    </dataValidation>
    <dataValidation type="date" errorStyle="warning" allowBlank="1" showInputMessage="1" showErrorMessage="1" errorTitle="End date MAY exceed 17/2/2019!" error="Course end date may exceed course occurence end date of 17/2/2019 - if it does, please check with student to ensure they can complete the course in time and manually enter 18/2/2018 in the end date cell" sqref="F2">
      <formula1>43101</formula1>
      <formula2>43374</formula2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lessThan" id="{C8B84610-A3A5-4577-B939-9A74281895C1}">
            <xm:f>'[Engagement Record sample 2018.xlsm]Settings'!#REF!-13</xm:f>
            <x14:dxf>
              <font>
                <color auto="1"/>
              </font>
              <fill>
                <patternFill>
                  <bgColor theme="5" tint="0.59996337778862885"/>
                </patternFill>
              </fill>
            </x14:dxf>
          </x14:cfRule>
          <xm:sqref>M1:N2</xm:sqref>
        </x14:conditionalFormatting>
        <x14:conditionalFormatting xmlns:xm="http://schemas.microsoft.com/office/excel/2006/main">
          <x14:cfRule type="cellIs" priority="9" operator="between" id="{F6A80436-BCF9-4199-9816-15EEC51C2D4F}">
            <xm:f>'[Engagement Record sample 2018.xlsm]Settings'!#REF!-7</xm:f>
            <xm:f>'[Engagement Record sample 2018.xlsm]Settings'!#REF!-13</xm:f>
            <x14:dxf>
              <fill>
                <patternFill>
                  <bgColor rgb="FFFFFF00"/>
                </patternFill>
              </fill>
            </x14:dxf>
          </x14:cfRule>
          <xm:sqref>M1:N2</xm:sqref>
        </x14:conditionalFormatting>
        <x14:conditionalFormatting xmlns:xm="http://schemas.microsoft.com/office/excel/2006/main">
          <x14:cfRule type="cellIs" priority="1" operator="greaterThan" id="{A651D7A0-F99E-4F73-ADBD-2C9A7BDBDB57}">
            <xm:f>'[Engagement Record sample 2018.xlsm]Settings'!#REF!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G2:H2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'https://tewaka-my.sharepoint.com/personal/peter_nock_ara_ac_nz/Documents/2018/2018 Planning/Student Tracking Project/[Engagement Record sample 2018.xlsm]Settings'!#REF!</xm:f>
          </x14:formula1>
          <xm:sqref>S2:CZ2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defaultRowHeight="15" x14ac:dyDescent="0.25"/>
  <sheetData>
    <row r="1" spans="1:2" x14ac:dyDescent="0.25">
      <c r="A1" s="36" t="s">
        <v>59</v>
      </c>
    </row>
    <row r="2" spans="1:2" x14ac:dyDescent="0.25">
      <c r="A2" s="37"/>
    </row>
    <row r="3" spans="1:2" x14ac:dyDescent="0.25">
      <c r="A3" s="37" t="s">
        <v>60</v>
      </c>
      <c r="B3" t="s">
        <v>65</v>
      </c>
    </row>
    <row r="4" spans="1:2" x14ac:dyDescent="0.25">
      <c r="A4" s="37" t="s">
        <v>61</v>
      </c>
      <c r="B4" t="s">
        <v>66</v>
      </c>
    </row>
    <row r="5" spans="1:2" x14ac:dyDescent="0.25">
      <c r="A5" s="37" t="s">
        <v>62</v>
      </c>
      <c r="B5" t="s">
        <v>67</v>
      </c>
    </row>
    <row r="6" spans="1:2" x14ac:dyDescent="0.25">
      <c r="A6" s="37" t="s">
        <v>63</v>
      </c>
      <c r="B6" t="s">
        <v>68</v>
      </c>
    </row>
    <row r="7" spans="1:2" x14ac:dyDescent="0.25">
      <c r="A7" s="37" t="s">
        <v>64</v>
      </c>
      <c r="B7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I22" sqref="I22"/>
    </sheetView>
  </sheetViews>
  <sheetFormatPr defaultRowHeight="15" x14ac:dyDescent="0.25"/>
  <sheetData>
    <row r="1" spans="1:5" x14ac:dyDescent="0.25">
      <c r="A1" s="28" t="s">
        <v>3</v>
      </c>
      <c r="B1" s="28" t="s">
        <v>19</v>
      </c>
      <c r="C1" s="28" t="s">
        <v>20</v>
      </c>
      <c r="D1" s="28" t="s">
        <v>21</v>
      </c>
      <c r="E1" s="28" t="s">
        <v>22</v>
      </c>
    </row>
    <row r="2" spans="1:5" x14ac:dyDescent="0.25">
      <c r="A2" s="29" t="s">
        <v>23</v>
      </c>
      <c r="B2" s="29">
        <v>70</v>
      </c>
      <c r="C2" s="29">
        <v>10</v>
      </c>
      <c r="D2" s="30">
        <f>courses[[#This Row],[Weeks]]*2</f>
        <v>20</v>
      </c>
      <c r="E2" s="31" t="s">
        <v>24</v>
      </c>
    </row>
    <row r="3" spans="1:5" x14ac:dyDescent="0.25">
      <c r="A3" s="32" t="s">
        <v>25</v>
      </c>
      <c r="B3" s="32">
        <v>42</v>
      </c>
      <c r="C3" s="32">
        <v>6</v>
      </c>
      <c r="D3" s="32">
        <f>courses[[#This Row],[Weeks]]*2</f>
        <v>12</v>
      </c>
      <c r="E3" s="33" t="s">
        <v>26</v>
      </c>
    </row>
    <row r="4" spans="1:5" x14ac:dyDescent="0.25">
      <c r="A4" s="29" t="s">
        <v>27</v>
      </c>
      <c r="B4" s="29">
        <v>35</v>
      </c>
      <c r="C4" s="29">
        <v>5</v>
      </c>
      <c r="D4" s="29">
        <f>courses[[#This Row],[Weeks]]*2</f>
        <v>10</v>
      </c>
      <c r="E4" s="33" t="s">
        <v>26</v>
      </c>
    </row>
    <row r="5" spans="1:5" x14ac:dyDescent="0.25">
      <c r="A5" s="32" t="s">
        <v>28</v>
      </c>
      <c r="B5" s="32">
        <v>56</v>
      </c>
      <c r="C5" s="32">
        <v>8</v>
      </c>
      <c r="D5" s="32">
        <f>courses[[#This Row],[Weeks]]*2</f>
        <v>16</v>
      </c>
      <c r="E5" s="33" t="s">
        <v>24</v>
      </c>
    </row>
    <row r="6" spans="1:5" x14ac:dyDescent="0.25">
      <c r="A6" s="29" t="s">
        <v>29</v>
      </c>
      <c r="B6" s="29">
        <v>91</v>
      </c>
      <c r="C6" s="29">
        <v>13</v>
      </c>
      <c r="D6" s="29">
        <f>courses[[#This Row],[Weeks]]*2</f>
        <v>26</v>
      </c>
      <c r="E6" s="33" t="s">
        <v>26</v>
      </c>
    </row>
    <row r="7" spans="1:5" x14ac:dyDescent="0.25">
      <c r="A7" s="32" t="s">
        <v>30</v>
      </c>
      <c r="B7" s="32">
        <v>63</v>
      </c>
      <c r="C7" s="32">
        <v>9</v>
      </c>
      <c r="D7" s="32">
        <f>courses[[#This Row],[Weeks]]*2</f>
        <v>18</v>
      </c>
      <c r="E7" s="33" t="s">
        <v>24</v>
      </c>
    </row>
    <row r="8" spans="1:5" x14ac:dyDescent="0.25">
      <c r="A8" s="29" t="s">
        <v>31</v>
      </c>
      <c r="B8" s="29">
        <v>35</v>
      </c>
      <c r="C8" s="29">
        <v>5</v>
      </c>
      <c r="D8" s="29">
        <f>courses[[#This Row],[Weeks]]*2</f>
        <v>10</v>
      </c>
      <c r="E8" s="33" t="s">
        <v>24</v>
      </c>
    </row>
    <row r="9" spans="1:5" x14ac:dyDescent="0.25">
      <c r="A9" s="32" t="s">
        <v>32</v>
      </c>
      <c r="B9" s="32">
        <v>70</v>
      </c>
      <c r="C9" s="32">
        <v>10</v>
      </c>
      <c r="D9" s="32">
        <f>courses[[#This Row],[Weeks]]*2</f>
        <v>20</v>
      </c>
      <c r="E9" s="33" t="s">
        <v>24</v>
      </c>
    </row>
    <row r="10" spans="1:5" x14ac:dyDescent="0.25">
      <c r="A10" s="29" t="s">
        <v>33</v>
      </c>
      <c r="B10" s="29">
        <v>91</v>
      </c>
      <c r="C10" s="29">
        <v>13</v>
      </c>
      <c r="D10" s="29">
        <f>courses[[#This Row],[Weeks]]*2</f>
        <v>26</v>
      </c>
      <c r="E10" s="33" t="s">
        <v>26</v>
      </c>
    </row>
    <row r="11" spans="1:5" x14ac:dyDescent="0.25">
      <c r="A11" s="32" t="s">
        <v>34</v>
      </c>
      <c r="B11" s="32">
        <v>77</v>
      </c>
      <c r="C11" s="32">
        <v>11</v>
      </c>
      <c r="D11" s="32">
        <f>courses[[#This Row],[Weeks]]*2</f>
        <v>22</v>
      </c>
      <c r="E11" s="33" t="s">
        <v>26</v>
      </c>
    </row>
    <row r="12" spans="1:5" x14ac:dyDescent="0.25">
      <c r="A12" s="29" t="s">
        <v>35</v>
      </c>
      <c r="B12" s="29">
        <v>42</v>
      </c>
      <c r="C12" s="29">
        <v>6</v>
      </c>
      <c r="D12" s="29">
        <f>courses[[#This Row],[Weeks]]*2</f>
        <v>12</v>
      </c>
      <c r="E12" s="33" t="s">
        <v>24</v>
      </c>
    </row>
    <row r="13" spans="1:5" x14ac:dyDescent="0.25">
      <c r="A13" s="32" t="s">
        <v>36</v>
      </c>
      <c r="B13" s="32">
        <v>35</v>
      </c>
      <c r="C13" s="32">
        <v>5</v>
      </c>
      <c r="D13" s="32">
        <f>courses[[#This Row],[Weeks]]*2</f>
        <v>10</v>
      </c>
      <c r="E13" s="33" t="s">
        <v>24</v>
      </c>
    </row>
    <row r="14" spans="1:5" x14ac:dyDescent="0.25">
      <c r="A14" s="29" t="s">
        <v>18</v>
      </c>
      <c r="B14" s="29">
        <v>70</v>
      </c>
      <c r="C14" s="29">
        <v>10</v>
      </c>
      <c r="D14" s="29">
        <f>courses[[#This Row],[Weeks]]*2</f>
        <v>20</v>
      </c>
      <c r="E14" s="33" t="s">
        <v>24</v>
      </c>
    </row>
    <row r="15" spans="1:5" x14ac:dyDescent="0.25">
      <c r="A15" s="32" t="s">
        <v>37</v>
      </c>
      <c r="B15" s="32">
        <v>70</v>
      </c>
      <c r="C15" s="32">
        <v>10</v>
      </c>
      <c r="D15" s="32">
        <f>courses[[#This Row],[Weeks]]*2</f>
        <v>20</v>
      </c>
      <c r="E15" s="33" t="s">
        <v>24</v>
      </c>
    </row>
    <row r="16" spans="1:5" x14ac:dyDescent="0.25">
      <c r="A16" s="29" t="s">
        <v>38</v>
      </c>
      <c r="B16" s="29">
        <v>77</v>
      </c>
      <c r="C16" s="29">
        <v>11</v>
      </c>
      <c r="D16" s="29">
        <f>courses[[#This Row],[Weeks]]*2</f>
        <v>22</v>
      </c>
      <c r="E16" s="33" t="s">
        <v>26</v>
      </c>
    </row>
    <row r="17" spans="1:5" x14ac:dyDescent="0.25">
      <c r="A17" s="32" t="s">
        <v>39</v>
      </c>
      <c r="B17" s="32">
        <v>56</v>
      </c>
      <c r="C17" s="32">
        <v>8</v>
      </c>
      <c r="D17" s="32">
        <f>courses[[#This Row],[Weeks]]*2</f>
        <v>16</v>
      </c>
      <c r="E17" s="33" t="s">
        <v>24</v>
      </c>
    </row>
    <row r="18" spans="1:5" x14ac:dyDescent="0.25">
      <c r="A18" s="29" t="s">
        <v>40</v>
      </c>
      <c r="B18" s="29">
        <v>70</v>
      </c>
      <c r="C18" s="29">
        <v>10</v>
      </c>
      <c r="D18" s="29">
        <f>courses[[#This Row],[Weeks]]*2</f>
        <v>20</v>
      </c>
      <c r="E18" s="33" t="s">
        <v>24</v>
      </c>
    </row>
    <row r="19" spans="1:5" x14ac:dyDescent="0.25">
      <c r="A19" s="32" t="s">
        <v>41</v>
      </c>
      <c r="B19" s="32">
        <v>77</v>
      </c>
      <c r="C19" s="32">
        <v>11</v>
      </c>
      <c r="D19" s="32">
        <f>courses[[#This Row],[Weeks]]*2</f>
        <v>22</v>
      </c>
      <c r="E19" s="33" t="s">
        <v>26</v>
      </c>
    </row>
    <row r="20" spans="1:5" x14ac:dyDescent="0.25">
      <c r="A20" s="29" t="s">
        <v>42</v>
      </c>
      <c r="B20" s="29">
        <v>70</v>
      </c>
      <c r="C20" s="29">
        <v>10</v>
      </c>
      <c r="D20" s="29">
        <f>courses[[#This Row],[Weeks]]*2</f>
        <v>20</v>
      </c>
      <c r="E20" s="33" t="s">
        <v>24</v>
      </c>
    </row>
    <row r="21" spans="1:5" x14ac:dyDescent="0.25">
      <c r="A21" s="32" t="s">
        <v>43</v>
      </c>
      <c r="B21" s="32">
        <v>77</v>
      </c>
      <c r="C21" s="32">
        <v>11</v>
      </c>
      <c r="D21" s="32">
        <f>courses[[#This Row],[Weeks]]*2</f>
        <v>22</v>
      </c>
      <c r="E21" s="33" t="s">
        <v>26</v>
      </c>
    </row>
    <row r="22" spans="1:5" x14ac:dyDescent="0.25">
      <c r="A22" s="29" t="s">
        <v>44</v>
      </c>
      <c r="B22" s="29">
        <v>84</v>
      </c>
      <c r="C22" s="29">
        <v>12</v>
      </c>
      <c r="D22" s="29">
        <f>courses[[#This Row],[Weeks]]*2</f>
        <v>24</v>
      </c>
      <c r="E22" s="33" t="s">
        <v>24</v>
      </c>
    </row>
    <row r="23" spans="1:5" x14ac:dyDescent="0.25">
      <c r="A23" s="32" t="s">
        <v>45</v>
      </c>
      <c r="B23" s="32">
        <v>112</v>
      </c>
      <c r="C23" s="32">
        <v>16</v>
      </c>
      <c r="D23" s="32">
        <f>courses[[#This Row],[Weeks]]*2</f>
        <v>32</v>
      </c>
      <c r="E23" s="33" t="s">
        <v>26</v>
      </c>
    </row>
    <row r="24" spans="1:5" x14ac:dyDescent="0.25">
      <c r="A24" s="29" t="s">
        <v>46</v>
      </c>
      <c r="B24" s="29">
        <v>112</v>
      </c>
      <c r="C24" s="29">
        <v>16</v>
      </c>
      <c r="D24" s="29">
        <f>courses[[#This Row],[Weeks]]*2</f>
        <v>32</v>
      </c>
      <c r="E24" s="33" t="s">
        <v>26</v>
      </c>
    </row>
    <row r="25" spans="1:5" x14ac:dyDescent="0.25">
      <c r="A25" s="32" t="s">
        <v>47</v>
      </c>
      <c r="B25" s="32">
        <v>112</v>
      </c>
      <c r="C25" s="32">
        <v>16</v>
      </c>
      <c r="D25" s="32">
        <f>courses[[#This Row],[Weeks]]*2</f>
        <v>32</v>
      </c>
      <c r="E25" s="33" t="s">
        <v>26</v>
      </c>
    </row>
    <row r="26" spans="1:5" x14ac:dyDescent="0.25">
      <c r="A26" s="29" t="s">
        <v>48</v>
      </c>
      <c r="B26" s="29">
        <v>112</v>
      </c>
      <c r="C26" s="29">
        <v>16</v>
      </c>
      <c r="D26" s="29">
        <f>courses[[#This Row],[Weeks]]*2</f>
        <v>32</v>
      </c>
      <c r="E26" s="33" t="s">
        <v>26</v>
      </c>
    </row>
    <row r="27" spans="1:5" x14ac:dyDescent="0.25">
      <c r="A27" s="32" t="s">
        <v>49</v>
      </c>
      <c r="B27" s="32">
        <v>112</v>
      </c>
      <c r="C27" s="32">
        <v>16</v>
      </c>
      <c r="D27" s="32">
        <f>courses[[#This Row],[Weeks]]*2</f>
        <v>32</v>
      </c>
      <c r="E27" s="33" t="s">
        <v>26</v>
      </c>
    </row>
    <row r="28" spans="1:5" x14ac:dyDescent="0.25">
      <c r="A28" s="29" t="s">
        <v>50</v>
      </c>
      <c r="B28" s="29">
        <v>112</v>
      </c>
      <c r="C28" s="29">
        <v>16</v>
      </c>
      <c r="D28" s="29">
        <f>courses[[#This Row],[Weeks]]*2</f>
        <v>32</v>
      </c>
      <c r="E28" s="33" t="s">
        <v>26</v>
      </c>
    </row>
    <row r="29" spans="1:5" x14ac:dyDescent="0.25">
      <c r="A29" s="34" t="s">
        <v>51</v>
      </c>
      <c r="B29" s="34">
        <v>112</v>
      </c>
      <c r="C29" s="34">
        <v>16</v>
      </c>
      <c r="D29" s="34">
        <f>courses[[#This Row],[Weeks]]*2</f>
        <v>32</v>
      </c>
      <c r="E29" s="35" t="s">
        <v>26</v>
      </c>
    </row>
    <row r="30" spans="1:5" x14ac:dyDescent="0.25">
      <c r="A30" s="35" t="s">
        <v>52</v>
      </c>
      <c r="B30" s="34">
        <v>112</v>
      </c>
      <c r="C30" s="34">
        <v>16</v>
      </c>
      <c r="D30" s="34">
        <f>courses[[#This Row],[Weeks]]*2</f>
        <v>32</v>
      </c>
      <c r="E30" s="35" t="s">
        <v>53</v>
      </c>
    </row>
    <row r="31" spans="1:5" x14ac:dyDescent="0.25">
      <c r="A31" s="35" t="s">
        <v>54</v>
      </c>
      <c r="B31" s="34">
        <v>112</v>
      </c>
      <c r="C31" s="34">
        <v>16</v>
      </c>
      <c r="D31" s="34">
        <f>courses[[#This Row],[Weeks]]*2</f>
        <v>32</v>
      </c>
      <c r="E31" s="35" t="s">
        <v>53</v>
      </c>
    </row>
    <row r="32" spans="1:5" x14ac:dyDescent="0.25">
      <c r="A32" s="35" t="s">
        <v>55</v>
      </c>
      <c r="B32" s="34">
        <v>112</v>
      </c>
      <c r="C32" s="34">
        <v>16</v>
      </c>
      <c r="D32" s="34">
        <f>courses[[#This Row],[Weeks]]*2</f>
        <v>32</v>
      </c>
      <c r="E32" s="35" t="s">
        <v>53</v>
      </c>
    </row>
    <row r="33" spans="1:5" x14ac:dyDescent="0.25">
      <c r="A33" s="35" t="s">
        <v>56</v>
      </c>
      <c r="B33" s="34">
        <v>112</v>
      </c>
      <c r="C33" s="34">
        <v>16</v>
      </c>
      <c r="D33" s="34">
        <f>courses[[#This Row],[Weeks]]*2</f>
        <v>32</v>
      </c>
      <c r="E33" s="35" t="s">
        <v>53</v>
      </c>
    </row>
    <row r="34" spans="1:5" x14ac:dyDescent="0.25">
      <c r="A34" s="35" t="s">
        <v>57</v>
      </c>
      <c r="B34" s="34">
        <v>112</v>
      </c>
      <c r="C34" s="34">
        <v>16</v>
      </c>
      <c r="D34" s="34">
        <f>courses[[#This Row],[Weeks]]*2</f>
        <v>32</v>
      </c>
      <c r="E34" s="35" t="s">
        <v>53</v>
      </c>
    </row>
    <row r="35" spans="1:5" x14ac:dyDescent="0.25">
      <c r="A35" s="35" t="s">
        <v>58</v>
      </c>
      <c r="B35" s="34">
        <v>112</v>
      </c>
      <c r="C35" s="34">
        <v>16</v>
      </c>
      <c r="D35" s="34">
        <f>courses[[#This Row],[Weeks]]*2</f>
        <v>32</v>
      </c>
      <c r="E35" s="35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of fields</vt:lpstr>
      <vt:lpstr>Other Data</vt:lpstr>
      <vt:lpstr>Course Durations</vt:lpstr>
    </vt:vector>
  </TitlesOfParts>
  <Company>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Nock</dc:creator>
  <cp:lastModifiedBy>Peter Nock</cp:lastModifiedBy>
  <dcterms:created xsi:type="dcterms:W3CDTF">2018-07-17T03:24:08Z</dcterms:created>
  <dcterms:modified xsi:type="dcterms:W3CDTF">2018-07-18T00:28:41Z</dcterms:modified>
</cp:coreProperties>
</file>