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\Customs_Tool\eCustoms_20161219\Analysis\"/>
    </mc:Choice>
  </mc:AlternateContent>
  <bookViews>
    <workbookView xWindow="0" yWindow="0" windowWidth="21600" windowHeight="8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G14" i="2"/>
  <c r="J9" i="1" l="1"/>
  <c r="J8" i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C5" i="1"/>
  <c r="A5" i="1"/>
  <c r="B5" i="1" s="1"/>
  <c r="B4" i="1" l="1"/>
  <c r="C4" i="1"/>
  <c r="D4" i="1"/>
  <c r="E4" i="1"/>
  <c r="G4" i="1"/>
  <c r="I4" i="1"/>
  <c r="M4" i="1"/>
  <c r="N4" i="1"/>
  <c r="O4" i="1"/>
  <c r="P4" i="1"/>
  <c r="Q4" i="1"/>
  <c r="R4" i="1"/>
  <c r="U4" i="1"/>
  <c r="W4" i="1"/>
  <c r="A4" i="1"/>
</calcChain>
</file>

<file path=xl/sharedStrings.xml><?xml version="1.0" encoding="utf-8"?>
<sst xmlns="http://schemas.openxmlformats.org/spreadsheetml/2006/main" count="221" uniqueCount="106">
  <si>
    <t>Transaction Type</t>
  </si>
  <si>
    <t>Customs Entry No</t>
  </si>
  <si>
    <t>Inbound Delivery No</t>
  </si>
  <si>
    <t>Item No</t>
  </si>
  <si>
    <t>Item Description</t>
  </si>
  <si>
    <t>Lot No</t>
  </si>
  <si>
    <t>BGD No</t>
  </si>
  <si>
    <t>RM EHB</t>
  </si>
  <si>
    <t>RM CHN Name</t>
  </si>
  <si>
    <t>PO Invoice Qty</t>
  </si>
  <si>
    <t>PO Invoice Amount</t>
  </si>
  <si>
    <t>PO Unit Price</t>
  </si>
  <si>
    <t>PO Currency</t>
  </si>
  <si>
    <t>SAP PO No</t>
  </si>
  <si>
    <t>Rcvd SLOC</t>
  </si>
  <si>
    <t>Goods Rcvd Date</t>
  </si>
  <si>
    <t>ShipFrom Country</t>
  </si>
  <si>
    <t>Country of Origin</t>
  </si>
  <si>
    <t>Customs Rcvd Date</t>
  </si>
  <si>
    <t>Receipts ID</t>
  </si>
  <si>
    <t>Receipts Status</t>
  </si>
  <si>
    <t>Gate In Date</t>
  </si>
  <si>
    <t>Creater</t>
  </si>
  <si>
    <t>Created Date</t>
  </si>
  <si>
    <t>进境</t>
  </si>
  <si>
    <t>C014I201611230590491</t>
  </si>
  <si>
    <t>TI:WHT,TITANIUM DIOXIDE PW6,PO,BW2,BAG</t>
  </si>
  <si>
    <t>二氧化钛</t>
  </si>
  <si>
    <t>USD</t>
  </si>
  <si>
    <t>PC23</t>
  </si>
  <si>
    <t>GB</t>
  </si>
  <si>
    <t>NULL</t>
  </si>
  <si>
    <t>已入区</t>
  </si>
  <si>
    <t>xiaoyan</t>
  </si>
  <si>
    <t>0004322461N</t>
  </si>
  <si>
    <t>200036'</t>
  </si>
  <si>
    <t>0004322461'</t>
  </si>
  <si>
    <t>进境','C014I201611230590491','180676297','6009725','TI:WHT,TITANIUM DIOXIDE PW6,PO,BW2,BAG',0004322461','221820161186878000','200036','二氧化钛',2213.699242,7747.947347,3.5,'USD','4502166743','PC23','42710','GB','GB',42711,NULL,'已入区',42704,'xiaoyan',42711</t>
  </si>
  <si>
    <t>Customs Balance</t>
  </si>
  <si>
    <t>Available RM Balance</t>
  </si>
  <si>
    <t>GongDan Pending</t>
  </si>
  <si>
    <t>RM SharingOut Qty</t>
  </si>
  <si>
    <t>'6009725'</t>
  </si>
  <si>
    <t>'4209080'</t>
  </si>
  <si>
    <t>'600006'</t>
  </si>
  <si>
    <t>'221820161186878000'</t>
  </si>
  <si>
    <t>'2000'</t>
  </si>
  <si>
    <t>'0'</t>
  </si>
  <si>
    <t>工单号</t>
  </si>
  <si>
    <t>生产类型</t>
  </si>
  <si>
    <t>成品备件号</t>
  </si>
  <si>
    <t>工单数量</t>
  </si>
  <si>
    <t>项号</t>
  </si>
  <si>
    <t>物料备件号</t>
  </si>
  <si>
    <t>物料耗用数量</t>
  </si>
  <si>
    <t>原产国</t>
  </si>
  <si>
    <t>批次号</t>
  </si>
  <si>
    <t>BOM In Customs</t>
  </si>
  <si>
    <t>0004730791-1</t>
  </si>
  <si>
    <t>加工</t>
  </si>
  <si>
    <t>FN150X-GY6253/0004730791</t>
  </si>
  <si>
    <t>英国</t>
  </si>
  <si>
    <t>0005377420-1</t>
  </si>
  <si>
    <t>N300X-WH5E065/0005377420</t>
  </si>
  <si>
    <t>0005465257-1</t>
  </si>
  <si>
    <t>PX9406P-7T7D184/0005465257</t>
  </si>
  <si>
    <t>0005477061-1</t>
  </si>
  <si>
    <t>WCD841U-7A8D032/0005477061</t>
  </si>
  <si>
    <t>0005477061-2</t>
  </si>
  <si>
    <t>0005577124-1</t>
  </si>
  <si>
    <t>WCD841U-7A8D032/0005577124</t>
  </si>
  <si>
    <t>0005588817-1</t>
  </si>
  <si>
    <t>WCD815U-7A8D060/0005588817</t>
  </si>
  <si>
    <t>0005588817-2</t>
  </si>
  <si>
    <t>0005638884-1</t>
  </si>
  <si>
    <t>WCD841U-7A8D032/0005638884</t>
  </si>
  <si>
    <t>0005663634-1</t>
  </si>
  <si>
    <t>N300X-WH5E065/0005663634</t>
  </si>
  <si>
    <t>0005687193-1</t>
  </si>
  <si>
    <t>WCD815U-7A8D060/0005687193</t>
  </si>
  <si>
    <t>Batch Path</t>
  </si>
  <si>
    <t>GongDan No</t>
  </si>
  <si>
    <t>Line No</t>
  </si>
  <si>
    <t>Inventory Type</t>
  </si>
  <si>
    <t>RM Category</t>
  </si>
  <si>
    <t>RM Used Qty</t>
  </si>
  <si>
    <t>RM Currency</t>
  </si>
  <si>
    <t>RM Price</t>
  </si>
  <si>
    <t>Consumption</t>
  </si>
  <si>
    <t>Drools Quota</t>
  </si>
  <si>
    <t>Drools EHB</t>
  </si>
  <si>
    <t>/0004730791/</t>
  </si>
  <si>
    <t>RAW MATERIAL</t>
  </si>
  <si>
    <t>PPO-25-W</t>
  </si>
  <si>
    <t>/0005377420/</t>
  </si>
  <si>
    <t>/0005465257/</t>
  </si>
  <si>
    <t>/0005477061/</t>
  </si>
  <si>
    <t>PPO-20-W</t>
  </si>
  <si>
    <t>/0005577124/</t>
  </si>
  <si>
    <t>/0005588817/</t>
  </si>
  <si>
    <t>/0005638884/</t>
  </si>
  <si>
    <t>/0005663634/</t>
  </si>
  <si>
    <t>/0005687193/</t>
  </si>
  <si>
    <t>SELECT TOP 1000 [Batch Path]
      ,[GongDan No]
      ,[Line No]
      ,[Item No]
      ,[Item Description]
      ,[Lot No]
      ,[Inventory Type]
      ,[RM Category]
      ,[RM EHB]
      ,[BGD No]
      ,[RM Used Qty]
      ,[RM Currency]
      ,[RM Price]
      ,[Consumption]
      ,[Drools Quota]
      ,[Drools EHB]
  FROM [eCustom_GC].[dbo].[C_GongDanDetail]  WHERE [BGD NO] = '221820161186878501'</t>
  </si>
  <si>
    <t>From c-gongdan details</t>
  </si>
  <si>
    <t>From E_Gongdan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</si>
</sst>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5"/>
  <sheetViews>
    <sheetView workbookViewId="0">
      <selection activeCell="C11" sqref="C11"/>
    </sheetView>
  </sheetViews>
  <sheetFormatPr defaultRowHeight="15" x14ac:dyDescent="0.25"/>
  <cols>
    <col min="2" max="2" width="25.7109375" customWidth="1"/>
    <col min="3" max="3" width="21" customWidth="1"/>
    <col min="4" max="4" width="38.42578125" customWidth="1"/>
    <col min="6" max="6" width="17" customWidth="1"/>
    <col min="7" max="7" width="30.140625" customWidth="1"/>
    <col min="8" max="8" width="18.5703125" customWidth="1"/>
    <col min="14" max="14" width="22.140625" customWidth="1"/>
    <col min="16" max="16" width="12.7109375" customWidth="1"/>
    <col min="18" max="18" width="11.42578125" customWidth="1"/>
    <col min="22" max="22" width="16.7109375" customWidth="1"/>
    <col min="24" max="24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180676187</v>
      </c>
      <c r="D2">
        <v>6009725</v>
      </c>
      <c r="E2" t="s">
        <v>26</v>
      </c>
      <c r="F2">
        <v>4209080</v>
      </c>
      <c r="G2">
        <v>2.2182016118687802E+17</v>
      </c>
      <c r="H2">
        <v>200036</v>
      </c>
      <c r="I2" t="s">
        <v>27</v>
      </c>
      <c r="J2">
        <v>2000</v>
      </c>
      <c r="K2">
        <v>7000</v>
      </c>
      <c r="L2">
        <v>3.5</v>
      </c>
      <c r="M2" t="s">
        <v>28</v>
      </c>
      <c r="N2">
        <v>4502166182</v>
      </c>
      <c r="O2" t="s">
        <v>29</v>
      </c>
      <c r="P2" s="1">
        <v>42709</v>
      </c>
      <c r="Q2" t="s">
        <v>30</v>
      </c>
      <c r="R2" t="s">
        <v>30</v>
      </c>
      <c r="S2" s="1">
        <v>42710</v>
      </c>
      <c r="T2" t="s">
        <v>31</v>
      </c>
      <c r="U2" t="s">
        <v>32</v>
      </c>
      <c r="V2" s="1">
        <v>42704</v>
      </c>
      <c r="W2" t="s">
        <v>33</v>
      </c>
      <c r="X2" s="1">
        <v>42804</v>
      </c>
    </row>
    <row r="3" spans="1:24" x14ac:dyDescent="0.25">
      <c r="A3" t="s">
        <v>24</v>
      </c>
      <c r="B3" t="s">
        <v>25</v>
      </c>
      <c r="C3">
        <v>180676297</v>
      </c>
      <c r="D3">
        <v>6009725</v>
      </c>
      <c r="E3" t="s">
        <v>26</v>
      </c>
      <c r="F3" t="s">
        <v>34</v>
      </c>
      <c r="G3">
        <v>2.2182016118687802E+17</v>
      </c>
      <c r="H3">
        <v>600006</v>
      </c>
      <c r="I3" t="s">
        <v>27</v>
      </c>
      <c r="J3">
        <v>786.30075799999997</v>
      </c>
      <c r="K3">
        <v>2752.05</v>
      </c>
      <c r="L3">
        <v>3.5</v>
      </c>
      <c r="M3" t="s">
        <v>28</v>
      </c>
      <c r="N3">
        <v>4502166743</v>
      </c>
      <c r="O3" t="s">
        <v>29</v>
      </c>
      <c r="P3" s="1">
        <v>42710</v>
      </c>
      <c r="Q3" t="s">
        <v>30</v>
      </c>
      <c r="R3" t="s">
        <v>30</v>
      </c>
      <c r="S3" s="1">
        <v>42711</v>
      </c>
      <c r="T3" t="s">
        <v>31</v>
      </c>
      <c r="U3" t="s">
        <v>32</v>
      </c>
      <c r="V3" s="1">
        <v>42704</v>
      </c>
      <c r="W3" t="s">
        <v>33</v>
      </c>
      <c r="X3" s="1">
        <v>42711</v>
      </c>
    </row>
    <row r="4" spans="1:24" x14ac:dyDescent="0.25">
      <c r="A4" t="str">
        <f>"'" &amp;A3&amp;"'"</f>
        <v>'进境'</v>
      </c>
      <c r="B4" t="str">
        <f t="shared" ref="B4:W4" si="0">"'" &amp;B3&amp;"'"</f>
        <v>'C014I201611230590491'</v>
      </c>
      <c r="C4" t="str">
        <f t="shared" si="0"/>
        <v>'180676297'</v>
      </c>
      <c r="D4" t="str">
        <f t="shared" si="0"/>
        <v>'6009725'</v>
      </c>
      <c r="E4" t="str">
        <f t="shared" si="0"/>
        <v>'TI:WHT,TITANIUM DIOXIDE PW6,PO,BW2,BAG'</v>
      </c>
      <c r="F4" s="2" t="s">
        <v>36</v>
      </c>
      <c r="G4" t="str">
        <f t="shared" si="0"/>
        <v>'221820161186878000'</v>
      </c>
      <c r="H4" s="2" t="s">
        <v>35</v>
      </c>
      <c r="I4" t="str">
        <f t="shared" si="0"/>
        <v>'二氧化钛'</v>
      </c>
      <c r="J4">
        <v>2213.6992420000001</v>
      </c>
      <c r="K4">
        <v>7747.9473470000003</v>
      </c>
      <c r="L4">
        <v>3.5</v>
      </c>
      <c r="M4" t="str">
        <f t="shared" si="0"/>
        <v>'USD'</v>
      </c>
      <c r="N4" t="str">
        <f t="shared" si="0"/>
        <v>'4502166743'</v>
      </c>
      <c r="O4" t="str">
        <f t="shared" si="0"/>
        <v>'PC23'</v>
      </c>
      <c r="P4" t="str">
        <f t="shared" si="0"/>
        <v>'42710'</v>
      </c>
      <c r="Q4" t="str">
        <f t="shared" si="0"/>
        <v>'GB'</v>
      </c>
      <c r="R4" t="str">
        <f t="shared" si="0"/>
        <v>'GB'</v>
      </c>
      <c r="S4" s="1">
        <v>42711</v>
      </c>
      <c r="T4" t="s">
        <v>31</v>
      </c>
      <c r="U4" t="str">
        <f t="shared" si="0"/>
        <v>'已入区'</v>
      </c>
      <c r="V4" s="1">
        <v>42704</v>
      </c>
      <c r="W4" t="str">
        <f t="shared" si="0"/>
        <v>'xiaoyan'</v>
      </c>
      <c r="X4" s="1">
        <v>42711</v>
      </c>
    </row>
    <row r="5" spans="1:24" x14ac:dyDescent="0.25">
      <c r="A5" t="str">
        <f>A4</f>
        <v>'进境'</v>
      </c>
      <c r="B5" t="str">
        <f>A5&amp;","&amp;B4</f>
        <v>'进境','C014I201611230590491'</v>
      </c>
      <c r="C5" t="str">
        <f>B5&amp;","&amp;C4</f>
        <v>'进境','C014I201611230590491','180676297'</v>
      </c>
      <c r="D5" t="str">
        <f t="shared" ref="D5:X5" si="1">C5&amp;","&amp;D4</f>
        <v>'进境','C014I201611230590491','180676297','6009725'</v>
      </c>
      <c r="E5" t="str">
        <f t="shared" si="1"/>
        <v>'进境','C014I201611230590491','180676297','6009725','TI:WHT,TITANIUM DIOXIDE PW6,PO,BW2,BAG'</v>
      </c>
      <c r="F5" t="str">
        <f t="shared" si="1"/>
        <v>'进境','C014I201611230590491','180676297','6009725','TI:WHT,TITANIUM DIOXIDE PW6,PO,BW2,BAG',0004322461'</v>
      </c>
      <c r="G5" t="str">
        <f t="shared" si="1"/>
        <v>'进境','C014I201611230590491','180676297','6009725','TI:WHT,TITANIUM DIOXIDE PW6,PO,BW2,BAG',0004322461','221820161186878000'</v>
      </c>
      <c r="H5" t="str">
        <f t="shared" si="1"/>
        <v>'进境','C014I201611230590491','180676297','6009725','TI:WHT,TITANIUM DIOXIDE PW6,PO,BW2,BAG',0004322461','221820161186878000',200036'</v>
      </c>
      <c r="I5" t="str">
        <f t="shared" si="1"/>
        <v>'进境','C014I201611230590491','180676297','6009725','TI:WHT,TITANIUM DIOXIDE PW6,PO,BW2,BAG',0004322461','221820161186878000',200036','二氧化钛'</v>
      </c>
      <c r="J5" t="str">
        <f t="shared" si="1"/>
        <v>'进境','C014I201611230590491','180676297','6009725','TI:WHT,TITANIUM DIOXIDE PW6,PO,BW2,BAG',0004322461','221820161186878000',200036','二氧化钛',2213.699242</v>
      </c>
      <c r="K5" t="str">
        <f t="shared" si="1"/>
        <v>'进境','C014I201611230590491','180676297','6009725','TI:WHT,TITANIUM DIOXIDE PW6,PO,BW2,BAG',0004322461','221820161186878000',200036','二氧化钛',2213.699242,7747.947347</v>
      </c>
      <c r="L5" t="str">
        <f t="shared" si="1"/>
        <v>'进境','C014I201611230590491','180676297','6009725','TI:WHT,TITANIUM DIOXIDE PW6,PO,BW2,BAG',0004322461','221820161186878000',200036','二氧化钛',2213.699242,7747.947347,3.5</v>
      </c>
      <c r="M5" t="str">
        <f t="shared" si="1"/>
        <v>'进境','C014I201611230590491','180676297','6009725','TI:WHT,TITANIUM DIOXIDE PW6,PO,BW2,BAG',0004322461','221820161186878000',200036','二氧化钛',2213.699242,7747.947347,3.5,'USD'</v>
      </c>
      <c r="N5" t="str">
        <f t="shared" si="1"/>
        <v>'进境','C014I201611230590491','180676297','6009725','TI:WHT,TITANIUM DIOXIDE PW6,PO,BW2,BAG',0004322461','221820161186878000',200036','二氧化钛',2213.699242,7747.947347,3.5,'USD','4502166743'</v>
      </c>
      <c r="O5" t="str">
        <f t="shared" si="1"/>
        <v>'进境','C014I201611230590491','180676297','6009725','TI:WHT,TITANIUM DIOXIDE PW6,PO,BW2,BAG',0004322461','221820161186878000',200036','二氧化钛',2213.699242,7747.947347,3.5,'USD','4502166743','PC23'</v>
      </c>
      <c r="P5" t="str">
        <f t="shared" si="1"/>
        <v>'进境','C014I201611230590491','180676297','6009725','TI:WHT,TITANIUM DIOXIDE PW6,PO,BW2,BAG',0004322461','221820161186878000',200036','二氧化钛',2213.699242,7747.947347,3.5,'USD','4502166743','PC23','42710'</v>
      </c>
      <c r="Q5" t="str">
        <f t="shared" si="1"/>
        <v>'进境','C014I201611230590491','180676297','6009725','TI:WHT,TITANIUM DIOXIDE PW6,PO,BW2,BAG',0004322461','221820161186878000',200036','二氧化钛',2213.699242,7747.947347,3.5,'USD','4502166743','PC23','42710','GB'</v>
      </c>
      <c r="R5" t="str">
        <f t="shared" si="1"/>
        <v>'进境','C014I201611230590491','180676297','6009725','TI:WHT,TITANIUM DIOXIDE PW6,PO,BW2,BAG',0004322461','221820161186878000',200036','二氧化钛',2213.699242,7747.947347,3.5,'USD','4502166743','PC23','42710','GB','GB'</v>
      </c>
      <c r="S5" t="str">
        <f t="shared" si="1"/>
        <v>'进境','C014I201611230590491','180676297','6009725','TI:WHT,TITANIUM DIOXIDE PW6,PO,BW2,BAG',0004322461','221820161186878000',200036','二氧化钛',2213.699242,7747.947347,3.5,'USD','4502166743','PC23','42710','GB','GB',42711</v>
      </c>
      <c r="T5" t="str">
        <f t="shared" si="1"/>
        <v>'进境','C014I201611230590491','180676297','6009725','TI:WHT,TITANIUM DIOXIDE PW6,PO,BW2,BAG',0004322461','221820161186878000',200036','二氧化钛',2213.699242,7747.947347,3.5,'USD','4502166743','PC23','42710','GB','GB',42711,NULL</v>
      </c>
      <c r="U5" t="str">
        <f t="shared" si="1"/>
        <v>'进境','C014I201611230590491','180676297','6009725','TI:WHT,TITANIUM DIOXIDE PW6,PO,BW2,BAG',0004322461','221820161186878000',200036','二氧化钛',2213.699242,7747.947347,3.5,'USD','4502166743','PC23','42710','GB','GB',42711,NULL,'已入区'</v>
      </c>
      <c r="V5" t="str">
        <f t="shared" si="1"/>
        <v>'进境','C014I201611230590491','180676297','6009725','TI:WHT,TITANIUM DIOXIDE PW6,PO,BW2,BAG',0004322461','221820161186878000',200036','二氧化钛',2213.699242,7747.947347,3.5,'USD','4502166743','PC23','42710','GB','GB',42711,NULL,'已入区',42704</v>
      </c>
      <c r="W5" t="str">
        <f t="shared" si="1"/>
        <v>'进境','C014I201611230590491','180676297','6009725','TI:WHT,TITANIUM DIOXIDE PW6,PO,BW2,BAG',0004322461','221820161186878000',200036','二氧化钛',2213.699242,7747.947347,3.5,'USD','4502166743','PC23','42710','GB','GB',42711,NULL,'已入区',42704,'xiaoyan'</v>
      </c>
      <c r="X5" t="str">
        <f t="shared" si="1"/>
        <v>'进境','C014I201611230590491','180676297','6009725','TI:WHT,TITANIUM DIOXIDE PW6,PO,BW2,BAG',0004322461','221820161186878000',200036','二氧化钛',2213.699242,7747.947347,3.5,'USD','4502166743','PC23','42710','GB','GB',42711,NULL,'已入区',42704,'xiaoyan',42711</v>
      </c>
    </row>
    <row r="6" spans="1:24" x14ac:dyDescent="0.25">
      <c r="X6" s="2" t="s">
        <v>37</v>
      </c>
    </row>
    <row r="7" spans="1:24" x14ac:dyDescent="0.25">
      <c r="J7">
        <v>2213.6992420000001</v>
      </c>
    </row>
    <row r="8" spans="1:24" x14ac:dyDescent="0.25">
      <c r="J8">
        <f>J7+J3</f>
        <v>3000</v>
      </c>
    </row>
    <row r="9" spans="1:24" x14ac:dyDescent="0.25">
      <c r="J9">
        <f>J7*3.5</f>
        <v>7747.9473470000003</v>
      </c>
    </row>
    <row r="10" spans="1:24" x14ac:dyDescent="0.25">
      <c r="A10" t="s">
        <v>3</v>
      </c>
      <c r="B10" t="s">
        <v>5</v>
      </c>
      <c r="C10" t="s">
        <v>7</v>
      </c>
      <c r="D10" t="s">
        <v>6</v>
      </c>
      <c r="E10" t="s">
        <v>38</v>
      </c>
      <c r="F10" t="s">
        <v>39</v>
      </c>
      <c r="G10" t="s">
        <v>40</v>
      </c>
      <c r="H10" t="s">
        <v>41</v>
      </c>
      <c r="I10" t="s">
        <v>9</v>
      </c>
    </row>
    <row r="11" spans="1:24" x14ac:dyDescent="0.25">
      <c r="A11">
        <v>6009725</v>
      </c>
      <c r="B11">
        <v>4209080</v>
      </c>
      <c r="C11">
        <v>200036</v>
      </c>
      <c r="D11">
        <v>2.2182016118687802E+17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24" x14ac:dyDescent="0.25">
      <c r="A12">
        <v>6009725</v>
      </c>
      <c r="B12">
        <v>4209080</v>
      </c>
      <c r="C12">
        <v>600006</v>
      </c>
      <c r="D12">
        <v>2.2182016118687802E+17</v>
      </c>
      <c r="E12">
        <v>2000</v>
      </c>
      <c r="F12">
        <v>2000</v>
      </c>
      <c r="G12">
        <v>0</v>
      </c>
      <c r="H12">
        <v>0</v>
      </c>
      <c r="I12">
        <v>2000</v>
      </c>
    </row>
    <row r="13" spans="1:24" x14ac:dyDescent="0.25">
      <c r="A13">
        <v>6009725</v>
      </c>
      <c r="B13" t="s">
        <v>34</v>
      </c>
      <c r="C13">
        <v>600006</v>
      </c>
      <c r="D13">
        <v>2.2182016118687802E+17</v>
      </c>
      <c r="E13">
        <v>2299.0193250000002</v>
      </c>
      <c r="F13">
        <v>2213.6992420000001</v>
      </c>
      <c r="G13">
        <v>85.320082999999997</v>
      </c>
      <c r="H13">
        <v>0</v>
      </c>
      <c r="I13">
        <v>3000</v>
      </c>
    </row>
    <row r="15" spans="1:24" x14ac:dyDescent="0.2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46</v>
      </c>
      <c r="G15" t="s">
        <v>47</v>
      </c>
      <c r="H15" t="s">
        <v>47</v>
      </c>
      <c r="I15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3" workbookViewId="0">
      <selection activeCell="A15" sqref="A15"/>
    </sheetView>
  </sheetViews>
  <sheetFormatPr defaultRowHeight="15" x14ac:dyDescent="0.25"/>
  <cols>
    <col min="1" max="1" width="19.85546875" customWidth="1"/>
    <col min="7" max="7" width="34.7109375" customWidth="1"/>
    <col min="9" max="9" width="23.7109375" customWidth="1"/>
    <col min="11" max="11" width="40.42578125" customWidth="1"/>
  </cols>
  <sheetData>
    <row r="1" spans="1:11" x14ac:dyDescent="0.25">
      <c r="A1" t="s">
        <v>105</v>
      </c>
    </row>
    <row r="2" spans="1:11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23</v>
      </c>
    </row>
    <row r="3" spans="1:11" x14ac:dyDescent="0.25">
      <c r="A3" t="s">
        <v>58</v>
      </c>
      <c r="B3" t="s">
        <v>59</v>
      </c>
      <c r="C3" t="s">
        <v>60</v>
      </c>
      <c r="D3">
        <v>4925</v>
      </c>
      <c r="E3">
        <v>15</v>
      </c>
      <c r="F3">
        <v>600006</v>
      </c>
      <c r="G3">
        <v>123.690589</v>
      </c>
      <c r="H3" t="s">
        <v>61</v>
      </c>
      <c r="I3">
        <v>2.2182016118687802E+17</v>
      </c>
      <c r="K3" s="3">
        <v>42800.592361111114</v>
      </c>
    </row>
    <row r="4" spans="1:11" x14ac:dyDescent="0.25">
      <c r="A4" t="s">
        <v>62</v>
      </c>
      <c r="B4" t="s">
        <v>59</v>
      </c>
      <c r="C4" t="s">
        <v>63</v>
      </c>
      <c r="D4">
        <v>1975</v>
      </c>
      <c r="E4">
        <v>10</v>
      </c>
      <c r="F4">
        <v>600006</v>
      </c>
      <c r="G4">
        <v>161.161868</v>
      </c>
      <c r="H4" t="s">
        <v>61</v>
      </c>
      <c r="I4">
        <v>2.2182016118687802E+17</v>
      </c>
      <c r="K4" s="3">
        <v>42801.574999999997</v>
      </c>
    </row>
    <row r="5" spans="1:11" x14ac:dyDescent="0.25">
      <c r="A5" t="s">
        <v>64</v>
      </c>
      <c r="B5" t="s">
        <v>59</v>
      </c>
      <c r="C5" t="s">
        <v>65</v>
      </c>
      <c r="D5">
        <v>2000</v>
      </c>
      <c r="E5">
        <v>12</v>
      </c>
      <c r="F5">
        <v>600006</v>
      </c>
      <c r="G5">
        <v>115.535664</v>
      </c>
      <c r="H5" t="s">
        <v>61</v>
      </c>
      <c r="I5">
        <v>2.2182016118687802E+17</v>
      </c>
      <c r="K5" s="3">
        <v>42796.599305555559</v>
      </c>
    </row>
    <row r="6" spans="1:11" x14ac:dyDescent="0.25">
      <c r="A6" t="s">
        <v>66</v>
      </c>
      <c r="B6" t="s">
        <v>59</v>
      </c>
      <c r="C6" t="s">
        <v>67</v>
      </c>
      <c r="D6">
        <v>1000</v>
      </c>
      <c r="E6">
        <v>18</v>
      </c>
      <c r="F6">
        <v>600006</v>
      </c>
      <c r="G6">
        <v>66.666982000000004</v>
      </c>
      <c r="H6" t="s">
        <v>61</v>
      </c>
      <c r="I6">
        <v>2.2182016118687802E+17</v>
      </c>
      <c r="K6" s="3">
        <v>42789.599999999999</v>
      </c>
    </row>
    <row r="7" spans="1:11" x14ac:dyDescent="0.25">
      <c r="A7" t="s">
        <v>68</v>
      </c>
      <c r="B7" t="s">
        <v>59</v>
      </c>
      <c r="C7" t="s">
        <v>67</v>
      </c>
      <c r="D7">
        <v>1820</v>
      </c>
      <c r="E7">
        <v>18</v>
      </c>
      <c r="F7">
        <v>600006</v>
      </c>
      <c r="G7">
        <v>121.33390799999999</v>
      </c>
      <c r="H7" t="s">
        <v>61</v>
      </c>
      <c r="I7">
        <v>2.2182016118687802E+17</v>
      </c>
      <c r="K7" s="3">
        <v>42790.567361111112</v>
      </c>
    </row>
    <row r="8" spans="1:11" x14ac:dyDescent="0.25">
      <c r="A8" t="s">
        <v>69</v>
      </c>
      <c r="B8" t="s">
        <v>59</v>
      </c>
      <c r="C8" t="s">
        <v>70</v>
      </c>
      <c r="D8">
        <v>480</v>
      </c>
      <c r="E8">
        <v>19</v>
      </c>
      <c r="F8">
        <v>600006</v>
      </c>
      <c r="G8">
        <v>27.415483999999999</v>
      </c>
      <c r="H8" t="s">
        <v>61</v>
      </c>
      <c r="I8">
        <v>2.2182016118687802E+17</v>
      </c>
      <c r="K8" s="3">
        <v>42803.488194444442</v>
      </c>
    </row>
    <row r="9" spans="1:11" x14ac:dyDescent="0.25">
      <c r="A9" t="s">
        <v>71</v>
      </c>
      <c r="B9" t="s">
        <v>59</v>
      </c>
      <c r="C9" t="s">
        <v>72</v>
      </c>
      <c r="D9">
        <v>680</v>
      </c>
      <c r="E9">
        <v>18</v>
      </c>
      <c r="F9">
        <v>600006</v>
      </c>
      <c r="G9">
        <v>10.009900999999999</v>
      </c>
      <c r="H9" t="s">
        <v>61</v>
      </c>
      <c r="I9">
        <v>2.2182016118687802E+17</v>
      </c>
      <c r="K9" s="3">
        <v>42783.631249999999</v>
      </c>
    </row>
    <row r="10" spans="1:11" x14ac:dyDescent="0.25">
      <c r="A10" t="s">
        <v>73</v>
      </c>
      <c r="B10" t="s">
        <v>59</v>
      </c>
      <c r="C10" t="s">
        <v>72</v>
      </c>
      <c r="D10">
        <v>40</v>
      </c>
      <c r="E10">
        <v>18</v>
      </c>
      <c r="F10">
        <v>600006</v>
      </c>
      <c r="G10">
        <v>0.58881799999999995</v>
      </c>
      <c r="H10" t="s">
        <v>61</v>
      </c>
      <c r="I10">
        <v>2.2182016118687802E+17</v>
      </c>
      <c r="K10" s="3">
        <v>42803.488194444442</v>
      </c>
    </row>
    <row r="11" spans="1:11" x14ac:dyDescent="0.25">
      <c r="A11" t="s">
        <v>74</v>
      </c>
      <c r="B11" t="s">
        <v>59</v>
      </c>
      <c r="C11" t="s">
        <v>75</v>
      </c>
      <c r="D11">
        <v>1500</v>
      </c>
      <c r="E11">
        <v>20</v>
      </c>
      <c r="F11">
        <v>600006</v>
      </c>
      <c r="G11">
        <v>102.581763</v>
      </c>
      <c r="H11" t="s">
        <v>61</v>
      </c>
      <c r="I11">
        <v>2.2182016118687802E+17</v>
      </c>
      <c r="K11" s="3">
        <v>42793.552083333336</v>
      </c>
    </row>
    <row r="12" spans="1:11" x14ac:dyDescent="0.25">
      <c r="A12" t="s">
        <v>76</v>
      </c>
      <c r="B12" t="s">
        <v>59</v>
      </c>
      <c r="C12" t="s">
        <v>77</v>
      </c>
      <c r="D12">
        <v>25</v>
      </c>
      <c r="E12">
        <v>9</v>
      </c>
      <c r="F12">
        <v>600006</v>
      </c>
      <c r="G12">
        <v>7.551558</v>
      </c>
      <c r="H12" t="s">
        <v>61</v>
      </c>
      <c r="I12">
        <v>2.2182016118687802E+17</v>
      </c>
      <c r="K12" s="3">
        <v>42801.574999999997</v>
      </c>
    </row>
    <row r="13" spans="1:11" x14ac:dyDescent="0.25">
      <c r="A13" t="s">
        <v>78</v>
      </c>
      <c r="B13" t="s">
        <v>59</v>
      </c>
      <c r="C13" t="s">
        <v>79</v>
      </c>
      <c r="D13">
        <v>560</v>
      </c>
      <c r="E13">
        <v>18</v>
      </c>
      <c r="F13">
        <v>600006</v>
      </c>
      <c r="G13">
        <v>49.764223000000001</v>
      </c>
      <c r="H13" t="s">
        <v>61</v>
      </c>
      <c r="I13">
        <v>2.2182016118687802E+17</v>
      </c>
      <c r="K13" s="3">
        <v>42803.488194444442</v>
      </c>
    </row>
    <row r="14" spans="1:11" x14ac:dyDescent="0.25">
      <c r="G14">
        <f>SUM(G3:G13)</f>
        <v>786.30075799999997</v>
      </c>
    </row>
    <row r="15" spans="1:11" x14ac:dyDescent="0.25">
      <c r="G15">
        <f>3000-G14</f>
        <v>2213.6992420000001</v>
      </c>
    </row>
    <row r="18" spans="1:16" ht="15" customHeight="1" x14ac:dyDescent="0.25">
      <c r="A18" s="4" t="s">
        <v>104</v>
      </c>
      <c r="B18" s="4" t="s">
        <v>103</v>
      </c>
    </row>
    <row r="19" spans="1:16" x14ac:dyDescent="0.25">
      <c r="A19" t="s">
        <v>80</v>
      </c>
      <c r="B19" t="s">
        <v>81</v>
      </c>
      <c r="C19" t="s">
        <v>82</v>
      </c>
      <c r="D19" t="s">
        <v>3</v>
      </c>
      <c r="E19" t="s">
        <v>4</v>
      </c>
      <c r="F19" t="s">
        <v>5</v>
      </c>
      <c r="G19" t="s">
        <v>83</v>
      </c>
      <c r="H19" t="s">
        <v>84</v>
      </c>
      <c r="I19" t="s">
        <v>7</v>
      </c>
      <c r="J19" t="s">
        <v>6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P19" t="s">
        <v>90</v>
      </c>
    </row>
    <row r="20" spans="1:16" x14ac:dyDescent="0.25">
      <c r="A20" t="s">
        <v>91</v>
      </c>
      <c r="B20" t="s">
        <v>58</v>
      </c>
      <c r="C20">
        <v>14</v>
      </c>
      <c r="D20">
        <v>6009725</v>
      </c>
      <c r="E20" t="s">
        <v>26</v>
      </c>
      <c r="F20">
        <v>4322461</v>
      </c>
      <c r="G20" t="s">
        <v>92</v>
      </c>
      <c r="H20" t="s">
        <v>28</v>
      </c>
      <c r="I20">
        <v>600006</v>
      </c>
      <c r="J20">
        <v>2.2182016118687802E+17</v>
      </c>
      <c r="K20">
        <v>123.690589</v>
      </c>
      <c r="L20" t="s">
        <v>28</v>
      </c>
      <c r="M20">
        <v>3.5</v>
      </c>
      <c r="N20">
        <v>2.5103E-2</v>
      </c>
      <c r="O20">
        <v>5.8313999999999998E-2</v>
      </c>
      <c r="P20" t="s">
        <v>93</v>
      </c>
    </row>
    <row r="21" spans="1:16" x14ac:dyDescent="0.25">
      <c r="A21" t="s">
        <v>94</v>
      </c>
      <c r="B21" t="s">
        <v>62</v>
      </c>
      <c r="C21">
        <v>9</v>
      </c>
      <c r="D21">
        <v>6009725</v>
      </c>
      <c r="E21" t="s">
        <v>26</v>
      </c>
      <c r="F21">
        <v>4322461</v>
      </c>
      <c r="G21" t="s">
        <v>92</v>
      </c>
      <c r="H21" t="s">
        <v>28</v>
      </c>
      <c r="I21">
        <v>600006</v>
      </c>
      <c r="J21">
        <v>2.2182016118687802E+17</v>
      </c>
      <c r="K21">
        <v>161.161868</v>
      </c>
      <c r="L21" t="s">
        <v>28</v>
      </c>
      <c r="M21">
        <v>3.5</v>
      </c>
      <c r="N21">
        <v>8.1561999999999996E-2</v>
      </c>
      <c r="O21">
        <v>7.6918E-2</v>
      </c>
      <c r="P21" t="s">
        <v>93</v>
      </c>
    </row>
    <row r="22" spans="1:16" x14ac:dyDescent="0.25">
      <c r="A22" t="s">
        <v>95</v>
      </c>
      <c r="B22" t="s">
        <v>64</v>
      </c>
      <c r="C22">
        <v>12</v>
      </c>
      <c r="D22">
        <v>6009725</v>
      </c>
      <c r="E22" t="s">
        <v>26</v>
      </c>
      <c r="F22">
        <v>4322461</v>
      </c>
      <c r="G22" t="s">
        <v>92</v>
      </c>
      <c r="H22" t="s">
        <v>28</v>
      </c>
      <c r="I22">
        <v>600006</v>
      </c>
      <c r="J22">
        <v>2.2182016118687802E+17</v>
      </c>
      <c r="K22">
        <v>115.535664</v>
      </c>
      <c r="L22" t="s">
        <v>28</v>
      </c>
      <c r="M22">
        <v>3.5</v>
      </c>
      <c r="N22">
        <v>5.6391999999999998E-2</v>
      </c>
      <c r="O22">
        <v>2.7516639999999999</v>
      </c>
      <c r="P22" t="s">
        <v>93</v>
      </c>
    </row>
    <row r="23" spans="1:16" x14ac:dyDescent="0.25">
      <c r="A23" t="s">
        <v>96</v>
      </c>
      <c r="B23" t="s">
        <v>66</v>
      </c>
      <c r="C23">
        <v>17</v>
      </c>
      <c r="D23">
        <v>6009725</v>
      </c>
      <c r="E23" t="s">
        <v>26</v>
      </c>
      <c r="F23">
        <v>4322461</v>
      </c>
      <c r="G23" t="s">
        <v>92</v>
      </c>
      <c r="H23" t="s">
        <v>28</v>
      </c>
      <c r="I23">
        <v>600006</v>
      </c>
      <c r="J23">
        <v>2.2182016118687802E+17</v>
      </c>
      <c r="K23">
        <v>66.666982000000004</v>
      </c>
      <c r="L23" t="s">
        <v>28</v>
      </c>
      <c r="M23">
        <v>3.5</v>
      </c>
      <c r="N23">
        <v>6.6575999999999996E-2</v>
      </c>
      <c r="O23">
        <v>9.0981999999999993E-2</v>
      </c>
      <c r="P23" t="s">
        <v>97</v>
      </c>
    </row>
    <row r="24" spans="1:16" x14ac:dyDescent="0.25">
      <c r="A24" t="s">
        <v>96</v>
      </c>
      <c r="B24" t="s">
        <v>68</v>
      </c>
      <c r="C24">
        <v>17</v>
      </c>
      <c r="D24">
        <v>6009725</v>
      </c>
      <c r="E24" t="s">
        <v>26</v>
      </c>
      <c r="F24">
        <v>4322461</v>
      </c>
      <c r="G24" t="s">
        <v>92</v>
      </c>
      <c r="H24" t="s">
        <v>28</v>
      </c>
      <c r="I24">
        <v>600006</v>
      </c>
      <c r="J24">
        <v>2.2182016118687802E+17</v>
      </c>
      <c r="K24">
        <v>121.33390799999999</v>
      </c>
      <c r="L24" t="s">
        <v>28</v>
      </c>
      <c r="M24">
        <v>3.5</v>
      </c>
      <c r="N24">
        <v>6.6575999999999996E-2</v>
      </c>
      <c r="O24">
        <v>0.16558800000000001</v>
      </c>
      <c r="P24" t="s">
        <v>97</v>
      </c>
    </row>
    <row r="25" spans="1:16" x14ac:dyDescent="0.25">
      <c r="A25" t="s">
        <v>98</v>
      </c>
      <c r="B25" t="s">
        <v>69</v>
      </c>
      <c r="C25">
        <v>17</v>
      </c>
      <c r="D25">
        <v>6009725</v>
      </c>
      <c r="E25" t="s">
        <v>26</v>
      </c>
      <c r="F25">
        <v>4322461</v>
      </c>
      <c r="G25" t="s">
        <v>92</v>
      </c>
      <c r="H25" t="s">
        <v>28</v>
      </c>
      <c r="I25">
        <v>600006</v>
      </c>
      <c r="J25">
        <v>2.2182016118687802E+17</v>
      </c>
      <c r="K25">
        <v>27.415483999999999</v>
      </c>
      <c r="L25" t="s">
        <v>28</v>
      </c>
      <c r="M25">
        <v>3.5</v>
      </c>
      <c r="N25">
        <v>5.6904999999999997E-2</v>
      </c>
      <c r="O25">
        <v>0.10108399999999999</v>
      </c>
      <c r="P25" t="s">
        <v>97</v>
      </c>
    </row>
    <row r="26" spans="1:16" x14ac:dyDescent="0.25">
      <c r="A26" t="s">
        <v>99</v>
      </c>
      <c r="B26" t="s">
        <v>71</v>
      </c>
      <c r="C26">
        <v>16</v>
      </c>
      <c r="D26">
        <v>6009725</v>
      </c>
      <c r="E26" t="s">
        <v>26</v>
      </c>
      <c r="F26">
        <v>4322461</v>
      </c>
      <c r="G26" t="s">
        <v>92</v>
      </c>
      <c r="H26" t="s">
        <v>28</v>
      </c>
      <c r="I26">
        <v>600006</v>
      </c>
      <c r="J26">
        <v>2.2182016118687802E+17</v>
      </c>
      <c r="K26">
        <v>10.009900999999999</v>
      </c>
      <c r="L26" t="s">
        <v>28</v>
      </c>
      <c r="M26">
        <v>3.5</v>
      </c>
      <c r="N26">
        <v>1.3908E-2</v>
      </c>
      <c r="O26">
        <v>0.55246099999999998</v>
      </c>
      <c r="P26" t="s">
        <v>97</v>
      </c>
    </row>
    <row r="27" spans="1:16" x14ac:dyDescent="0.25">
      <c r="A27" t="s">
        <v>99</v>
      </c>
      <c r="B27" t="s">
        <v>73</v>
      </c>
      <c r="C27">
        <v>16</v>
      </c>
      <c r="D27">
        <v>6009725</v>
      </c>
      <c r="E27" t="s">
        <v>26</v>
      </c>
      <c r="F27">
        <v>4322461</v>
      </c>
      <c r="G27" t="s">
        <v>92</v>
      </c>
      <c r="H27" t="s">
        <v>28</v>
      </c>
      <c r="I27">
        <v>600006</v>
      </c>
      <c r="J27">
        <v>2.2182016118687802E+17</v>
      </c>
      <c r="K27">
        <v>0.58881799999999995</v>
      </c>
      <c r="L27" t="s">
        <v>28</v>
      </c>
      <c r="M27">
        <v>3.5</v>
      </c>
      <c r="N27">
        <v>1.3908E-2</v>
      </c>
      <c r="O27">
        <v>3.2497999999999999E-2</v>
      </c>
      <c r="P27" t="s">
        <v>97</v>
      </c>
    </row>
    <row r="28" spans="1:16" x14ac:dyDescent="0.25">
      <c r="A28" t="s">
        <v>100</v>
      </c>
      <c r="B28" t="s">
        <v>74</v>
      </c>
      <c r="C28">
        <v>17</v>
      </c>
      <c r="D28">
        <v>6009725</v>
      </c>
      <c r="E28" t="s">
        <v>26</v>
      </c>
      <c r="F28">
        <v>4322461</v>
      </c>
      <c r="G28" t="s">
        <v>92</v>
      </c>
      <c r="H28" t="s">
        <v>28</v>
      </c>
      <c r="I28">
        <v>600006</v>
      </c>
      <c r="J28">
        <v>2.2182016118687802E+17</v>
      </c>
      <c r="K28">
        <v>102.581763</v>
      </c>
      <c r="L28" t="s">
        <v>28</v>
      </c>
      <c r="M28">
        <v>3.5</v>
      </c>
      <c r="N28">
        <v>6.5919000000000005E-2</v>
      </c>
      <c r="O28">
        <v>3.7032630000000002</v>
      </c>
      <c r="P28" t="s">
        <v>97</v>
      </c>
    </row>
    <row r="29" spans="1:16" x14ac:dyDescent="0.25">
      <c r="A29" t="s">
        <v>101</v>
      </c>
      <c r="B29" t="s">
        <v>76</v>
      </c>
      <c r="C29">
        <v>8</v>
      </c>
      <c r="D29">
        <v>6009725</v>
      </c>
      <c r="E29" t="s">
        <v>26</v>
      </c>
      <c r="F29">
        <v>4322461</v>
      </c>
      <c r="G29" t="s">
        <v>92</v>
      </c>
      <c r="H29" t="s">
        <v>28</v>
      </c>
      <c r="I29">
        <v>600006</v>
      </c>
      <c r="J29">
        <v>2.2182016118687802E+17</v>
      </c>
      <c r="K29">
        <v>7.551558</v>
      </c>
      <c r="L29" t="s">
        <v>28</v>
      </c>
      <c r="M29">
        <v>3.5</v>
      </c>
      <c r="N29">
        <v>0.15790999999999999</v>
      </c>
      <c r="O29">
        <v>3.6038079999999999</v>
      </c>
      <c r="P29" t="s">
        <v>93</v>
      </c>
    </row>
    <row r="30" spans="1:16" x14ac:dyDescent="0.25">
      <c r="A30" t="s">
        <v>102</v>
      </c>
      <c r="B30" t="s">
        <v>78</v>
      </c>
      <c r="C30">
        <v>15</v>
      </c>
      <c r="D30">
        <v>6009725</v>
      </c>
      <c r="E30" t="s">
        <v>26</v>
      </c>
      <c r="F30">
        <v>4322461</v>
      </c>
      <c r="G30" t="s">
        <v>92</v>
      </c>
      <c r="H30" t="s">
        <v>28</v>
      </c>
      <c r="I30">
        <v>600006</v>
      </c>
      <c r="J30">
        <v>2.2182016118687802E+17</v>
      </c>
      <c r="K30">
        <v>49.764223000000001</v>
      </c>
      <c r="L30" t="s">
        <v>28</v>
      </c>
      <c r="M30">
        <v>3.5</v>
      </c>
      <c r="N30">
        <v>8.2160999999999998E-2</v>
      </c>
      <c r="O30">
        <v>3.7540629999999999</v>
      </c>
      <c r="P30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Jiuchang</dc:creator>
  <cp:lastModifiedBy>Xiao, Jiuchang</cp:lastModifiedBy>
  <dcterms:created xsi:type="dcterms:W3CDTF">2017-03-10T09:11:40Z</dcterms:created>
  <dcterms:modified xsi:type="dcterms:W3CDTF">2017-03-13T02:31:56Z</dcterms:modified>
</cp:coreProperties>
</file>